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ti\Desktop\domes_prot\Dome_2018\16_28.11.2018\"/>
    </mc:Choice>
  </mc:AlternateContent>
  <bookViews>
    <workbookView xWindow="120" yWindow="315" windowWidth="24915" windowHeight="12600" tabRatio="925" firstSheet="2" activeTab="2"/>
  </bookViews>
  <sheets>
    <sheet name="CF_teksti" sheetId="49" state="hidden" r:id="rId1"/>
    <sheet name="Kultūras_pārvalde1" sheetId="51" state="hidden" r:id="rId2"/>
    <sheet name="Centrālās_funkcijas" sheetId="62" r:id="rId3"/>
    <sheet name="Kultūras_pārvalde" sheetId="57" r:id="rId4"/>
    <sheet name="Sporta_Centrs" sheetId="58" r:id="rId5"/>
    <sheet name="Sporta_Centrs1" sheetId="52" state="hidden" r:id="rId6"/>
    <sheet name="Izglītības_pārvalde_NOVEMBRIS" sheetId="59" r:id="rId7"/>
    <sheet name="Izglītības_pārvalde" sheetId="50" state="hidden" r:id="rId8"/>
    <sheet name="Labklājības_pārvalde" sheetId="61" r:id="rId9"/>
    <sheet name="Projektu_ieņēmumi" sheetId="28" r:id="rId10"/>
    <sheet name="Projektu_izdevumi" sheetId="56" r:id="rId11"/>
    <sheet name="Rezerves_fonds_izlietojums" sheetId="41" r:id="rId12"/>
    <sheet name="Speciālais_budžets_ieņēmumi_izd" sheetId="5" r:id="rId13"/>
    <sheet name="Ziedojumi_ieņēmumi_izdevumi" sheetId="4" r:id="rId14"/>
    <sheet name="Aizņēmumu skaidrojumi" sheetId="35" state="hidden" r:id="rId15"/>
  </sheets>
  <definedNames>
    <definedName name="_08.210001" localSheetId="0">#REF!</definedName>
    <definedName name="_08.210001" localSheetId="7">#REF!</definedName>
    <definedName name="_08.210001" localSheetId="6">#REF!</definedName>
    <definedName name="_08.210001" localSheetId="8">#REF!</definedName>
    <definedName name="_08.210001" localSheetId="11">#REF!</definedName>
    <definedName name="_08.210001">#REF!</definedName>
    <definedName name="_xlnm._FilterDatabase" localSheetId="10" hidden="1">Projektu_izdevumi!$A$39:$I$42</definedName>
    <definedName name="olekts" localSheetId="2">#REF!</definedName>
    <definedName name="olekts" localSheetId="8">#REF!</definedName>
    <definedName name="olekts">#REF!</definedName>
    <definedName name="_xlnm.Print_Titles" localSheetId="2">Centrālās_funkcijas!$4:$4</definedName>
    <definedName name="_xlnm.Print_Titles" localSheetId="0">CF_teksti!$4:$4</definedName>
    <definedName name="_xlnm.Print_Titles" localSheetId="7">Izglītības_pārvalde!$4:$4</definedName>
    <definedName name="_xlnm.Print_Titles" localSheetId="6">Izglītības_pārvalde_NOVEMBRIS!$4:$4</definedName>
    <definedName name="_xlnm.Print_Titles" localSheetId="8">Labklājības_pārvalde!$4:$4</definedName>
    <definedName name="_xlnm.Print_Titles" localSheetId="9">Projektu_ieņēmumi!$4:$4</definedName>
    <definedName name="_xlnm.Print_Titles" localSheetId="12">Speciālais_budžets_ieņēmumi_izd!$4:$4</definedName>
    <definedName name="_xlnm.Print_Titles" localSheetId="13">Ziedojumi_ieņēmumi_izdevumi!$4:$4</definedName>
  </definedNames>
  <calcPr calcId="162913"/>
</workbook>
</file>

<file path=xl/calcChain.xml><?xml version="1.0" encoding="utf-8"?>
<calcChain xmlns="http://schemas.openxmlformats.org/spreadsheetml/2006/main">
  <c r="C12" i="58" l="1"/>
  <c r="C7" i="58" l="1"/>
  <c r="C16" i="61" l="1"/>
  <c r="C17" i="61"/>
  <c r="C26" i="61"/>
  <c r="C24" i="61"/>
  <c r="C22" i="61"/>
  <c r="C19" i="61"/>
  <c r="C18" i="61"/>
  <c r="C9" i="61"/>
  <c r="C68" i="62" l="1"/>
  <c r="C56" i="62"/>
  <c r="C50" i="62"/>
  <c r="C37" i="62"/>
  <c r="X29" i="62"/>
  <c r="C29" i="62"/>
  <c r="V26" i="62"/>
  <c r="U26" i="62"/>
  <c r="T26" i="62"/>
  <c r="S26" i="62"/>
  <c r="R26" i="62"/>
  <c r="Q26" i="62"/>
  <c r="P26" i="62"/>
  <c r="O26" i="62"/>
  <c r="N26" i="62"/>
  <c r="M26" i="62"/>
  <c r="L26" i="62"/>
  <c r="K26" i="62"/>
  <c r="J26" i="62"/>
  <c r="I26" i="62"/>
  <c r="H26" i="62"/>
  <c r="G26" i="62"/>
  <c r="W25" i="62"/>
  <c r="W24" i="62"/>
  <c r="W23" i="62"/>
  <c r="W22" i="62"/>
  <c r="W21" i="62"/>
  <c r="W20" i="62"/>
  <c r="W19" i="62"/>
  <c r="F18" i="62"/>
  <c r="W18" i="62" s="1"/>
  <c r="F17" i="62"/>
  <c r="F26" i="62" s="1"/>
  <c r="C17" i="62"/>
  <c r="C76" i="62" s="1"/>
  <c r="C77" i="62" s="1"/>
  <c r="W16" i="62"/>
  <c r="W15" i="62"/>
  <c r="W14" i="62"/>
  <c r="W13" i="62"/>
  <c r="W12" i="62"/>
  <c r="W11" i="62"/>
  <c r="W10" i="62"/>
  <c r="W9" i="62"/>
  <c r="W8" i="62"/>
  <c r="W7" i="62"/>
  <c r="W6" i="62"/>
  <c r="W5" i="62"/>
  <c r="V4" i="62"/>
  <c r="U4" i="62"/>
  <c r="T4" i="62"/>
  <c r="S4" i="62"/>
  <c r="R4" i="62"/>
  <c r="Q4" i="62"/>
  <c r="P4" i="62"/>
  <c r="O4" i="62"/>
  <c r="N4" i="62"/>
  <c r="M4" i="62"/>
  <c r="L4" i="62"/>
  <c r="K4" i="62"/>
  <c r="J4" i="62"/>
  <c r="I4" i="62"/>
  <c r="H4" i="62"/>
  <c r="G4" i="62"/>
  <c r="F4" i="62"/>
  <c r="E4" i="62"/>
  <c r="W26" i="62" l="1"/>
  <c r="Y26" i="62" s="1"/>
  <c r="C69" i="62"/>
  <c r="C72" i="62" s="1"/>
  <c r="C73" i="62" s="1"/>
  <c r="W4" i="62"/>
  <c r="W29" i="62" s="1"/>
  <c r="W30" i="62" s="1"/>
  <c r="Y4" i="62"/>
  <c r="Z28" i="62" s="1"/>
  <c r="W17" i="62"/>
  <c r="C27" i="61"/>
  <c r="C13" i="61"/>
  <c r="G66" i="56" l="1"/>
  <c r="E45" i="56" l="1"/>
  <c r="E27" i="56"/>
  <c r="G27" i="56"/>
  <c r="H27" i="56"/>
  <c r="G46" i="56"/>
  <c r="H46" i="56"/>
  <c r="D27" i="56" l="1"/>
  <c r="E17" i="56"/>
  <c r="G17" i="56"/>
  <c r="H17" i="56"/>
  <c r="D17" i="56"/>
  <c r="F25" i="56"/>
  <c r="F16" i="56"/>
  <c r="H28" i="59" l="1"/>
  <c r="G28" i="59"/>
  <c r="F28" i="59"/>
  <c r="I28" i="59" s="1"/>
  <c r="C25" i="59"/>
  <c r="C24" i="59"/>
  <c r="C21" i="59"/>
  <c r="C20" i="59"/>
  <c r="C19" i="59"/>
  <c r="C18" i="59"/>
  <c r="C17" i="59"/>
  <c r="C16" i="59"/>
  <c r="C15" i="59"/>
  <c r="H12" i="59"/>
  <c r="G12" i="59"/>
  <c r="F12" i="59"/>
  <c r="C12" i="59"/>
  <c r="C28" i="59" l="1"/>
  <c r="I12" i="59"/>
  <c r="C24" i="58"/>
  <c r="C10" i="58"/>
  <c r="C44" i="57"/>
  <c r="C32" i="57"/>
  <c r="C25" i="57"/>
  <c r="C20" i="57"/>
  <c r="C14" i="57"/>
  <c r="C11" i="57"/>
  <c r="C38" i="58" l="1"/>
  <c r="C42" i="58"/>
  <c r="C13" i="57"/>
  <c r="C45" i="57" s="1"/>
  <c r="E43" i="56"/>
  <c r="E46" i="56" s="1"/>
  <c r="C31" i="41" l="1"/>
  <c r="C32" i="41" l="1"/>
  <c r="H51" i="56" l="1"/>
  <c r="G51" i="56"/>
  <c r="E51" i="56"/>
  <c r="D51" i="56"/>
  <c r="F50" i="56"/>
  <c r="F49" i="56"/>
  <c r="F48" i="56"/>
  <c r="F47" i="56"/>
  <c r="F51" i="56" s="1"/>
  <c r="D46" i="56"/>
  <c r="F45" i="56"/>
  <c r="F44" i="56"/>
  <c r="F42" i="56"/>
  <c r="F41" i="56"/>
  <c r="F40" i="56"/>
  <c r="F39" i="56"/>
  <c r="F38" i="56"/>
  <c r="F37" i="56"/>
  <c r="F36" i="56"/>
  <c r="F35" i="56"/>
  <c r="F34" i="56"/>
  <c r="F33" i="56"/>
  <c r="F32" i="56"/>
  <c r="F31" i="56"/>
  <c r="F30" i="56"/>
  <c r="F29" i="56"/>
  <c r="F28" i="56"/>
  <c r="F26" i="56"/>
  <c r="F24" i="56"/>
  <c r="F23" i="56"/>
  <c r="F22" i="56"/>
  <c r="F21" i="56"/>
  <c r="F20" i="56"/>
  <c r="F19" i="56"/>
  <c r="F18" i="56"/>
  <c r="F15" i="56"/>
  <c r="F14" i="56"/>
  <c r="F13" i="56"/>
  <c r="H12" i="56"/>
  <c r="H52" i="56" s="1"/>
  <c r="G12" i="56"/>
  <c r="G52" i="56" s="1"/>
  <c r="G67" i="56" s="1"/>
  <c r="E12" i="56"/>
  <c r="D12" i="56"/>
  <c r="F11" i="56"/>
  <c r="F10" i="56"/>
  <c r="F9" i="56"/>
  <c r="F8" i="56"/>
  <c r="F7" i="56"/>
  <c r="F6" i="56"/>
  <c r="F5" i="56"/>
  <c r="F4" i="56"/>
  <c r="D52" i="56" l="1"/>
  <c r="F27" i="56"/>
  <c r="F17" i="56"/>
  <c r="F46" i="56"/>
  <c r="F12" i="56"/>
  <c r="E52" i="56"/>
  <c r="F43" i="56"/>
  <c r="F52" i="56" l="1"/>
  <c r="C7" i="28"/>
  <c r="C21" i="41" l="1"/>
  <c r="C17" i="41"/>
  <c r="C12" i="52" l="1"/>
  <c r="C54" i="52" s="1"/>
  <c r="C10" i="52"/>
  <c r="C45" i="51"/>
  <c r="C55" i="51" s="1"/>
  <c r="C11" i="51"/>
  <c r="H30" i="50" l="1"/>
  <c r="G30" i="50"/>
  <c r="F30" i="50"/>
  <c r="C29" i="50"/>
  <c r="H12" i="50"/>
  <c r="G12" i="50"/>
  <c r="F12" i="50"/>
  <c r="C12" i="50"/>
  <c r="C30" i="50" l="1"/>
  <c r="C31" i="50" s="1"/>
  <c r="I12" i="50"/>
  <c r="I30" i="50"/>
  <c r="C68" i="49"/>
  <c r="C56" i="49"/>
  <c r="C50" i="49"/>
  <c r="C38" i="49"/>
  <c r="C30" i="49"/>
  <c r="C17" i="49"/>
  <c r="C76" i="49" s="1"/>
  <c r="C77" i="49" s="1"/>
  <c r="C69" i="49" l="1"/>
  <c r="C72" i="49" s="1"/>
  <c r="C73" i="49" s="1"/>
  <c r="C16" i="4"/>
  <c r="D41" i="41" l="1"/>
  <c r="C41" i="41"/>
  <c r="D31" i="41"/>
  <c r="D23" i="41"/>
  <c r="D25" i="41" s="1"/>
  <c r="C23" i="41"/>
  <c r="C25" i="41" s="1"/>
  <c r="C33" i="41" l="1"/>
  <c r="C43" i="41" s="1"/>
  <c r="D33" i="41"/>
  <c r="D43" i="41" s="1"/>
  <c r="J29" i="35" l="1"/>
  <c r="D22" i="35"/>
  <c r="C22" i="35"/>
  <c r="L21" i="35"/>
  <c r="E15" i="35"/>
  <c r="E22" i="35" s="1"/>
  <c r="K14" i="35"/>
  <c r="I13" i="35"/>
  <c r="H13" i="35"/>
  <c r="K13" i="35" s="1"/>
  <c r="Q12" i="35"/>
  <c r="Q10" i="35"/>
  <c r="K10" i="35"/>
  <c r="Q8" i="35"/>
  <c r="S7" i="35"/>
  <c r="T7" i="35" s="1"/>
  <c r="R7" i="35"/>
  <c r="P7" i="35"/>
  <c r="O7" i="35"/>
  <c r="N7" i="35"/>
  <c r="J7" i="35"/>
  <c r="R6" i="35"/>
  <c r="S5" i="35" s="1"/>
  <c r="S4" i="35" s="1"/>
  <c r="R4" i="35" s="1"/>
  <c r="P6" i="35"/>
  <c r="O6" i="35"/>
  <c r="N6" i="35"/>
  <c r="O5" i="35"/>
  <c r="K5" i="35"/>
  <c r="W4" i="35"/>
  <c r="K4" i="35"/>
  <c r="K22" i="35" s="1"/>
  <c r="K25" i="35" s="1"/>
  <c r="N3" i="35"/>
  <c r="K27" i="35" l="1"/>
  <c r="K29" i="35" s="1"/>
  <c r="U7" i="35"/>
  <c r="C16" i="5"/>
  <c r="C12" i="28" l="1"/>
  <c r="C8" i="5" l="1"/>
  <c r="C8" i="4" l="1"/>
  <c r="C17" i="4" s="1"/>
</calcChain>
</file>

<file path=xl/sharedStrings.xml><?xml version="1.0" encoding="utf-8"?>
<sst xmlns="http://schemas.openxmlformats.org/spreadsheetml/2006/main" count="899" uniqueCount="555">
  <si>
    <t>Jelgavas novada pašvaldības</t>
  </si>
  <si>
    <t>Svētes pagasta pārvalde</t>
  </si>
  <si>
    <t>Ieņēmumu veids</t>
  </si>
  <si>
    <t>Grozījumi    (+;-)</t>
  </si>
  <si>
    <t>Grozījumu iemesls</t>
  </si>
  <si>
    <t>Elejas pagasta pārvalde</t>
  </si>
  <si>
    <t>12.0.0.0.</t>
  </si>
  <si>
    <t>Pārējie nenodokļu ieņēmumi</t>
  </si>
  <si>
    <t>21.3.0.0.</t>
  </si>
  <si>
    <t>Ieņēmumi no budžeta iestāžu sniegtajiem maksas pakalpojumiem un citi pašu ieņēmumi</t>
  </si>
  <si>
    <t>Sesavas pagasta pārvalde</t>
  </si>
  <si>
    <t>18.0.0.0.</t>
  </si>
  <si>
    <t>Valsts budžeta transferti</t>
  </si>
  <si>
    <t>19.0.0.0.</t>
  </si>
  <si>
    <t>Pašvaldību budžetu transferti</t>
  </si>
  <si>
    <t>Pavisam kopā ieņēmumi</t>
  </si>
  <si>
    <t>Izdevumi pēc valdības funkcijām</t>
  </si>
  <si>
    <t>Vispārējie valdības dienesti</t>
  </si>
  <si>
    <t>Sabiedriskā kārtība un drošība</t>
  </si>
  <si>
    <t>Ekonomiskā darbība</t>
  </si>
  <si>
    <t>Vides aizsardzība</t>
  </si>
  <si>
    <t>Pašvaldības teritoriju un mājokļu apsaimniekošana</t>
  </si>
  <si>
    <t>Atpūta, kultūra un sports</t>
  </si>
  <si>
    <t>Izglītība</t>
  </si>
  <si>
    <t>Sociālā aizsardzība</t>
  </si>
  <si>
    <t>Pavisam kopā izdevumi</t>
  </si>
  <si>
    <t>04.740002</t>
  </si>
  <si>
    <t>Rezerve</t>
  </si>
  <si>
    <t>Investīcijas</t>
  </si>
  <si>
    <t>Nr.p.k.</t>
  </si>
  <si>
    <t>Iestāde</t>
  </si>
  <si>
    <t>Piešķirts, EUR</t>
  </si>
  <si>
    <t>Nepieciešamība</t>
  </si>
  <si>
    <t>Kopā</t>
  </si>
  <si>
    <t>23.400</t>
  </si>
  <si>
    <t>t.sk.Ziedojumi un dāvinājumi, kas saņemti no juridiskajām personām</t>
  </si>
  <si>
    <t>23.500</t>
  </si>
  <si>
    <t>t.sk.Ziedojumi un dāvinājumi, kas saņemti no fiziskajām personām</t>
  </si>
  <si>
    <t>01.000</t>
  </si>
  <si>
    <t>04.000</t>
  </si>
  <si>
    <t>06.000</t>
  </si>
  <si>
    <t>Pašvaldības teritoriju un mājokļa apsaimniekošana</t>
  </si>
  <si>
    <t>08.000</t>
  </si>
  <si>
    <t>09.000</t>
  </si>
  <si>
    <t>10.000</t>
  </si>
  <si>
    <t>21.0.0.0.</t>
  </si>
  <si>
    <t>Budžeta iestāžu ieņēmumi</t>
  </si>
  <si>
    <t>05.000</t>
  </si>
  <si>
    <t>19.100</t>
  </si>
  <si>
    <t>Pašvaldības budžeta iekšējie transferti starp vienas pašvaldības budžeta veidiem</t>
  </si>
  <si>
    <t>17.0.0.0.</t>
  </si>
  <si>
    <t>No valsts budžeta daļēji finansēto atvasināto publisko personu un budžeta nefinansēto iestāžu transferti</t>
  </si>
  <si>
    <t>Ieņēmumi no citu Eiropas Savienības politiku instrumentu līdzfinansēto projektu un pasākumu īstenošanas un citu valstu finanšu palīdzības programmu īstenošanas, saņemtā ārvalstu finanšu palīdzība</t>
  </si>
  <si>
    <t>V.f-ja</t>
  </si>
  <si>
    <t>Ieņēmumi</t>
  </si>
  <si>
    <t>Izdevumi</t>
  </si>
  <si>
    <t>Starpība</t>
  </si>
  <si>
    <t>04.740001</t>
  </si>
  <si>
    <t>01.30001</t>
  </si>
  <si>
    <t>06.600001</t>
  </si>
  <si>
    <t>08.620001</t>
  </si>
  <si>
    <t>09.222011</t>
  </si>
  <si>
    <t>01.129</t>
  </si>
  <si>
    <t>09.600001</t>
  </si>
  <si>
    <t>Jelgavas novada pašvaldības Sporta centra</t>
  </si>
  <si>
    <t>Jelgavas novada pašvaldības Kultūras pārvaldes</t>
  </si>
  <si>
    <t>Jelgavas novada pašvaldības Izglītības pārvaldes</t>
  </si>
  <si>
    <t>10.0.0.0.</t>
  </si>
  <si>
    <t>Naudas sodi un sankcijas</t>
  </si>
  <si>
    <t>13.0.0.0.</t>
  </si>
  <si>
    <t>Ieņēmumi no valsts (pašvaldību) īpašuma iznomāšanas, pārdošanas un no nodokļu pamatparāda kapitalizācijas</t>
  </si>
  <si>
    <t>03.000</t>
  </si>
  <si>
    <t>Jelgavas novada pašvaldības Centrālo funkciju</t>
  </si>
  <si>
    <t>Valsts (pašvaldību) nodevas un kancelejas nodevas</t>
  </si>
  <si>
    <t>Jelgavas novada pašvaldības Labklājības pārvaldes</t>
  </si>
  <si>
    <t>No papildus ieņēmumiem</t>
  </si>
  <si>
    <t>Ieņēmumi no valsts (pašbvaldību) īpašuma iznomāšanas, pārdošanas</t>
  </si>
  <si>
    <t>4.0.0.0.</t>
  </si>
  <si>
    <t>Īpašuma nodokļi</t>
  </si>
  <si>
    <t>21.1.0.0.</t>
  </si>
  <si>
    <t>21.4.0.0.</t>
  </si>
  <si>
    <t>Pārējie 21.3.0.0.grupā neklasificētie budžeta iestāžu ieņēmumi</t>
  </si>
  <si>
    <t>Kods</t>
  </si>
  <si>
    <t>5.0.0.0.</t>
  </si>
  <si>
    <t>Nodokļi par pakalpojumiem un precēm</t>
  </si>
  <si>
    <t>Pārējie 21.3.0.0.grupā neklasificētie budžeta iestāžu ieņēmumi par budžeta iestāžu sniegtajiem maksas pakalpojumiem un citi pašu ieņēmumi</t>
  </si>
  <si>
    <t>Tai skaitā palielinājums Budžeta iestāžu nodokļu maksājumiem 2.pusgadā</t>
  </si>
  <si>
    <t>izdevumi</t>
  </si>
  <si>
    <t>ieņēmumi</t>
  </si>
  <si>
    <t>rezerve</t>
  </si>
  <si>
    <t>Jelgavas novada pašvaldības Projektu</t>
  </si>
  <si>
    <t>Ieņēmumi no budžeta iestāžu sniegtajiem maksas pakalpojumiem un citi pašu ieņēmumi (Citi ieņēmumi par maksas pakalpojumiem)</t>
  </si>
  <si>
    <t>Piezīmes</t>
  </si>
  <si>
    <t>04.51000101</t>
  </si>
  <si>
    <t>Karjeras atbalsts vispārējās un profesionālās izglītības iestādēs, Nr.8.3.5.0/16/I/001</t>
  </si>
  <si>
    <t>01.171</t>
  </si>
  <si>
    <t>10.910002</t>
  </si>
  <si>
    <t>Slimību profilakses un Veselības veicināšanas pasākumi Jelgavas novadā, Nr.9.2.4.2/16/I/033</t>
  </si>
  <si>
    <t>01.173</t>
  </si>
  <si>
    <t>Pavisam kopā</t>
  </si>
  <si>
    <t>8.0.0.0.</t>
  </si>
  <si>
    <t>Ieņēmumi no uzņēmējdarbības un īpašuma</t>
  </si>
  <si>
    <t>Budžeta iestādes ieņēmumi no ārvalstu finanšu palīdzības</t>
  </si>
  <si>
    <t>Finanšu nodaļa</t>
  </si>
  <si>
    <t>Sabiedrisko attiecību nodaļa</t>
  </si>
  <si>
    <t>Sagatavoja B.Cirmane</t>
  </si>
  <si>
    <t>Kopā 04.000</t>
  </si>
  <si>
    <t>01.137</t>
  </si>
  <si>
    <t>Kopā 06.000</t>
  </si>
  <si>
    <t>Kopā 08.000</t>
  </si>
  <si>
    <t xml:space="preserve">Atbalsts izglītojamo individuālo kopetenču attīstībai īstenošanai Jelgavas novadā, Nr.8.3.2.2/16/I/001 </t>
  </si>
  <si>
    <t>01.187</t>
  </si>
  <si>
    <t>Kopā 09.000</t>
  </si>
  <si>
    <t>Labākai veselībai, (For better health), Nr.S023</t>
  </si>
  <si>
    <t>01.186</t>
  </si>
  <si>
    <t>Kopā 10.000</t>
  </si>
  <si>
    <t>Jelgavas novada pašvaldības plānotās saistības 2017.gadā</t>
  </si>
  <si>
    <t>Objekti</t>
  </si>
  <si>
    <t>Plānotais aizņēmums 2017.gadā</t>
  </si>
  <si>
    <t>no ES fondiem plānots atgūt 2017/2018</t>
  </si>
  <si>
    <t>Pašvaldības finansējums</t>
  </si>
  <si>
    <t>BP iztrāde/ būvdarbi</t>
  </si>
  <si>
    <t>autoruzraudzība/būvuzraudzība</t>
  </si>
  <si>
    <t>ekspertīze</t>
  </si>
  <si>
    <t>Aizņēmums</t>
  </si>
  <si>
    <t>Projekta apstiprinātā tāme</t>
  </si>
  <si>
    <t>NUTRIFLOW Practical actions for holistic drainage management for reduced nutrient inflow to Baltic Sea (meliorācijas sistēmu sakārtošanai)</t>
  </si>
  <si>
    <t>SAM 3.3.1. un LAD projektu  ietvaros pamatpakalpojumi un ciematu atjaunošana lauku apvidos (grants ceļu atjaunošana), infrastruktūras uzlabojumi pašvaldības teritorijā</t>
  </si>
  <si>
    <t>būvprojektu izstrāde LAD projekta ceļiem SIA "3C" 99222,42</t>
  </si>
  <si>
    <r>
      <t xml:space="preserve">1) Samazināts plānotais aizņēmums par projekta 3.3.1. asfalta ceļu izbūvi  CFLA avansu (1 715 719EUR) un 1.maks.piepr.atiecināmām izmaksām atgūtais finansējums.(37987) 2)LAD projekta Pamatpakalpojumi un ciematu atjaunošana lauku apvidos (grants ceļu atjaunošana) būvprojekti izstrādāti 2017.gadā, iepirkumi par būvdarbu veikšanu tika izsludināti, bet būvdarbi tiks veikti tikai 2018.gadā (1 076 289).Kopā samazinājums </t>
    </r>
    <r>
      <rPr>
        <b/>
        <sz val="11"/>
        <color indexed="8"/>
        <rFont val="Times New Roman"/>
        <family val="1"/>
        <charset val="186"/>
      </rPr>
      <t>2 829 995</t>
    </r>
  </si>
  <si>
    <t>Gājēju ietvju labiekārtošana Nākotnes ciemā, Nr.16-06-AL03-A019.2201-000006</t>
  </si>
  <si>
    <t>5400 LAD  avanss</t>
  </si>
  <si>
    <t>**Pamatojoties uz LAD iesniegtā Maksājumu pierasījumu un izmaksu attiecināšanau, atmaksāta Valsts kasē aizņēmuma dala 27000EUR</t>
  </si>
  <si>
    <t>Gājēju-velo celiņa izbūve Staļģenē, Nr.16-06-AL03-A019.2202-000013</t>
  </si>
  <si>
    <t>SIA ”Uzars bruģēšana” būvdarbi,  būvuzraudzība</t>
  </si>
  <si>
    <t>Gājēju-velo celiņa izbūve Sesavas pagastā, Nr.16-06-AL03-A019.2201-000012</t>
  </si>
  <si>
    <t>SIA ”Uzars bruģēšana” būvdarbi, SIA "PK 19+93" būvuzraudzība</t>
  </si>
  <si>
    <t>Elejas muižas parka dīķa atjaunošana, Nr.16-06-AL03-A019.2201-000011</t>
  </si>
  <si>
    <r>
      <t>7</t>
    </r>
    <r>
      <rPr>
        <b/>
        <sz val="11"/>
        <color indexed="8"/>
        <rFont val="Times New Roman"/>
        <family val="1"/>
        <charset val="186"/>
      </rPr>
      <t>*</t>
    </r>
  </si>
  <si>
    <t>Vilces muižas kompleksa kultūrvērtures vērtību saglabāšana un jaunu pakalpojumu radīšana</t>
  </si>
  <si>
    <t>TP izstrādāts 2017,gadā, bet būvniecības darbi tiks plānoti 2018.gadā, jo šogad objekts netika piesaistīts ES struktūrfondiem</t>
  </si>
  <si>
    <r>
      <t xml:space="preserve">Līvbērzes kultūras nama energoefektivitāte </t>
    </r>
    <r>
      <rPr>
        <b/>
        <sz val="11"/>
        <color indexed="8"/>
        <rFont val="Times New Roman"/>
        <family val="1"/>
        <charset val="186"/>
      </rPr>
      <t>TP izstrāde</t>
    </r>
  </si>
  <si>
    <t>Livland Group, JNP/5-34.3/16/192</t>
  </si>
  <si>
    <t>24200līgums</t>
  </si>
  <si>
    <t>19360VK;4840JNP</t>
  </si>
  <si>
    <r>
      <t xml:space="preserve">Zaļenieku pagasta kultūras nama energoefektivitāte </t>
    </r>
    <r>
      <rPr>
        <b/>
        <sz val="11"/>
        <color indexed="8"/>
        <rFont val="Times New Roman"/>
        <family val="1"/>
        <charset val="186"/>
      </rPr>
      <t>TP izstrāde</t>
    </r>
  </si>
  <si>
    <t>30.05.2017 tika izsludināts iepirkums,bet tika pārtraukts, jo piedāvātā cena par būvprojektu bija augstākā nekā plānotā. Atkārtoti iepirkums tiks virzīts 2018.gadā.</t>
  </si>
  <si>
    <t>Elejas pagasta Sporta halles būvniecība 1.kārta</t>
  </si>
  <si>
    <t>TP tiks nodots 2017.gadā, bet būvdarbi tiks uzsākti 2018.gadā</t>
  </si>
  <si>
    <t>Elejas muižas parka teritorijas infrastruktūras atjaunošana II kārta -tehniskais projekts</t>
  </si>
  <si>
    <t>Livland Group, JNP/5-34.2.3/16/106, 1, 2 kārta, jo 1.kārtai pagarinājums, lai VKPAI varētu sniegt kopēju atzinumu</t>
  </si>
  <si>
    <r>
      <t xml:space="preserve">Kalnciema pagasta vidusskolas telpu renovācija un teritorijas labiekārtošana </t>
    </r>
    <r>
      <rPr>
        <b/>
        <sz val="11"/>
        <color indexed="8"/>
        <rFont val="Times New Roman"/>
        <family val="1"/>
        <charset val="186"/>
      </rPr>
      <t>TP izstrāde</t>
    </r>
  </si>
  <si>
    <t>Projektēšanas birojs AUSTRUMI, Nr. JNP/5-34.3/16/198</t>
  </si>
  <si>
    <r>
      <t>13</t>
    </r>
    <r>
      <rPr>
        <b/>
        <sz val="11"/>
        <color indexed="8"/>
        <rFont val="Times New Roman"/>
        <family val="1"/>
        <charset val="186"/>
      </rPr>
      <t>*</t>
    </r>
  </si>
  <si>
    <t>Valgundes pagasta IKSC „Avoti” energoefektivitāte, katlu mājas rekonstrukcija un PII ēkas pieslēgšana katlu mājai, PII renovācija, pagasta ēkas renovācija</t>
  </si>
  <si>
    <t>TP izstrādāts 2017,gadā, bet būvniecības darbi tiks plānoti 2018.gadā, jo šogad objekti netika piesaistīti ES struktūrfondiem</t>
  </si>
  <si>
    <r>
      <t xml:space="preserve">Staļģenes vidusskolas teritorijas labiekārtošana </t>
    </r>
    <r>
      <rPr>
        <b/>
        <sz val="11"/>
        <color indexed="8"/>
        <rFont val="Times New Roman"/>
        <family val="1"/>
        <charset val="186"/>
      </rPr>
      <t>TP izstrāde</t>
    </r>
  </si>
  <si>
    <t>17.01.2017 tika izsludināts iepirkums,bet tika pārtraukts, jo piedāvātā cena par būvprojektu bija augstākā nekā plānotā. Atkārtoti iepirkums tiks virzīts 2018.gadā.</t>
  </si>
  <si>
    <t>Svētes pamatskolas vecās ēkas daļas pārbūve (2017.gada aizņēmuma daļa)</t>
  </si>
  <si>
    <t>Informācijas tehnoloģiju iegāde Jelgavas novada pašvaldības izglītības iestādēs mācību procesa nodrošināšanai</t>
  </si>
  <si>
    <t>Izglītības pārvaldes skaidrojums- netiks izņemts 2017.gadā</t>
  </si>
  <si>
    <r>
      <t xml:space="preserve">SARC Elejas filiāles Lietuvas ielā 19a ēkas energoefektivitāte un rekonstrukcija </t>
    </r>
    <r>
      <rPr>
        <b/>
        <sz val="11"/>
        <color indexed="8"/>
        <rFont val="Times New Roman"/>
        <family val="1"/>
        <charset val="186"/>
      </rPr>
      <t>TP izstrāde</t>
    </r>
  </si>
  <si>
    <r>
      <t xml:space="preserve">SARC Elejas filiāles Lietuvas 19 ēkas rekonstrukcija un teritorijas labiekārtošana </t>
    </r>
    <r>
      <rPr>
        <b/>
        <sz val="11"/>
        <color indexed="8"/>
        <rFont val="Times New Roman"/>
        <family val="1"/>
        <charset val="186"/>
      </rPr>
      <t>TP izstrāde</t>
    </r>
  </si>
  <si>
    <r>
      <t xml:space="preserve">Kvalitatīvu sociālo pakalpojumu attīstība deinstitucionalizācijas nodrošināšanai Kalnciema pagasta Draudzības iela 3 </t>
    </r>
    <r>
      <rPr>
        <b/>
        <sz val="11"/>
        <color indexed="8"/>
        <rFont val="Times New Roman"/>
        <family val="1"/>
        <charset val="186"/>
      </rPr>
      <t>TP izstrāde</t>
    </r>
  </si>
  <si>
    <t>VK aizņēmums26015</t>
  </si>
  <si>
    <t xml:space="preserve">Kopā </t>
  </si>
  <si>
    <t>*2017.gadā plānots izstrādāt tehnisko projektu (TP) dokumentāciju un būvniecību īstenot tikai ES struktūrfondu piesaistes gadījumā</t>
  </si>
  <si>
    <t>Pašvaldības autonomo funkciju veikšanai nepieciešamā transporta (autobusu) iegādei</t>
  </si>
  <si>
    <t>Samazināta aizņēmuma summa oktobra grozījumos</t>
  </si>
  <si>
    <t xml:space="preserve">Atmaksāta Valsts kasē aizņēmuma dala </t>
  </si>
  <si>
    <t>Zaļenieku komerciālās un  amatniecības vidusskola</t>
  </si>
  <si>
    <t>Centrālās administrācijas Kanceleja</t>
  </si>
  <si>
    <t>Sporta centrs</t>
  </si>
  <si>
    <t>Grozījumi (+;-)</t>
  </si>
  <si>
    <t>Tai skaitā grozījumi struktūrvienību ietvaros, palielinājums PVN samaksa par maksas pakalpojumiem</t>
  </si>
  <si>
    <t>Tai skaitā, grozījumi struktūrvienības ietvaros</t>
  </si>
  <si>
    <t>Tai skaitā grozījumi struktūrvienību ietvaros - Attīstības nodaļai savstarpēji kodu ietvaros</t>
  </si>
  <si>
    <t>09.000(11)</t>
  </si>
  <si>
    <t>09.000(12)</t>
  </si>
  <si>
    <t>09.000(13)</t>
  </si>
  <si>
    <t>04.000(11)</t>
  </si>
  <si>
    <t>04.000(13)</t>
  </si>
  <si>
    <t>06.000(11)</t>
  </si>
  <si>
    <t>06.000(13)</t>
  </si>
  <si>
    <t>08.000(11)</t>
  </si>
  <si>
    <t>08.000(13)</t>
  </si>
  <si>
    <t>08.000(12)</t>
  </si>
  <si>
    <t>V</t>
  </si>
  <si>
    <t>10.000(13)</t>
  </si>
  <si>
    <t>10.000(11)</t>
  </si>
  <si>
    <t>10.000(12)</t>
  </si>
  <si>
    <t>Hokeja komandai “Lielupe” dalības maksas nomaksai amatieru līgas hokeja čempionātā</t>
  </si>
  <si>
    <t xml:space="preserve">Kalnciema pagasta muzeja biedrībai </t>
  </si>
  <si>
    <t>Līdzfinansējums projektam “Kalnciema muzeja rakstu”1.laidiena iespiešanai</t>
  </si>
  <si>
    <t>Pašvaldības policijai</t>
  </si>
  <si>
    <t>Par piemaksām Kalnciema pagasta ēkas Luģi-1 nojaukšanas procesā iesaistītajiem darbiniekiem</t>
  </si>
  <si>
    <t>Biedrībai Vizuālā kultūras klubs</t>
  </si>
  <si>
    <t>Biedrības darbības atbalstam - votu jeb krievingu izpētei, folkloras uzvedumam ar nosacījumu, ka uzvedums jāprezentē pašvaldības pasākumā</t>
  </si>
  <si>
    <t xml:space="preserve">Zaļenieku komerciālās un  amatniecības vidusskolas ēkas remonta darbiem </t>
  </si>
  <si>
    <t>Jaunsvirlaukas pagasta pārvaldei</t>
  </si>
  <si>
    <t>Vietējās nozīmes arhitektūras pieminekļa - Jaunsvirlaukas muižas kungu māja - ēkas jumta seguma remontam</t>
  </si>
  <si>
    <t>Biedrībai Kalnciema –Klīves baznīcas atbalsts</t>
  </si>
  <si>
    <t>Kalnciema –Klīves baznīcas telpu remontdarbiem</t>
  </si>
  <si>
    <t xml:space="preserve">Kultūra </t>
  </si>
  <si>
    <t>Kultūra (reprezentācijas un līdzfinansējumi biedrībām)</t>
  </si>
  <si>
    <t>Sports</t>
  </si>
  <si>
    <t>Projekta nosaukums</t>
  </si>
  <si>
    <t>t.skaitā 80 euro novirzīti uz līdzekļu atlkumu uz gada beigām</t>
  </si>
  <si>
    <r>
      <t xml:space="preserve">Tai skaitā palielinājums </t>
    </r>
    <r>
      <rPr>
        <i/>
        <sz val="10"/>
        <rFont val="Times New Roman"/>
        <family val="1"/>
        <charset val="186"/>
      </rPr>
      <t>Pašvaldību nodevai par tirdzniecību publiskās vietās</t>
    </r>
    <r>
      <rPr>
        <sz val="10"/>
        <rFont val="Times New Roman"/>
        <family val="1"/>
        <charset val="186"/>
      </rPr>
      <t xml:space="preserve"> 125 EUR un </t>
    </r>
    <r>
      <rPr>
        <i/>
        <sz val="10"/>
        <rFont val="Times New Roman"/>
        <family val="1"/>
        <charset val="186"/>
      </rPr>
      <t>Valsts un Pašvaldību nodevas</t>
    </r>
    <r>
      <rPr>
        <sz val="10"/>
        <rFont val="Times New Roman"/>
        <family val="1"/>
        <charset val="186"/>
      </rPr>
      <t xml:space="preserve"> 146 EUR </t>
    </r>
  </si>
  <si>
    <r>
      <t xml:space="preserve">Palielinājums </t>
    </r>
    <r>
      <rPr>
        <i/>
        <sz val="10"/>
        <rFont val="Times New Roman"/>
        <family val="1"/>
        <charset val="186"/>
      </rPr>
      <t xml:space="preserve">Līgumsodiem par saistību neizpildi </t>
    </r>
    <r>
      <rPr>
        <sz val="10"/>
        <rFont val="Times New Roman"/>
        <family val="1"/>
        <charset val="186"/>
      </rPr>
      <t xml:space="preserve">1072 EUR, </t>
    </r>
    <r>
      <rPr>
        <i/>
        <sz val="10"/>
        <rFont val="Times New Roman"/>
        <family val="1"/>
        <charset val="186"/>
      </rPr>
      <t>Dažādiem nenodokļu ienēmumumiem</t>
    </r>
    <r>
      <rPr>
        <sz val="10"/>
        <rFont val="Times New Roman"/>
        <family val="1"/>
        <charset val="186"/>
      </rPr>
      <t xml:space="preserve"> palielinājums par 1819 EUR un I</t>
    </r>
    <r>
      <rPr>
        <i/>
        <sz val="10"/>
        <rFont val="Times New Roman"/>
        <family val="1"/>
        <charset val="186"/>
      </rPr>
      <t>eņēmumiem no ūdens tilpju un zvejas tiesību nomas</t>
    </r>
    <r>
      <rPr>
        <sz val="10"/>
        <rFont val="Times New Roman"/>
        <family val="1"/>
        <charset val="186"/>
      </rPr>
      <t xml:space="preserve"> palielinājums 214 EUR</t>
    </r>
  </si>
  <si>
    <r>
      <t xml:space="preserve">Tai skaitā palielinājums par </t>
    </r>
    <r>
      <rPr>
        <i/>
        <sz val="10"/>
        <rFont val="Times New Roman"/>
        <family val="1"/>
        <charset val="186"/>
      </rPr>
      <t>Telpu nomu</t>
    </r>
    <r>
      <rPr>
        <sz val="10"/>
        <rFont val="Times New Roman"/>
        <family val="1"/>
        <charset val="186"/>
      </rPr>
      <t xml:space="preserve"> 394 EUR;  </t>
    </r>
    <r>
      <rPr>
        <i/>
        <sz val="10"/>
        <rFont val="Times New Roman"/>
        <family val="1"/>
        <charset val="186"/>
      </rPr>
      <t>Citi ieņēmumi par maksas pakalpojumiem</t>
    </r>
    <r>
      <rPr>
        <sz val="10"/>
        <rFont val="Times New Roman"/>
        <family val="1"/>
        <charset val="186"/>
      </rPr>
      <t xml:space="preserve"> 2378 EUR; </t>
    </r>
    <r>
      <rPr>
        <i/>
        <sz val="10"/>
        <rFont val="Times New Roman"/>
        <family val="1"/>
        <charset val="186"/>
      </rPr>
      <t>Par zemes nomu</t>
    </r>
    <r>
      <rPr>
        <sz val="10"/>
        <rFont val="Times New Roman"/>
        <family val="1"/>
        <charset val="186"/>
      </rPr>
      <t xml:space="preserve"> 15 075 EUR</t>
    </r>
  </si>
  <si>
    <r>
      <t xml:space="preserve">Tai skaitā - palielinājums Īpašuma pārvaldei - par </t>
    </r>
    <r>
      <rPr>
        <i/>
        <sz val="10"/>
        <rFont val="Times New Roman"/>
        <family val="1"/>
        <charset val="186"/>
      </rPr>
      <t>Ieņēmumiem no LAD</t>
    </r>
    <r>
      <rPr>
        <sz val="10"/>
        <rFont val="Times New Roman"/>
        <family val="1"/>
        <charset val="186"/>
      </rPr>
      <t xml:space="preserve"> - LAD platību maksājumi par 2016.gada un 2017.gaduplatībmaksājumi 1800 EUR</t>
    </r>
  </si>
  <si>
    <t>Tai skaitā:
1.novirzīts no rezerves fonda darba devēja veselības apdrošināšanas izdevumu segšanai  190632 EUR - līdzekļi tiek novirzīti atbilstoši  katrai iestādei, nodaļai;
2.Sabiedrisko attiecību nodaļai, Darba aizsardzības nodaļai, IT nodaļai, Būvvaldei - palielinājums veselības apdrošināšanas izdevumu segšanai  7456 EUR</t>
  </si>
  <si>
    <t>Sabiedrisko attiecību nodaļai - finansējums novirzīts kalendāra izdevumu segšanai</t>
  </si>
  <si>
    <t>Tai skaitā rezerves fonda līdzekļu pārdale - samazinājums 12901 EUR (skatīt Rezerves fonda izlietojumu), samazinājums Sabiedrisko attiecību nodaļai 5922 EUR - novirzīts uz EKK6421, samazinājums Meliorācijas sistēmu uzturēšanai 46068 EUR (izdevumu klasifikācijas kodu maiņa - nemainot mērķi, kapitalizētas sākotnēji plānotās pakalpojumu izmaksas) EKK 2244  - novirzīts uz EKK5218 un EKK5250, palielinājums 1045 EUR</t>
  </si>
  <si>
    <t>Tai skaitā grozījumi IT struktūrvienības ietvaros - no EKK 5100 (datorprogrammas) uz  EKK 5200 (datortehniku un citu biroja tehniku)</t>
  </si>
  <si>
    <t>Tai skaitā palielinājums Meliorācijas sistēmu uzturēšanai EKK5218 (celtnes un būves) 22491 EUR un EKK5250 (kapitālais remonts un rekonstrukcija) 23577 EUR, 1421 EUR, palielinājums IT EKK 5238 2090 EUR</t>
  </si>
  <si>
    <t xml:space="preserve">Tai skaitā grozījumi struktūrvienības ietvaros pārcelts uz EKK2233 Sabiedrisko attiecību nodaļai </t>
  </si>
  <si>
    <t>Tai skaitā grozījumi struktūrvienību ietvaros uz EKK2311, EKK2322 un EKK2350</t>
  </si>
  <si>
    <t xml:space="preserve">Tai skaitā novirzīts no rezerves fonda darba devēja veselības apdrošināšanas izdevumu segšanai </t>
  </si>
  <si>
    <t>Tai skaitā grozījumi struktūrvienību ietvaros - samazinājums komandējumu izdevumiem Attīstības nodaļai 431 EUR - novirzīti citu pakalpojumu apmaksai, Īpašumu pārvaldei 291 EUR - novirzīti EKK 2313 speciālā apģērba iegādei</t>
  </si>
  <si>
    <t>Tai skaitā grozījumi struktūrvienību ietvaros - samazinājums EKK2231 administratīviem  izdevumiem Attīstības nodaļai 1853 EUR - novirzīti EKK2314 reprezentācijas materiālu iegādei</t>
  </si>
  <si>
    <t>Tai skaitā palielinājums Budžeta iestāžu nodokļu maksājumiem 2.pusgadā PVN nomaksai saistībā ar Zemes nomas ieņēmumu palielinājumu</t>
  </si>
  <si>
    <t>Tai skaitā grozījumi struktūrvienību ietvaros - palielinājums Attīstības nodaļai EKK5232 790 EUR, Vilces teritoriju apsaimniekošanas izdevumiem EKK5240 4550 EUR - skatuves segumam un pakāpienu izbūves laukumam</t>
  </si>
  <si>
    <t>Tai skaitā finansējums novirzīts naudas balvu izmaksām darbiniekiem JNP rīkojums JNP/3-8/17/316  6792 EUR un veselības apdrošināšanas polisēm 21216 EUR no struktūras Pārējā ekonomiskā darbība EKK 1227</t>
  </si>
  <si>
    <r>
      <t xml:space="preserve">Tai skaitā, samazināti </t>
    </r>
    <r>
      <rPr>
        <i/>
        <sz val="10"/>
        <rFont val="Times New Roman"/>
        <family val="1"/>
        <charset val="186"/>
      </rPr>
      <t>Iekšzemes komandējumu un dienesta braucienu izdevumi par</t>
    </r>
    <r>
      <rPr>
        <sz val="10"/>
        <rFont val="Times New Roman"/>
        <family val="1"/>
        <charset val="186"/>
      </rPr>
      <t xml:space="preserve"> 646 EUR un </t>
    </r>
    <r>
      <rPr>
        <i/>
        <sz val="10"/>
        <rFont val="Times New Roman"/>
        <family val="1"/>
        <charset val="186"/>
      </rPr>
      <t xml:space="preserve">ārvalstu komandējumi un dienesta braucieni </t>
    </r>
    <r>
      <rPr>
        <sz val="10"/>
        <rFont val="Times New Roman"/>
        <family val="1"/>
        <charset val="186"/>
      </rPr>
      <t>par  2425 EUR</t>
    </r>
  </si>
  <si>
    <r>
      <t xml:space="preserve">Tai skaitā grozījumi struktūrvienību un EKK ietvaros uz EKK2311 printeriem </t>
    </r>
    <r>
      <rPr>
        <i/>
        <sz val="10"/>
        <rFont val="Times New Roman"/>
        <family val="1"/>
        <charset val="186"/>
      </rPr>
      <t>kartridžu un kancelejas preču iegādei</t>
    </r>
    <r>
      <rPr>
        <sz val="10"/>
        <rFont val="Times New Roman"/>
        <family val="1"/>
        <charset val="186"/>
      </rPr>
      <t xml:space="preserve"> 1415 EUR , </t>
    </r>
    <r>
      <rPr>
        <i/>
        <sz val="10"/>
        <rFont val="Times New Roman"/>
        <family val="1"/>
        <charset val="186"/>
      </rPr>
      <t xml:space="preserve">precēm administrācijas darbības nodrošināšanai </t>
    </r>
    <r>
      <rPr>
        <sz val="10"/>
        <rFont val="Times New Roman"/>
        <family val="1"/>
        <charset val="186"/>
      </rPr>
      <t>1588 EUR</t>
    </r>
  </si>
  <si>
    <r>
      <t xml:space="preserve">Tai skaitā - Dzimsarakstu nodaļā - precizēti </t>
    </r>
    <r>
      <rPr>
        <i/>
        <sz val="10"/>
        <rFont val="Times New Roman"/>
        <family val="1"/>
        <charset val="186"/>
      </rPr>
      <t>dotortehnikas iegādes izdevumi</t>
    </r>
    <r>
      <rPr>
        <sz val="10"/>
        <rFont val="Times New Roman"/>
        <family val="1"/>
        <charset val="186"/>
      </rPr>
      <t xml:space="preserve"> - samazinājums par 367 EUR, un veikti precizējumi </t>
    </r>
    <r>
      <rPr>
        <i/>
        <sz val="10"/>
        <rFont val="Times New Roman"/>
        <family val="1"/>
        <charset val="186"/>
      </rPr>
      <t xml:space="preserve">saimniecisko pamatlīdzekļu iegādei </t>
    </r>
    <r>
      <rPr>
        <sz val="10"/>
        <rFont val="Times New Roman"/>
        <family val="1"/>
        <charset val="186"/>
      </rPr>
      <t xml:space="preserve">par 2067 EUR Sesavas p.p. 540 EUR un Līvbērzes p.p. 1147 EUR </t>
    </r>
  </si>
  <si>
    <t>Pašvaldības uzturēšanas izdevumi padotām iestādēm - vēlēšanu izdevumi tāmē klasificēti atbilstoši EKK izdevumu veidiem</t>
  </si>
  <si>
    <t xml:space="preserve">Tai skaitā, palielināts EKK1227 par 2283 EUR  - Veselības apdrošināšanas polišu iegādei un naudas balvai EKK1148 par  1533 EUR </t>
  </si>
  <si>
    <r>
      <t xml:space="preserve">Tai skaitā grozījumi struktūrvienību un EKK ietvaros Finanšu nodaļa palielinājusi EKK2232 par 1212 EUR  saskaņā ar līgumu </t>
    </r>
    <r>
      <rPr>
        <i/>
        <sz val="10"/>
        <rFont val="Times New Roman"/>
        <family val="1"/>
        <charset val="186"/>
      </rPr>
      <t>samaksai par auditoru pakalpojumu,</t>
    </r>
    <r>
      <rPr>
        <sz val="10"/>
        <rFont val="Times New Roman"/>
        <family val="1"/>
        <charset val="186"/>
      </rPr>
      <t xml:space="preserve"> palielināti </t>
    </r>
    <r>
      <rPr>
        <i/>
        <sz val="10"/>
        <rFont val="Times New Roman"/>
        <family val="1"/>
        <charset val="186"/>
      </rPr>
      <t>sakaru izdevumi</t>
    </r>
    <r>
      <rPr>
        <sz val="10"/>
        <rFont val="Times New Roman"/>
        <family val="1"/>
        <charset val="186"/>
      </rPr>
      <t xml:space="preserve"> par 835 EUR, palielināti </t>
    </r>
    <r>
      <rPr>
        <i/>
        <sz val="10"/>
        <rFont val="Times New Roman"/>
        <family val="1"/>
        <charset val="186"/>
      </rPr>
      <t>izdevumi apmācības pakalpojumiem un pārējiem iestādes administratīvajiem izdevumiem</t>
    </r>
    <r>
      <rPr>
        <sz val="10"/>
        <rFont val="Times New Roman"/>
        <family val="1"/>
        <charset val="186"/>
      </rPr>
      <t xml:space="preserve"> par 1651 EUR, samazināti </t>
    </r>
    <r>
      <rPr>
        <i/>
        <sz val="10"/>
        <rFont val="Times New Roman"/>
        <family val="1"/>
        <charset val="186"/>
      </rPr>
      <t>izdevumi remondarbiem un iestāžu uzturēšanas pakalpojumiem</t>
    </r>
    <r>
      <rPr>
        <sz val="10"/>
        <rFont val="Times New Roman"/>
        <family val="1"/>
        <charset val="186"/>
      </rPr>
      <t xml:space="preserve"> par 1620 EUR, Finanašu nodaļa samazinājusi EKK2259 par 3000 EUR - </t>
    </r>
    <r>
      <rPr>
        <i/>
        <sz val="10"/>
        <rFont val="Times New Roman"/>
        <family val="1"/>
        <charset val="186"/>
      </rPr>
      <t>pārējie informācijas tehnoloģiju pakalpojumi</t>
    </r>
    <r>
      <rPr>
        <sz val="10"/>
        <rFont val="Times New Roman"/>
        <family val="1"/>
        <charset val="186"/>
      </rPr>
      <t>, līdzekļi novitzīti uz EKK2300</t>
    </r>
  </si>
  <si>
    <r>
      <t xml:space="preserve">Tai skaitā grozījumi struktūrvienību ietvaros Pašvaldības policijai palielināts EKK2242 </t>
    </r>
    <r>
      <rPr>
        <i/>
        <sz val="10"/>
        <rFont val="Times New Roman"/>
        <family val="1"/>
        <charset val="186"/>
      </rPr>
      <t>transporta līdzekļu  uzturēšana un remonts</t>
    </r>
    <r>
      <rPr>
        <sz val="10"/>
        <rFont val="Times New Roman"/>
        <family val="1"/>
        <charset val="186"/>
      </rPr>
      <t xml:space="preserve"> par 2500 EUR, samazinot  EKK5232 par 2011 EUR, līdzekļi nepieciešami transporta līdzekļu remontam</t>
    </r>
  </si>
  <si>
    <r>
      <t>Tai skaitā grozījumi struktūrvienību ietvaros -  palielinājums</t>
    </r>
    <r>
      <rPr>
        <i/>
        <sz val="10"/>
        <rFont val="Times New Roman"/>
        <family val="1"/>
        <charset val="186"/>
      </rPr>
      <t xml:space="preserve"> formas tērpu iegādei</t>
    </r>
    <r>
      <rPr>
        <sz val="10"/>
        <rFont val="Times New Roman"/>
        <family val="1"/>
        <charset val="186"/>
      </rPr>
      <t xml:space="preserve"> EKK2364 par 390 EUR  un palielinājums </t>
    </r>
    <r>
      <rPr>
        <i/>
        <sz val="10"/>
        <rFont val="Times New Roman"/>
        <family val="1"/>
        <charset val="186"/>
      </rPr>
      <t xml:space="preserve">iestāžu uzturēšanas materiālu iegādei </t>
    </r>
    <r>
      <rPr>
        <sz val="10"/>
        <rFont val="Times New Roman"/>
        <family val="1"/>
        <charset val="186"/>
      </rPr>
      <t>par 391 EUR,  samazinot degvielas iegādes izdevumus EKK2322 par 781 EUR - ekonomija</t>
    </r>
  </si>
  <si>
    <t>Samazināts plānotais finansējums CSSD nodevu nomaksai autotransporta tehniskajām apskatēm</t>
  </si>
  <si>
    <t>Uz EKK 2242 - neatliekamam autotransporta remontam</t>
  </si>
  <si>
    <t>Naudas balva</t>
  </si>
  <si>
    <t>Tai skaitā no EKK2279  uz citiem ekonomiskās klasifikācijas kodiem</t>
  </si>
  <si>
    <r>
      <t xml:space="preserve">Tai skaitā grozījumi no EKK2279 - </t>
    </r>
    <r>
      <rPr>
        <i/>
        <sz val="10"/>
        <rFont val="Times New Roman"/>
        <family val="1"/>
        <charset val="186"/>
      </rPr>
      <t xml:space="preserve">degvielas iegādei </t>
    </r>
    <r>
      <rPr>
        <sz val="10"/>
        <rFont val="Times New Roman"/>
        <family val="1"/>
        <charset val="186"/>
      </rPr>
      <t xml:space="preserve">EKK2322 un </t>
    </r>
    <r>
      <rPr>
        <i/>
        <sz val="10"/>
        <rFont val="Times New Roman"/>
        <family val="1"/>
        <charset val="186"/>
      </rPr>
      <t>+</t>
    </r>
    <r>
      <rPr>
        <sz val="10"/>
        <rFont val="Times New Roman"/>
        <family val="1"/>
        <charset val="186"/>
      </rPr>
      <t xml:space="preserve">EKK2312 </t>
    </r>
  </si>
  <si>
    <t>Meža atjaunošanai EKK5240</t>
  </si>
  <si>
    <t>Pamatbudžeta ieņēmumu un izdevumu grozījumu projekta uz 30.05.2018. paskaidrojumi</t>
  </si>
  <si>
    <t>Apstiprinātā rezerves fonda izlietojums 2018.gadā</t>
  </si>
  <si>
    <t xml:space="preserve">Uz 2018.gada sākumu </t>
  </si>
  <si>
    <t>Jelgavas novada pašvaldības policija</t>
  </si>
  <si>
    <r>
      <t>Papildfinansējums pakalpojuma līguma noslēgšanai (</t>
    </r>
    <r>
      <rPr>
        <i/>
        <sz val="11"/>
        <color theme="1"/>
        <rFont val="Times New Roman"/>
        <family val="1"/>
        <charset val="186"/>
      </rPr>
      <t>par klaiņojošu dzīvnieku izķeršanu)</t>
    </r>
  </si>
  <si>
    <t>Latvijas Sporta federācija -
volejbola klubs Jelgava</t>
  </si>
  <si>
    <t>Telpu īrei Latvijas Senioru čempionāta finālsacensībās</t>
  </si>
  <si>
    <t>Jelgavas novada Kalnciema pagasta Vecticībnieku draudze</t>
  </si>
  <si>
    <t>Vecticībnieku draudzes lūgšanas nama teritorijas sakārtošanai - žoga izbūvei</t>
  </si>
  <si>
    <t>Jelgavas novada kanceleja</t>
  </si>
  <si>
    <t>Izglītības pārvalde</t>
  </si>
  <si>
    <t>Papildfinansējums kondicioniera nomaiņai centrālās administrācijas ēkā</t>
  </si>
  <si>
    <r>
      <t>Papildfinansējums amata "</t>
    </r>
    <r>
      <rPr>
        <i/>
        <sz val="11"/>
        <color theme="1"/>
        <rFont val="Times New Roman"/>
        <family val="1"/>
        <charset val="186"/>
      </rPr>
      <t>galvenais speciālists izglītojamo atbalsta jautājumos</t>
    </r>
    <r>
      <rPr>
        <sz val="11"/>
        <color theme="1"/>
        <rFont val="Times New Roman"/>
        <family val="1"/>
        <charset val="186"/>
      </rPr>
      <t>" vietas izveidošanai</t>
    </r>
  </si>
  <si>
    <t xml:space="preserve">SARC Kalnciems </t>
  </si>
  <si>
    <t>Papilfinansējums līguma noslēgšanai ieplānoto remontdarbu veikšanai</t>
  </si>
  <si>
    <t>Staļģenes vidusskola</t>
  </si>
  <si>
    <t>Staļģenes vidusskolas 2. un 3.klasei dalībai skolu projektā “Sporto visa klase” - inventāra iegādei</t>
  </si>
  <si>
    <t>Papilfinansējums jaunu mēbeļu iegādei</t>
  </si>
  <si>
    <t>Papildfinansējums galda virsmas nomaiņai</t>
  </si>
  <si>
    <t>Atjaunot Ugunsdrošības, ugunsgrēku, avārijas un stihisku nelaimju seku likvidēšanas finansējumu pilnā apmērā - 10000 EUR apmērā</t>
  </si>
  <si>
    <t>Informācijas tehnoloģiju nodaļa</t>
  </si>
  <si>
    <t>Finansējums personas datu apstrādes auditam atbilstoši Vispārīgai datu aizsardzības regulai</t>
  </si>
  <si>
    <t>Jelgavas novada pašvaldība</t>
  </si>
  <si>
    <t>Labklājības pārvalde</t>
  </si>
  <si>
    <t>Finansējums jaunu mēbeļu iegādei</t>
  </si>
  <si>
    <t>Atlikums uz 31.05.2018.</t>
  </si>
  <si>
    <t>Atlikums uz 01.12.2018.</t>
  </si>
  <si>
    <t>04.112001</t>
  </si>
  <si>
    <t>Telpu pielāgošana pārtikas nozares uzņēmējdarbības attīstībai, Nr.17-06-AL03-A019.2101-000002</t>
  </si>
  <si>
    <t>01.194</t>
  </si>
  <si>
    <t>04.122002</t>
  </si>
  <si>
    <t>Algotie pagaidu sabiedriskie darbi</t>
  </si>
  <si>
    <t>01.083</t>
  </si>
  <si>
    <t>04.122003</t>
  </si>
  <si>
    <t>Nodarbinātības pasākumi vasaras brīvlaikā personām, kuras iegūst izglītību vispārējās, speciālās vai profesionālās izglītības iestādēs</t>
  </si>
  <si>
    <t>01.143</t>
  </si>
  <si>
    <t xml:space="preserve">Jelgavas novada lauku ceļu infrastruktūras pārbūve, Nr.17-06-A00702-000125 </t>
  </si>
  <si>
    <t>01.169</t>
  </si>
  <si>
    <t xml:space="preserve">Projekti- Attīstības nodaļas projektu grozs  </t>
  </si>
  <si>
    <t>01.302</t>
  </si>
  <si>
    <t>Projekti PB (investīciju plāns-1/budžetā/2017/PR, 1/budžetā/2018/PR) (01.302)</t>
  </si>
  <si>
    <t>ERASMUS+ projekts Fair Play and Happiness through Sports, Nr.2016-2859/001-001</t>
  </si>
  <si>
    <t>01.159</t>
  </si>
  <si>
    <t>Lielplatones muižas ansambļa ēkas “Vešūzis” restaurācija, Nr.17-06-AL03-A019.2202-000001</t>
  </si>
  <si>
    <t>01.195</t>
  </si>
  <si>
    <t xml:space="preserve">Projekti kultūras un sporta attīstībai-Attīstības nodaļas projektu grozs  </t>
  </si>
  <si>
    <t>Lauku ekon.dažādošana un dzīves kvalit.veicināš.vietējo attīst.strat.īsten.terit.(Leader projekti)</t>
  </si>
  <si>
    <t>01.30007</t>
  </si>
  <si>
    <t>Līdzfinansējums biedrībām projektu realizācijai</t>
  </si>
  <si>
    <t>Sākotnējās profesionālās izglītības programmu īstenošana Jauniešu garantijas ietvaros”, identifikācijas Nr.7.2.1.2/15/I/001</t>
  </si>
  <si>
    <t>Zaļenieku komerciālā un amatniecības vidusskola</t>
  </si>
  <si>
    <t>Papildfinansējums Zaļenieku komerciālās un amatniecības vidusskolas pils siltumtrases nomaiņai</t>
  </si>
  <si>
    <r>
      <t xml:space="preserve">Biedrība </t>
    </r>
    <r>
      <rPr>
        <i/>
        <sz val="11"/>
        <color theme="1"/>
        <rFont val="Times New Roman"/>
        <family val="1"/>
        <charset val="186"/>
      </rPr>
      <t>Jelgavas novada sporta klubs Eleja</t>
    </r>
  </si>
  <si>
    <t>Papildfinansējums transporta iegādei</t>
  </si>
  <si>
    <t xml:space="preserve">Projekti-Izglītības papildu pakalpojumiem- Attīstības nodaļas projektu grozs  </t>
  </si>
  <si>
    <r>
      <rPr>
        <i/>
        <sz val="10"/>
        <color rgb="FFFF0000"/>
        <rFont val="Times New Roman"/>
        <family val="1"/>
        <charset val="186"/>
      </rPr>
      <t xml:space="preserve">1.Nekustamā īpašuma nodokļa par zemi, ēkām un mājokļiem - kārtējā saimnieciskā gada ieņēmumi </t>
    </r>
    <r>
      <rPr>
        <sz val="10"/>
        <color rgb="FFFF0000"/>
        <rFont val="Times New Roman"/>
        <family val="1"/>
        <charset val="186"/>
      </rPr>
      <t>265098 EUR</t>
    </r>
    <r>
      <rPr>
        <i/>
        <sz val="10"/>
        <color rgb="FFFF0000"/>
        <rFont val="Times New Roman"/>
        <family val="1"/>
        <charset val="186"/>
      </rPr>
      <t xml:space="preserve">, kavējuma naudas par kārtējā saimnieciskā gada ieņēmumiem </t>
    </r>
    <r>
      <rPr>
        <sz val="10"/>
        <color rgb="FFFF0000"/>
        <rFont val="Times New Roman"/>
        <family val="1"/>
        <charset val="186"/>
      </rPr>
      <t>8334 EUR</t>
    </r>
    <r>
      <rPr>
        <i/>
        <sz val="10"/>
        <color rgb="FFFF0000"/>
        <rFont val="Times New Roman"/>
        <family val="1"/>
        <charset val="186"/>
      </rPr>
      <t xml:space="preserve">;
2.Nekustamā īpašuma nodokļa par zemi, ēkām un mājokļiem - iepriekšējo gadu parādi </t>
    </r>
    <r>
      <rPr>
        <sz val="10"/>
        <color rgb="FFFF0000"/>
        <rFont val="Times New Roman"/>
        <family val="1"/>
        <charset val="186"/>
      </rPr>
      <t xml:space="preserve">26309 EUR, </t>
    </r>
    <r>
      <rPr>
        <i/>
        <sz val="10"/>
        <color rgb="FFFF0000"/>
        <rFont val="Times New Roman"/>
        <family val="1"/>
        <charset val="186"/>
      </rPr>
      <t>kavējuma naudas par iepriekšējo gadu parādiem</t>
    </r>
    <r>
      <rPr>
        <sz val="10"/>
        <color rgb="FFFF0000"/>
        <rFont val="Times New Roman"/>
        <family val="1"/>
        <charset val="186"/>
      </rPr>
      <t xml:space="preserve"> 10047 EUR</t>
    </r>
  </si>
  <si>
    <r>
      <rPr>
        <i/>
        <sz val="10"/>
        <color rgb="FFFF0000"/>
        <rFont val="Times New Roman"/>
        <family val="1"/>
        <charset val="186"/>
      </rPr>
      <t>Procentu ieņēmumi par atlikto maksājumu no vēl nesamaksātās pirkuma maksas</t>
    </r>
    <r>
      <rPr>
        <sz val="10"/>
        <color rgb="FFFF0000"/>
        <rFont val="Times New Roman"/>
        <family val="1"/>
        <charset val="186"/>
      </rPr>
      <t xml:space="preserve"> plielināti pēc izpildes</t>
    </r>
  </si>
  <si>
    <r>
      <t xml:space="preserve">Tai skaitā Administratīvās komisijas un Pašvaldības policijas uzliktie </t>
    </r>
    <r>
      <rPr>
        <i/>
        <sz val="10"/>
        <color rgb="FFFF0000"/>
        <rFont val="Times New Roman"/>
        <family val="1"/>
        <charset val="186"/>
      </rPr>
      <t xml:space="preserve">Naudas sodi un sankcijas </t>
    </r>
    <r>
      <rPr>
        <sz val="10"/>
        <color rgb="FFFF0000"/>
        <rFont val="Times New Roman"/>
        <family val="1"/>
        <charset val="186"/>
      </rPr>
      <t>500 EUR un 115 EUR apmērā - plielināti pēc izpildes</t>
    </r>
  </si>
  <si>
    <r>
      <t xml:space="preserve">Tai skaitā - palielinājums Īpašuma pārvaldei - par </t>
    </r>
    <r>
      <rPr>
        <i/>
        <sz val="10"/>
        <color rgb="FFFF0000"/>
        <rFont val="Times New Roman"/>
        <family val="1"/>
        <charset val="186"/>
      </rPr>
      <t xml:space="preserve">Ieņēmumiem no ēku un būvju īpašumu pārdošanu </t>
    </r>
    <r>
      <rPr>
        <sz val="10"/>
        <color rgb="FFFF0000"/>
        <rFont val="Times New Roman"/>
        <family val="1"/>
        <charset val="186"/>
      </rPr>
      <t xml:space="preserve">28 335 EUR, </t>
    </r>
    <r>
      <rPr>
        <i/>
        <sz val="10"/>
        <color rgb="FFFF0000"/>
        <rFont val="Times New Roman"/>
        <family val="1"/>
        <charset val="186"/>
      </rPr>
      <t xml:space="preserve">Ieņēmumiem no zemes īpašumu pārdošanas </t>
    </r>
    <r>
      <rPr>
        <sz val="10"/>
        <color rgb="FFFF0000"/>
        <rFont val="Times New Roman"/>
        <family val="1"/>
        <charset val="186"/>
      </rPr>
      <t xml:space="preserve">19 200 EUR, </t>
    </r>
    <r>
      <rPr>
        <i/>
        <sz val="10"/>
        <color rgb="FFFF0000"/>
        <rFont val="Times New Roman"/>
        <family val="1"/>
        <charset val="186"/>
      </rPr>
      <t>Ieņēmumiem no meža īpašumu pārdošanas</t>
    </r>
    <r>
      <rPr>
        <sz val="10"/>
        <color rgb="FFFF0000"/>
        <rFont val="Times New Roman"/>
        <family val="1"/>
        <charset val="186"/>
      </rPr>
      <t xml:space="preserve"> 374 300 EUR un </t>
    </r>
    <r>
      <rPr>
        <i/>
        <sz val="10"/>
        <color rgb="FFFF0000"/>
        <rFont val="Times New Roman"/>
        <family val="1"/>
        <charset val="186"/>
      </rPr>
      <t>Ieņēmumiem no kustamā īpašuma realizācijas</t>
    </r>
    <r>
      <rPr>
        <sz val="10"/>
        <color rgb="FFFF0000"/>
        <rFont val="Times New Roman"/>
        <family val="1"/>
        <charset val="186"/>
      </rPr>
      <t xml:space="preserve"> 600 EUR</t>
    </r>
  </si>
  <si>
    <t>Novirzīti līdzekļi uz ziedojumu kontu, bankas izdevumu segšanai.</t>
  </si>
  <si>
    <t>valsts</t>
  </si>
  <si>
    <t>sports</t>
  </si>
  <si>
    <t>pašvaldības</t>
  </si>
  <si>
    <t xml:space="preserve">Tai skaitā Zaļenieku komerciālās un amatniecības vidusskolais dalības maksa konkursā "Sienu krāsošanas un dekoratīvās krāsošanas darbi" </t>
  </si>
  <si>
    <t>Tai skaitā Zaļenieku komerciālās un amatniecības vidusskolai ieņēmumi apdrošināšanas atlīdzība - polise Nr.597409737. Lēmums lietā Nr.773154 "Balta".</t>
  </si>
  <si>
    <t>Tai skaitā Lielplatones internātpamatskolai  pašvaldības saņemtie Veselības ministrijas "Mērķdotācijas izglītības pasākumiem"  piešķirtais papildus finansējums 2018.gadam 1.janvāra  ārstniecības personu darba samaksas palielinājumam.</t>
  </si>
  <si>
    <t>Tai skaitā  palielinājums Staļģenes vidusskolai ārvalstu darba komandējumu izdevumi 996 EUR un iekšzemes komandējumu izdevumi 120 EUR.</t>
  </si>
  <si>
    <t>Tai skaitā palielinājums Staļģenes vidusskolai datorprogrammas iegādei  550 EUR un Neklātienes vidusskolai e-grāmatu  iegādei  120 EUR.</t>
  </si>
  <si>
    <t>Piešķirts no rezerves fonda saskaņā  ar Budžeta komisijas 2018.gada 9.marta lēmumu (sēdes protokols Nr.2-19.1/18/4)  finansējums:
1.500 EUR apmērā volejbola kluba “Jelgavai” telpu īrei Latvijas Senioru čempionāta finālsacensībām;
2.2000 EUR Kalnciema pagasta Vecticībnieku draudzei žoga izbūvei.</t>
  </si>
  <si>
    <t>Grozījumi struktūrvienības ietvaros, nemainot mērķi- uzņēmuma līgums, solu montāžai un uzstādīšanai Staļģenes vidusskolas sporta laukumā.</t>
  </si>
  <si>
    <t>1.Saskaņā ar Budžeta komisijas 2018.gada 8.maija sēdes lēmumu (sēdes protokols Nr.2-19.1/18/9) novirzīts no projektiem plānotā budžeta (skatīt Projektu izdevumu skaidrojumu), piešķirts finansējums 24 220 EUR apmērā Bramberģes bibliotēkai Glūdas pagastā - jumta seguma nomaiņai (Upes ielā 10 un Upes ielā 12A);
2.Savstarpēji EKK maiņa - nemainot mērķi - no EKK 2200 uz EKK 5200 400 EUR novirzīti Jauniešu orķestra Bigbend CD albuma ierakstam.</t>
  </si>
  <si>
    <t>1.2 500 EUR piešķirts no rezerves fonda;
2.24 200 EUR novirzīts no projektiem plānotā finansējuma.</t>
  </si>
  <si>
    <t xml:space="preserve">Saskaņā ar sadarbības līgumu LSIIDP Nr.11 (SC/4-2/18/38) audzēkņu mācību-treniņu nometnēm </t>
  </si>
  <si>
    <t>Grozījumi Sporta pārvaldes mērķdotāciju budžeta tāmes ietvaros, novirzīts darbnespējas lapu A apmaksai</t>
  </si>
  <si>
    <t>Grozījumi struktūrvienības ietvaros, nemainot mērķi,datortehnikas iegādei.</t>
  </si>
  <si>
    <t>Tai skaitā grozījumi struktūrvienību ietvaros - palielinājums saskaņā ar 2018.gada 1.februāra JNP rīkojumu JNP/3-2/18/22 - automašīnas uzturēšanas izdevumu segšanai 1200 EUR, novirzīts no Kancelejas budžeta uzturēšanas.</t>
  </si>
  <si>
    <t>Aktivitāšu centrs Zemgale Glūdas pagastā</t>
  </si>
  <si>
    <t>Papildfinansējums logu un ieejas durvju nomaiņai</t>
  </si>
  <si>
    <t>Finansējums ugunsdrošības un civilās aizsardzības pārkāpumu prasību novēršanai Keramikas darbnīcā</t>
  </si>
  <si>
    <t>Pagastu pārvaldēm kurinātāju virsstundu, nakts darbu un svēku dienu apmaksai</t>
  </si>
  <si>
    <t>Par piešķirto papildfinansējumu skaidrojumi atbilstošo pārvalžu budžeta grozījumu pielikumos</t>
  </si>
  <si>
    <t xml:space="preserve">Tai skaitā palielinājums Lielplatones internātpamatskolai - precizēts dabas resursa nodoklis 661 EUR un novirzīts struktūrvienību EKK kodu ietvaros. </t>
  </si>
  <si>
    <t>Tai skaitā samazinājums novirzīts skolēnu pārvadājumu transporta izdevumu kompensācijām  5 543 EUR.</t>
  </si>
  <si>
    <t>Palielinājums skolēnu pārvadājumu transporta izdevumu kompensācijām  
5 543 EUR.</t>
  </si>
  <si>
    <t>Palielinājums, Jelgavas novada domes 2018.gada 25.aprīļa lēmums (protokols Nr.5, 28.§) Jelgavas novada  mācību priekšmetu olimpiāžu un  profesionālo konkursu  uzvarētāju un viņu pedagogu naudas balvu saraksts 2 505 EUR.</t>
  </si>
  <si>
    <t>T.skaitā:
1.5000 EUR piešķirts no rezerves fonda;
2.1200 EUR no Kancelejas budžeta;
3.1600 EUR aktualizēti ieņēmumi.</t>
  </si>
  <si>
    <t>Pamatbudžeta ieņēmumu un izdevumu grozījumu projekta uz 28.11.2018. paskaidrojumi</t>
  </si>
  <si>
    <t>Pamatbudžeta ieņēmumu grozījumu projekta uz 28.11.2018. paskaidrojumi</t>
  </si>
  <si>
    <t>Pamatbudžeta izdevumu grozījumu projekta uz 28.11.2018. paskaidrojumi</t>
  </si>
  <si>
    <t>Speciālā budžeta ieņēmumu un izdevumu grozījumu projekta uz 28.11.2018. paskaidrojumi</t>
  </si>
  <si>
    <t>Ziedojumu un dāvinājumu ieņēmumu un izdevumu grozījumu projekta uz 28.11.2018. paskaidrojumi</t>
  </si>
  <si>
    <r>
      <rPr>
        <sz val="10"/>
        <color rgb="FFFF0000"/>
        <rFont val="Times New Roman"/>
        <family val="1"/>
        <charset val="186"/>
      </rPr>
      <t>T.skaitā:</t>
    </r>
    <r>
      <rPr>
        <b/>
        <sz val="10"/>
        <color rgb="FFFF0000"/>
        <rFont val="Times New Roman"/>
        <family val="1"/>
        <charset val="186"/>
      </rPr>
      <t xml:space="preserve">
</t>
    </r>
    <r>
      <rPr>
        <sz val="10"/>
        <color rgb="FFFF0000"/>
        <rFont val="Times New Roman"/>
        <family val="1"/>
        <charset val="186"/>
      </rPr>
      <t>1. 32 744 EUR piešķirts no rezerves fonda;
2. 9 883 EUR no Labklājības pārvaldes budžeta;
3. 11 196 EUR aktualizēti ieņēmumi;
4. 47 795 EUR VK aizņēmums - finansējums transporta līdzekļu iegādei.</t>
    </r>
  </si>
  <si>
    <r>
      <t xml:space="preserve">Tai skaitā:
1.palielinājums - saskaņā ar Budžeta komisijas 2018.gada 8.maija sēdes lēmumu (sēdes protokols Nr.2-19.1/18/9, 1.§) piešķirts Zaļenieku komerciālās un amatniecības vidusskolai esošās siltumtrases bojājumu novēršanai 24 164 EUR (t.skaitā no rezerves fonda 14 164 EUR);
2.palielinājums - </t>
    </r>
    <r>
      <rPr>
        <i/>
        <sz val="10"/>
        <color rgb="FFFF0000"/>
        <rFont val="Times New Roman"/>
        <family val="1"/>
        <charset val="186"/>
      </rPr>
      <t>transpotlīdzekļu iegādei</t>
    </r>
    <r>
      <rPr>
        <sz val="10"/>
        <color rgb="FFFF0000"/>
        <rFont val="Times New Roman"/>
        <family val="1"/>
        <charset val="186"/>
      </rPr>
      <t xml:space="preserve"> (EKK5231)</t>
    </r>
    <r>
      <rPr>
        <i/>
        <sz val="10"/>
        <color rgb="FFFF0000"/>
        <rFont val="Times New Roman"/>
        <family val="1"/>
        <charset val="186"/>
      </rPr>
      <t xml:space="preserve"> </t>
    </r>
    <r>
      <rPr>
        <sz val="10"/>
        <color rgb="FFFF0000"/>
        <rFont val="Times New Roman"/>
        <family val="1"/>
        <charset val="186"/>
      </rPr>
      <t xml:space="preserve">47 795 EUR apmērā - t.skaitā Jaunsvirlaukas pagasta pārvaldei  un Vilces pagasta pārvaldei kopā trīs lietotu autobusu iegādei skolēnu pārvadājumiem un Staļģenes vidusskolai vieglā pasažieru (8+1) transporta līdzekļa iegadei - finansējums Valsts kases aizdevums; 
3.palielinājums Šķibes pamatskolai - </t>
    </r>
    <r>
      <rPr>
        <i/>
        <sz val="10"/>
        <color rgb="FFFF0000"/>
        <rFont val="Times New Roman"/>
        <family val="1"/>
        <charset val="186"/>
      </rPr>
      <t xml:space="preserve">pamatlīdzekļu iegādei </t>
    </r>
    <r>
      <rPr>
        <sz val="10"/>
        <color rgb="FFFF0000"/>
        <rFont val="Times New Roman"/>
        <family val="1"/>
        <charset val="186"/>
      </rPr>
      <t xml:space="preserve">3 097 EUR apmērā (t.skaitā skapja, aktīvās skandas un robotikas apmācības komplekta LEGO iegādei); 
4.palielinājums Platones pagasta pārvaldei autobusa datu lejupielādes ierīces iegādei 324 EUR apmērā;
5.samazinājums - saskaņā ar Izglītības un zinātnes ministrijas 2018.gada 7.marta rīkojumu Nr.1-2e/2018/95 - precizēti </t>
    </r>
    <r>
      <rPr>
        <i/>
        <sz val="10"/>
        <color rgb="FFFF0000"/>
        <rFont val="Times New Roman"/>
        <family val="1"/>
        <charset val="186"/>
      </rPr>
      <t xml:space="preserve">bibliotēku krājumi </t>
    </r>
    <r>
      <rPr>
        <sz val="10"/>
        <color rgb="FFFF0000"/>
        <rFont val="Times New Roman"/>
        <family val="1"/>
        <charset val="186"/>
      </rPr>
      <t>Izglītības pārvaldes struktūrvienību sadalījumā pa EKK kodiem 5251 EUR apmērā (novirzīts uz EKK2300).</t>
    </r>
  </si>
  <si>
    <r>
      <t xml:space="preserve">Tai skaitā atlīdzībai:
1.palielinājums novirzīts no ieņēmumiem Lielplatones internātpamatskolai ārstniecības personālam 7 685 EUR;           
2.palielinājums piešķirts no rezerves fonda 13 376 EUR Izglītības pārvaldei jaunai štata vietas izveidei - galvenais speciālists izglītojamo atbalsta jautājumos, budžeta komisijas sēdes protokols Nr.2-19.1/18/5, 4.§;
3.palielinājums - finansējums pārcelts  no Labklājības pārvaldes 7 965 EUR apmērā  atlīdzībai amatam </t>
    </r>
    <r>
      <rPr>
        <i/>
        <sz val="10"/>
        <color rgb="FFFF0000"/>
        <rFont val="Times New Roman"/>
        <family val="1"/>
        <charset val="186"/>
      </rPr>
      <t>Speciālists bērnu tiesības aizsardzības jautājumos,</t>
    </r>
    <r>
      <rPr>
        <sz val="10"/>
        <color rgb="FFFF0000"/>
        <rFont val="Times New Roman"/>
        <family val="1"/>
        <charset val="186"/>
      </rPr>
      <t xml:space="preserve"> budžeta komisijas sēdes protokols Nr.2-19.1/18/5, 4.§;
4.samazinājums 25 937 EUR apmērā novirzīts Izglītības pārvaldes struktūrvienību EKK kodu ietvaros sakarā ar darba nespējas lapas A aprēķiniem;
5.palielinājums - finansējums 9 541 EUR apmērā novirzīts Izglītības pārvaldes struktūrvienību EKK kodu ietvaros, sakarā ar piemaksu ārstniecības personālam par darba stāžu ārstniecības jomā.</t>
    </r>
  </si>
  <si>
    <r>
      <t xml:space="preserve">Tai skaitā valsts sociālās apdrošināšanas obligātām iemaksām (VSAOI):
1.palielinājums novirzīts no ieņēmumiem Lielplatones internātpamatskolai ārstniecības personālam 1 851 EUR;
2.palielinājums piešķirts no rezerves fonda 3 997 EUR Izglītības pārvaldei jaunai štata vietas izveidei - galvenais speciālists izglītojamo atbalsta jautājumos, budžeta komisijas sēdes protokols Nr.2-19.1/18/5, 4.§;  
3.palielinājums - finansējums pārcelts  no Labklājības pārvaldes 1 918 EUR apmērā  amatam Speciālists bērnu tiesības aizsardzības jautājumos, budžeta komisijas sēdes protokols Nr.2-19.1/18/5, 4.§;
4.palielinājums 25 937 EUR apmērā novirzīts Izglītības pārvaldes struktūrvienību EKK kodu ietvaros </t>
    </r>
    <r>
      <rPr>
        <i/>
        <sz val="10"/>
        <color rgb="FFFF0000"/>
        <rFont val="Times New Roman"/>
        <family val="1"/>
        <charset val="186"/>
      </rPr>
      <t>darba devēja valsts sociālās apdrošināšanas obligātām iemaksām un sociāla rakstura pabalstiem un kompensācijām</t>
    </r>
    <r>
      <rPr>
        <sz val="10"/>
        <color rgb="FFFF0000"/>
        <rFont val="Times New Roman"/>
        <family val="1"/>
        <charset val="186"/>
      </rPr>
      <t xml:space="preserve"> (darba nespējas lapas A aprēķiniem).</t>
    </r>
  </si>
  <si>
    <r>
      <t xml:space="preserve">Tai skaitā:
1.palielinājums - aktualizēti ieņēmumi - Zaļenieku komerciālās un amatniecības vidusskolai </t>
    </r>
    <r>
      <rPr>
        <i/>
        <sz val="10"/>
        <color rgb="FFFF0000"/>
        <rFont val="Times New Roman"/>
        <family val="1"/>
        <charset val="186"/>
      </rPr>
      <t>informācijas sistēmas licenču nomas izdevumiem</t>
    </r>
    <r>
      <rPr>
        <sz val="10"/>
        <color rgb="FFFF0000"/>
        <rFont val="Times New Roman"/>
        <family val="1"/>
        <charset val="186"/>
      </rPr>
      <t xml:space="preserve"> 1 006 EUR un </t>
    </r>
    <r>
      <rPr>
        <i/>
        <sz val="10"/>
        <color rgb="FFFF0000"/>
        <rFont val="Times New Roman"/>
        <family val="1"/>
        <charset val="186"/>
      </rPr>
      <t>pārējiem remonta darbiem un uzturēšanas pakalpojumiem</t>
    </r>
    <r>
      <rPr>
        <sz val="10"/>
        <color rgb="FFFF0000"/>
        <rFont val="Times New Roman"/>
        <family val="1"/>
        <charset val="186"/>
      </rPr>
      <t xml:space="preserve"> 699 EUR; 
2.samazinājums Zaļenieku komerciālās un amatniecības vidusskolai  6 000 EUR apmērā </t>
    </r>
    <r>
      <rPr>
        <i/>
        <sz val="10"/>
        <color rgb="FFFF0000"/>
        <rFont val="Times New Roman"/>
        <family val="1"/>
        <charset val="186"/>
      </rPr>
      <t>remontdarbu  un iestāžu  uzturēšanas pakalpojumu izdevumiem (EKK2200) -</t>
    </r>
    <r>
      <rPr>
        <sz val="10"/>
        <color rgb="FFFF0000"/>
        <rFont val="Times New Roman"/>
        <family val="1"/>
        <charset val="186"/>
      </rPr>
      <t xml:space="preserve"> novirzīts siltumtrases bojājumu novēršanai (EKK5200). 
3.samazinājums - ietaupījums iepirkuma rezultātā Staļģenes vidusskolas vecās sporta zāles jumta seguma nomaiņai - 5 267 EUR apmērā.</t>
    </r>
  </si>
  <si>
    <r>
      <t>Tai skaitā:
1.palielinājums - saskaņā ar Budžeta komisijas 2018.gada 16.aprīļa sēdes lēmumu (sēdes protokols Nr.2-19.1/18/7, 5.§) piešķirts no rezerves fonda Staļģenes vidusskolai - inventāra iegādei 1 207 EUR.;
2.palielinājums - saskaņā ar Izglītības un zinātnes ministrijas 2018.gada 7.marta rīkojumu Nr.1-2e/2018/95 - precizēts</t>
    </r>
    <r>
      <rPr>
        <i/>
        <sz val="10"/>
        <color rgb="FFFF0000"/>
        <rFont val="Times New Roman"/>
        <family val="1"/>
        <charset val="186"/>
      </rPr>
      <t xml:space="preserve"> mācību līdzekļiem un materiāliem</t>
    </r>
    <r>
      <rPr>
        <sz val="10"/>
        <color rgb="FFFF0000"/>
        <rFont val="Times New Roman"/>
        <family val="1"/>
        <charset val="186"/>
      </rPr>
      <t xml:space="preserve"> plānotais finansējums 5445 EUR apmērā sadalījumā pa EKK kodiem (t.skaitā 5251 EUR no EKK5200). 
3.samazinājums Šķibes pamatskolai 3 097 EUR apmērā - izdevumu klasifikācijas koda precizēšana, nemainot mērķi - no EKK 2300 uz EKK5200 </t>
    </r>
    <r>
      <rPr>
        <i/>
        <sz val="10"/>
        <color rgb="FFFF0000"/>
        <rFont val="Times New Roman"/>
        <family val="1"/>
        <charset val="186"/>
      </rPr>
      <t>pamatkapitāla veidošanu</t>
    </r>
    <r>
      <rPr>
        <sz val="10"/>
        <color rgb="FFFF0000"/>
        <rFont val="Times New Roman"/>
        <family val="1"/>
        <charset val="186"/>
      </rPr>
      <t xml:space="preserve">.
4.samazinājums Zaļenieku komerciālās un amatniecības vidusskolai  4 000 EUR apmērā </t>
    </r>
    <r>
      <rPr>
        <i/>
        <sz val="10"/>
        <color rgb="FFFF0000"/>
        <rFont val="Times New Roman"/>
        <family val="1"/>
        <charset val="186"/>
      </rPr>
      <t>inventāra iegādes izdevumiem</t>
    </r>
    <r>
      <rPr>
        <sz val="10"/>
        <color rgb="FFFF0000"/>
        <rFont val="Times New Roman"/>
        <family val="1"/>
        <charset val="186"/>
      </rPr>
      <t xml:space="preserve"> (EKK2312) - novirzīts siltumtrases bojājumu novēršanai (EKK5200). 
5.samazinājums - grozījumi struktūrvienību un EKK ietvaros - 2 505 EUR novirzīts uz EKK6420.</t>
    </r>
  </si>
  <si>
    <r>
      <t>Savstarpēji EKK ietvaros - no EKK3200 novirzīts:
1.</t>
    </r>
    <r>
      <rPr>
        <b/>
        <sz val="10"/>
        <color rgb="FFFF0000"/>
        <rFont val="Times New Roman"/>
        <family val="1"/>
        <charset val="186"/>
      </rPr>
      <t>1000 EUR</t>
    </r>
    <r>
      <rPr>
        <sz val="10"/>
        <color rgb="FFFF0000"/>
        <rFont val="Times New Roman"/>
        <family val="1"/>
        <charset val="186"/>
      </rPr>
      <t xml:space="preserve"> riteņbraucējai dienas naudas izdevumu segšanai;
2.</t>
    </r>
    <r>
      <rPr>
        <b/>
        <sz val="10"/>
        <color rgb="FFFF0000"/>
        <rFont val="Times New Roman"/>
        <family val="1"/>
        <charset val="186"/>
      </rPr>
      <t xml:space="preserve">400 EUR </t>
    </r>
    <r>
      <rPr>
        <sz val="10"/>
        <color rgb="FFFF0000"/>
        <rFont val="Times New Roman"/>
        <family val="1"/>
        <charset val="186"/>
      </rPr>
      <t>Jelgavas novada brīvās cīņas cīkstoņa dalībai Eiropas čempionātā;
3.</t>
    </r>
    <r>
      <rPr>
        <b/>
        <sz val="10"/>
        <color rgb="FFFF0000"/>
        <rFont val="Times New Roman"/>
        <family val="1"/>
        <charset val="186"/>
      </rPr>
      <t>500 EUR</t>
    </r>
    <r>
      <rPr>
        <sz val="10"/>
        <color rgb="FFFF0000"/>
        <rFont val="Times New Roman"/>
        <family val="1"/>
        <charset val="186"/>
      </rPr>
      <t xml:space="preserve"> ūdensmotosportistam;
4.</t>
    </r>
    <r>
      <rPr>
        <b/>
        <sz val="10"/>
        <color rgb="FFFF0000"/>
        <rFont val="Times New Roman"/>
        <family val="1"/>
        <charset val="186"/>
      </rPr>
      <t>500 EUR</t>
    </r>
    <r>
      <rPr>
        <sz val="10"/>
        <color rgb="FFFF0000"/>
        <rFont val="Times New Roman"/>
        <family val="1"/>
        <charset val="186"/>
      </rPr>
      <t xml:space="preserve"> saskaņā ar Budžeta komisijas 2018.gada 16.marta lēmumu (sēdes protokols Nr.2-19.1/18/5) Latvijas izlases vieglatlētei dalībai 2018.gada pavasara treniņa nometnē Spānijā Alfamarā;
5.</t>
    </r>
    <r>
      <rPr>
        <b/>
        <sz val="10"/>
        <color rgb="FFFF0000"/>
        <rFont val="Times New Roman"/>
        <family val="1"/>
        <charset val="186"/>
      </rPr>
      <t>1600 EUR</t>
    </r>
    <r>
      <rPr>
        <sz val="10"/>
        <color rgb="FFFF0000"/>
        <rFont val="Times New Roman"/>
        <family val="1"/>
        <charset val="186"/>
      </rPr>
      <t xml:space="preserve"> saskaņā ar sadarbības līgumu LSIIDP Nr.11 (SC/4-2/18/38) audzēkņu mācību-treniņu nometnēm - aktualizēti ieņēmumi;</t>
    </r>
  </si>
  <si>
    <r>
      <t>Tai skaitā grozījumi struktūrvienību ietvaros:
1.palielinājums</t>
    </r>
    <r>
      <rPr>
        <b/>
        <sz val="10"/>
        <color rgb="FFFF0000"/>
        <rFont val="Times New Roman"/>
        <family val="1"/>
        <charset val="186"/>
      </rPr>
      <t xml:space="preserve"> 226 EUR </t>
    </r>
    <r>
      <rPr>
        <sz val="10"/>
        <color rgb="FFFF0000"/>
        <rFont val="Times New Roman"/>
        <family val="1"/>
        <charset val="186"/>
      </rPr>
      <t xml:space="preserve">apmērā - motosportista ekipējuma iegādei;
2.samazinājums </t>
    </r>
    <r>
      <rPr>
        <b/>
        <sz val="10"/>
        <color rgb="FFFF0000"/>
        <rFont val="Times New Roman"/>
        <family val="1"/>
        <charset val="186"/>
      </rPr>
      <t>261 EUR</t>
    </r>
    <r>
      <rPr>
        <sz val="10"/>
        <color rgb="FFFF0000"/>
        <rFont val="Times New Roman"/>
        <family val="1"/>
        <charset val="186"/>
      </rPr>
      <t xml:space="preserve"> apmērā</t>
    </r>
    <r>
      <rPr>
        <b/>
        <sz val="10"/>
        <color rgb="FFFF0000"/>
        <rFont val="Times New Roman"/>
        <family val="1"/>
        <charset val="186"/>
      </rPr>
      <t xml:space="preserve"> - </t>
    </r>
    <r>
      <rPr>
        <sz val="10"/>
        <color rgb="FFFF0000"/>
        <rFont val="Times New Roman"/>
        <family val="1"/>
        <charset val="186"/>
      </rPr>
      <t>novirzīts komunālo pakalpojumu apmaksai (uz EKK2224).</t>
    </r>
  </si>
  <si>
    <r>
      <t>Savstarpēji EKK ietvaros:
1.samazinājums</t>
    </r>
    <r>
      <rPr>
        <b/>
        <sz val="10"/>
        <color rgb="FFFF0000"/>
        <rFont val="Times New Roman"/>
        <family val="1"/>
        <charset val="186"/>
      </rPr>
      <t xml:space="preserve"> 2400 EUR</t>
    </r>
    <r>
      <rPr>
        <sz val="10"/>
        <color rgb="FFFF0000"/>
        <rFont val="Times New Roman"/>
        <family val="1"/>
        <charset val="186"/>
      </rPr>
      <t xml:space="preserve"> apmērā no EKK3200 novirzīts uz EKK2100;  
2.palielinājums </t>
    </r>
    <r>
      <rPr>
        <b/>
        <sz val="10"/>
        <color rgb="FFFF0000"/>
        <rFont val="Times New Roman"/>
        <family val="1"/>
        <charset val="186"/>
      </rPr>
      <t>5000 EUR</t>
    </r>
    <r>
      <rPr>
        <sz val="10"/>
        <color rgb="FFFF0000"/>
        <rFont val="Times New Roman"/>
        <family val="1"/>
        <charset val="186"/>
      </rPr>
      <t xml:space="preserve"> apmērā saskaņā ar Budžeta komisijas 2018.gada 8.maija lēmumu (protokols Nr.2-19.1/18/9, 4.§), </t>
    </r>
    <r>
      <rPr>
        <u/>
        <sz val="10"/>
        <color rgb="FFFF0000"/>
        <rFont val="Times New Roman"/>
        <family val="1"/>
        <charset val="186"/>
      </rPr>
      <t>piešķirts</t>
    </r>
    <r>
      <rPr>
        <sz val="10"/>
        <color rgb="FFFF0000"/>
        <rFont val="Times New Roman"/>
        <family val="1"/>
        <charset val="186"/>
      </rPr>
      <t xml:space="preserve"> no rezerves fonda biedrībai “Jelgavas novada sporta klubs Eleja” transporta iegādei.</t>
    </r>
  </si>
  <si>
    <r>
      <t xml:space="preserve">Tai skaitā grozījumi struktūrvienību ietvaros - </t>
    </r>
    <r>
      <rPr>
        <b/>
        <sz val="10"/>
        <color rgb="FFFF0000"/>
        <rFont val="Times New Roman"/>
        <family val="1"/>
        <charset val="186"/>
      </rPr>
      <t>274 EUR</t>
    </r>
    <r>
      <rPr>
        <sz val="10"/>
        <color rgb="FFFF0000"/>
        <rFont val="Times New Roman"/>
        <family val="1"/>
        <charset val="186"/>
      </rPr>
      <t xml:space="preserve"> novirzīts motosportista ekipējuma iegādei.</t>
    </r>
  </si>
  <si>
    <r>
      <rPr>
        <b/>
        <sz val="10"/>
        <color rgb="FFFF0000"/>
        <rFont val="Times New Roman"/>
        <family val="1"/>
        <charset val="186"/>
      </rPr>
      <t>2604 EUR</t>
    </r>
    <r>
      <rPr>
        <sz val="10"/>
        <color rgb="FFFF0000"/>
        <rFont val="Times New Roman"/>
        <family val="1"/>
        <charset val="186"/>
      </rPr>
      <t xml:space="preserve"> Izdevumu klasifikācijas koda precizēšana, nemainot mērķi - no pakalpojuma līgumiem (EKK2200) uz autoratlīdzības līgumiem, t.skaitā:
1.848 EUR pasākumu apskaņošana un vadīšana;
2.375 EUR muzikālais aranžējums;
3.929 EUR paredzēto pasākumu nodrošināšanai Līdumos, piepūšamo atrakciju noma;
4.112 EUR TLMS Staļģene kolektīva darbības prezentācijas video materiāla sagatavošana;
5.55 EUR koncertmeistara pakalpojumi.
</t>
    </r>
    <r>
      <rPr>
        <b/>
        <sz val="10"/>
        <color rgb="FFFF0000"/>
        <rFont val="Times New Roman"/>
        <family val="1"/>
        <charset val="186"/>
      </rPr>
      <t>35 EUR</t>
    </r>
    <r>
      <rPr>
        <sz val="10"/>
        <color rgb="FFFF0000"/>
        <rFont val="Times New Roman"/>
        <family val="1"/>
        <charset val="186"/>
      </rPr>
      <t xml:space="preserve"> Grozījumi Kultūras pārvaldes mērķdotāciju budžeta tāmes ietvaros, darbnespējas lapas A apmaksai. </t>
    </r>
  </si>
  <si>
    <r>
      <rPr>
        <b/>
        <sz val="10"/>
        <color rgb="FFFF0000"/>
        <rFont val="Times New Roman"/>
        <family val="1"/>
        <charset val="186"/>
      </rPr>
      <t xml:space="preserve">118 EUR </t>
    </r>
    <r>
      <rPr>
        <sz val="10"/>
        <color rgb="FFFF0000"/>
        <rFont val="Times New Roman"/>
        <family val="1"/>
        <charset val="186"/>
      </rPr>
      <t xml:space="preserve">bēru pabalsts; </t>
    </r>
    <r>
      <rPr>
        <b/>
        <sz val="10"/>
        <color rgb="FFFF0000"/>
        <rFont val="Times New Roman"/>
        <family val="1"/>
        <charset val="186"/>
      </rPr>
      <t>35 EUR</t>
    </r>
    <r>
      <rPr>
        <sz val="10"/>
        <color rgb="FFFF0000"/>
        <rFont val="Times New Roman"/>
        <family val="1"/>
        <charset val="186"/>
      </rPr>
      <t xml:space="preserve"> Grozījumi Kultūras pārvaldes mērķdotāciju budžeta tāmes ietvaros, darbnespējas lapas A apmaksai.</t>
    </r>
  </si>
  <si>
    <r>
      <rPr>
        <b/>
        <sz val="10"/>
        <color rgb="FFFF0000"/>
        <rFont val="Times New Roman"/>
        <family val="1"/>
        <charset val="186"/>
      </rPr>
      <t xml:space="preserve">29 EUR </t>
    </r>
    <r>
      <rPr>
        <sz val="10"/>
        <color rgb="FFFF0000"/>
        <rFont val="Times New Roman"/>
        <family val="1"/>
        <charset val="186"/>
      </rPr>
      <t>komandējuma dienas nauda Lietuva (sieviešu vokālais ansamblis Kanconeta Vircavas pagasts); ceļa izdevumu apmaksa uz semināriem bibliotēkāriem.</t>
    </r>
  </si>
  <si>
    <r>
      <rPr>
        <b/>
        <sz val="10"/>
        <color rgb="FFFF0000"/>
        <rFont val="Times New Roman"/>
        <family val="1"/>
        <charset val="186"/>
      </rPr>
      <t>2604 EUR</t>
    </r>
    <r>
      <rPr>
        <sz val="10"/>
        <color rgb="FFFF0000"/>
        <rFont val="Times New Roman"/>
        <family val="1"/>
        <charset val="186"/>
      </rPr>
      <t xml:space="preserve"> Izdevumu klasifikācijas koda precizēšana, nemainot mērķi - uz EKK1100;
</t>
    </r>
    <r>
      <rPr>
        <b/>
        <sz val="10"/>
        <color rgb="FFFF0000"/>
        <rFont val="Times New Roman"/>
        <family val="1"/>
        <charset val="186"/>
      </rPr>
      <t>194 EUR</t>
    </r>
    <r>
      <rPr>
        <sz val="10"/>
        <color rgb="FFFF0000"/>
        <rFont val="Times New Roman"/>
        <family val="1"/>
        <charset val="186"/>
      </rPr>
      <t xml:space="preserve"> neplānoti apkures sistēmas remontdarbi saieta namā Glūdas pagastā, novirzīts no remontmateriāliem plānotajiem izdevumiem.</t>
    </r>
  </si>
  <si>
    <r>
      <t>Izdevumu klasifikācijas koda precizēšana, nemainot mērķi:
1.</t>
    </r>
    <r>
      <rPr>
        <b/>
        <sz val="10"/>
        <color rgb="FFFF0000"/>
        <rFont val="Times New Roman"/>
        <family val="1"/>
        <charset val="186"/>
      </rPr>
      <t>237 EUR</t>
    </r>
    <r>
      <rPr>
        <sz val="10"/>
        <color rgb="FFFF0000"/>
        <rFont val="Times New Roman"/>
        <family val="1"/>
        <charset val="186"/>
      </rPr>
      <t xml:space="preserve"> Zemgales brunči un saktiņas uz EKK5200;
2.</t>
    </r>
    <r>
      <rPr>
        <b/>
        <sz val="10"/>
        <color rgb="FFFF0000"/>
        <rFont val="Times New Roman"/>
        <family val="1"/>
        <charset val="186"/>
      </rPr>
      <t>75 EUR</t>
    </r>
    <r>
      <rPr>
        <sz val="10"/>
        <color rgb="FFFF0000"/>
        <rFont val="Times New Roman"/>
        <family val="1"/>
        <charset val="186"/>
      </rPr>
      <t xml:space="preserve"> apsveikumi "Pūcītes skolas" bērniem (bibliotēka Jēkabnieki) uz EKK6421;
3.</t>
    </r>
    <r>
      <rPr>
        <b/>
        <sz val="10"/>
        <color rgb="FFFF0000"/>
        <rFont val="Times New Roman"/>
        <family val="1"/>
        <charset val="186"/>
      </rPr>
      <t>100 EUR</t>
    </r>
    <r>
      <rPr>
        <sz val="10"/>
        <color rgb="FFFF0000"/>
        <rFont val="Times New Roman"/>
        <family val="1"/>
        <charset val="186"/>
      </rPr>
      <t xml:space="preserve"> apsveikumi lasītājiem Kalnciema bibliotēka uz EKK6421;
4.</t>
    </r>
    <r>
      <rPr>
        <b/>
        <sz val="10"/>
        <color rgb="FFFF0000"/>
        <rFont val="Times New Roman"/>
        <family val="1"/>
        <charset val="186"/>
      </rPr>
      <t>194 EUR</t>
    </r>
    <r>
      <rPr>
        <sz val="10"/>
        <color rgb="FFFF0000"/>
        <rFont val="Times New Roman"/>
        <family val="1"/>
        <charset val="186"/>
      </rPr>
      <t xml:space="preserve"> neplānoti apkures sistēmas remontdarbi saieta namā Glūdas pagastā - novirzīts uz EKK2279.</t>
    </r>
  </si>
  <si>
    <r>
      <t>Izdevumu klasifikācijas koda precizēšana, nemainot mērķi - no EKK 2314:
1.</t>
    </r>
    <r>
      <rPr>
        <b/>
        <sz val="10"/>
        <color rgb="FFFF0000"/>
        <rFont val="Times New Roman"/>
        <family val="1"/>
        <charset val="186"/>
      </rPr>
      <t>75 EUR</t>
    </r>
    <r>
      <rPr>
        <sz val="10"/>
        <color rgb="FFFF0000"/>
        <rFont val="Times New Roman"/>
        <family val="1"/>
        <charset val="186"/>
      </rPr>
      <t xml:space="preserve"> "Pūcītes skolai";
2.</t>
    </r>
    <r>
      <rPr>
        <b/>
        <sz val="10"/>
        <color rgb="FFFF0000"/>
        <rFont val="Times New Roman"/>
        <family val="1"/>
        <charset val="186"/>
      </rPr>
      <t>100 EUR</t>
    </r>
    <r>
      <rPr>
        <sz val="10"/>
        <color rgb="FFFF0000"/>
        <rFont val="Times New Roman"/>
        <family val="1"/>
        <charset val="186"/>
      </rPr>
      <t xml:space="preserve"> apsveikumi lasītājiem Kalnciema bibliotēka.</t>
    </r>
  </si>
  <si>
    <t>Teritoriju apsaimniekošana Vilces pagastā - Zālienam  teritorijas labiekārtošanai 305 euro</t>
  </si>
  <si>
    <t>t.skaitā PII Kamenītei Elejas pagastā 140 euro - mācību inventāra iegādei;
Sesavas pamatskolai 100 euro - skolēnu - labinieku motivēšanai</t>
  </si>
  <si>
    <t>t.skaitā:
SARC Staļģenei 1022 euro;
SARC Elejas (bērnu nodaļai) 1000 euro - dažādu materiālu iegādei;
SARC Kalnciemam 3500 euro;
Teritoriju apsaimniekošanai Vilces pagastā - Zālienam  teritorijas labiekārtošanai 305 euro;
PII Kamenītei Elejas pagastā 140 euro - mācību inventāra iegādei</t>
  </si>
  <si>
    <t>Novirzīts uz budžeta līdzekļu atlikumu:
1.SARC Staļģene 1022 euro;
2.SARC Elejas (bērnu nodaļa) 1000 euro;
3.SARC Kalnciems 3500 euro.</t>
  </si>
  <si>
    <t>Pašvaldības budžeta iekšējie transferti no pamatbudžeta bankas komisijas pakalpojumu apmaksai</t>
  </si>
  <si>
    <t>Bankas komisijas pakalpojumu apmaksai</t>
  </si>
  <si>
    <t>Fizisko personu ziedojumi Sesavas pamatskolas skolēnu mācību motivēšanai 100 euro;
Elejas tējas namiņam 1270 euro -  inventāra iegādei;
Lielplatones  muižai 147 euro -  inventāra iegādei</t>
  </si>
  <si>
    <t>Elejas tējas namiņam 1270 euro -  inventāra iegādei, Lielplatones muižai 147 euro -  inventāra iegādei</t>
  </si>
  <si>
    <t>Europe direct informācijas punkts (EDIC), Nr.COMM/RIG/ED/2018-2010/Jelgava</t>
  </si>
  <si>
    <t>01.011</t>
  </si>
  <si>
    <t>04.210001</t>
  </si>
  <si>
    <t xml:space="preserve">NUTRINFLOW, Nr.CB295 </t>
  </si>
  <si>
    <t>01.125</t>
  </si>
  <si>
    <t>Starptautiskās konkurētspējas veicināšana, Nr.SKV-L-2016/885 (LIAA)</t>
  </si>
  <si>
    <t>01.167</t>
  </si>
  <si>
    <t>ENGRAVE, Nr.LLI-291 (videi draudzīgu metožu pielietošana upju ainavu atjaunošanā)</t>
  </si>
  <si>
    <t>01.196</t>
  </si>
  <si>
    <t>no 01.30001/08.620001</t>
  </si>
  <si>
    <t>Agri-Urban, Nr.CTE-103</t>
  </si>
  <si>
    <t xml:space="preserve">Projekti- pašvaldību teritoriju un mājokļu apsaimniekošanas darbība (Attīstības nodaļas projektu grozs) </t>
  </si>
  <si>
    <t>FOURSEASONPARKS, Nr.LLI-313 (Elejas muižas parka teritorijas infrastruktūras atjaunošana)</t>
  </si>
  <si>
    <t>01.197</t>
  </si>
  <si>
    <t>ieņēmumi no 01.30001/08.620001/18.630</t>
  </si>
  <si>
    <t>Zaļenieku muižas pils telpu nr. 243 un nr. 234 krāsojuma padziļināta izpēte, Nr.2018-2-KMA057(VKKF)</t>
  </si>
  <si>
    <t>01.206</t>
  </si>
  <si>
    <t>Lielplatones muižas ansambļa ēkas "Dārznieka namiņš"AMI (arhitektoniski mākslinieciskā izpēte), (VKKF), Nr.2018-3-KMA040-P</t>
  </si>
  <si>
    <t>01.219</t>
  </si>
  <si>
    <t>uz 01.194/04.112001</t>
  </si>
  <si>
    <t xml:space="preserve">ERASMUS+KA1  Praktisko zināšanu pilnveidošana Zaļenieku komerciālās un amatniecības vidusskolas audzēkņiem un pedagogiem, Nr.2015-1-LV01-KA102-013236 </t>
  </si>
  <si>
    <t>01.149</t>
  </si>
  <si>
    <t>ERASMUS+ projekts Jaunu iemaņu praktizēšana starptautiskā vidē, Nr.2017-1-LV01-KA102-035287</t>
  </si>
  <si>
    <t>01.180</t>
  </si>
  <si>
    <t>Atbalsts priekšlaicīgas mācību pārtraukšanas samazināšanai, Nr.8.3.4.0/16/I/001</t>
  </si>
  <si>
    <t>01.188</t>
  </si>
  <si>
    <t>Profesionālo izglītības iestāžu audzēkņu dalība darba vidē balstītās mācībās un mācību praksēs uzņēmumos, Nr.8.5.1.0/16/I/001</t>
  </si>
  <si>
    <t>01.192</t>
  </si>
  <si>
    <t>Jaunieši Jelgavas novadam!, Nr.2-25/51</t>
  </si>
  <si>
    <t>01.193</t>
  </si>
  <si>
    <t>Initiation of WEBT, Nr.LLI-315 (Darba vidē balstītas apmācības ieviešana būvniecības un restaurācijas nozarēs Zemgalē un Panevežā)</t>
  </si>
  <si>
    <t>01.198</t>
  </si>
  <si>
    <t>Pedagoģiskā personāla profesionālā pilnveide kvalitatīva izglītības satura nodrošināšanai, Nr.2018-1-LV01-KA101-046779</t>
  </si>
  <si>
    <t>01.207</t>
  </si>
  <si>
    <t>09.2101111</t>
  </si>
  <si>
    <t>Tolerance un kvalitatīva iekļaujošā izglītība skolā, Nr.2018-LV01-KA201-0446963</t>
  </si>
  <si>
    <t>01.208</t>
  </si>
  <si>
    <t>09.210021</t>
  </si>
  <si>
    <t>Pieaugušo izglītības prasmju atjaunošana izmantojot jaunas mācību metodes”, Nr.2018-1-LV01-KA201-046972</t>
  </si>
  <si>
    <t>01.209</t>
  </si>
  <si>
    <t>09.210041</t>
  </si>
  <si>
    <t>Mathbuster, Nr.2018-1-LV01-KA229-046967_1 (Kalnciema vsk.)</t>
  </si>
  <si>
    <t>01.210</t>
  </si>
  <si>
    <t>Ekspertu nodrošināšana būvniecības nozarē, 2018-1-DE02-KA202-005210 (Zaļenieku KAV)</t>
  </si>
  <si>
    <t>01.215</t>
  </si>
  <si>
    <t>Entrepreneurship and language matters in life. Developing resourcefulness among students; learning how to set up a business/Uzņēmējdarbības un valodas loma dzīvē. Skolēnu atjautības attīstīšana; uzņēmuma izveidošanas apmācība, Nr.2018-1-PL01-KA229-05</t>
  </si>
  <si>
    <t>01.216</t>
  </si>
  <si>
    <t>09.210031</t>
  </si>
  <si>
    <t>Lielplatones internātpamatskolas pamatdarbība</t>
  </si>
  <si>
    <t>NEW SKILLS , Nr.LLI-404/ Social inclusion of disabled person into the labour market- Personām ar īpašajām vajadzībām iekļaušana darba tirgū</t>
  </si>
  <si>
    <t>01.199</t>
  </si>
  <si>
    <t>Plānotie sociālo pakalpojumu projekti (Attīstības nodaļas projektu grozs )</t>
  </si>
  <si>
    <t>Palielināti dabas resursu nodokļa ieņēmumi pēc izpildes</t>
  </si>
  <si>
    <t>SIA Jelgavas Komunālie Pakalpojumi, atkritumu poligona Brakšķi rekultivācijas un slēgta poligona monitoringa un uzturēšanas izmaksu segšanai</t>
  </si>
  <si>
    <t>Lielplatones IPS 2018.gadā plānotie labiekārtošanas un katlu mājas rekonstrukcijas darbi sadārdzinājuma dēļ pārcelti uz 2019.gadu</t>
  </si>
  <si>
    <t>Novirzīts uz budžeta līdzekļu atlikumu:
1.112000 EUR;
2.8800 EUR;
3.168730 EUR;
4.110000 EUR.</t>
  </si>
  <si>
    <t>1.Ieņēmumu kodu precizēšana starp EKK kodiem 89845 EUR
2.Atmaksāts aizņēmums 36000 EUR par  LAD izmaksu attiecināšanu projektā Lielplatones muižas ansambļa ēkas “Vešūzis” restaurācija</t>
  </si>
  <si>
    <t>Finansējums no PB</t>
  </si>
  <si>
    <t xml:space="preserve"> uz 01.173/10.910002/EKK18.630</t>
  </si>
  <si>
    <t>1.ieņēmumi no 01.30001/04.740001/EKK21.191;
2.izdevumi no 01.30001/04.740001/EKK2279</t>
  </si>
  <si>
    <t>uz 01.173/10.910002/EKK18.630</t>
  </si>
  <si>
    <t>no 01.302/09.600001/EKK5250</t>
  </si>
  <si>
    <t>no 01.30007/08.620001/EKK18.630</t>
  </si>
  <si>
    <r>
      <t>ieņēmumi uz:
1.</t>
    </r>
    <r>
      <rPr>
        <b/>
        <sz val="10"/>
        <rFont val="Times New Roman"/>
        <family val="1"/>
        <charset val="186"/>
      </rPr>
      <t>1158</t>
    </r>
    <r>
      <rPr>
        <sz val="10"/>
        <rFont val="Times New Roman"/>
        <family val="1"/>
        <charset val="186"/>
      </rPr>
      <t xml:space="preserve"> EUR uz 01.143/04.122201/EKK18.620;
2.</t>
    </r>
    <r>
      <rPr>
        <b/>
        <sz val="10"/>
        <rFont val="Times New Roman"/>
        <family val="1"/>
        <charset val="186"/>
      </rPr>
      <t>20667</t>
    </r>
    <r>
      <rPr>
        <sz val="10"/>
        <rFont val="Times New Roman"/>
        <family val="1"/>
        <charset val="186"/>
      </rPr>
      <t xml:space="preserve"> EUR uz 01.149/09.222011/EKK18.630;
3.</t>
    </r>
    <r>
      <rPr>
        <b/>
        <sz val="10"/>
        <rFont val="Times New Roman"/>
        <family val="1"/>
        <charset val="186"/>
      </rPr>
      <t xml:space="preserve">21971 </t>
    </r>
    <r>
      <rPr>
        <sz val="10"/>
        <rFont val="Times New Roman"/>
        <family val="1"/>
        <charset val="186"/>
      </rPr>
      <t>EUR uz 01.210/09.210041/EKK18.630;
4.</t>
    </r>
    <r>
      <rPr>
        <b/>
        <sz val="10"/>
        <rFont val="Times New Roman"/>
        <family val="1"/>
        <charset val="186"/>
      </rPr>
      <t>21503</t>
    </r>
    <r>
      <rPr>
        <sz val="10"/>
        <rFont val="Times New Roman"/>
        <family val="1"/>
        <charset val="186"/>
      </rPr>
      <t xml:space="preserve"> EUR</t>
    </r>
    <r>
      <rPr>
        <b/>
        <sz val="10"/>
        <rFont val="Times New Roman"/>
        <family val="1"/>
        <charset val="186"/>
      </rPr>
      <t xml:space="preserve"> </t>
    </r>
    <r>
      <rPr>
        <sz val="10"/>
        <rFont val="Times New Roman"/>
        <family val="1"/>
        <charset val="186"/>
      </rPr>
      <t>uz 01.216/09.210041/EKK18.630;
5.</t>
    </r>
    <r>
      <rPr>
        <b/>
        <sz val="10"/>
        <rFont val="Times New Roman"/>
        <family val="1"/>
        <charset val="186"/>
      </rPr>
      <t xml:space="preserve">16628 </t>
    </r>
    <r>
      <rPr>
        <sz val="10"/>
        <rFont val="Times New Roman"/>
        <family val="1"/>
        <charset val="186"/>
      </rPr>
      <t>EUR uz 01.207/09.60001/EKK18.630;
6.</t>
    </r>
    <r>
      <rPr>
        <b/>
        <sz val="10"/>
        <rFont val="Times New Roman"/>
        <family val="1"/>
        <charset val="186"/>
      </rPr>
      <t>1163</t>
    </r>
    <r>
      <rPr>
        <sz val="10"/>
        <rFont val="Times New Roman"/>
        <family val="1"/>
        <charset val="186"/>
      </rPr>
      <t xml:space="preserve"> EUR uz 01.188/09.600001/EKK18.630;
7.</t>
    </r>
    <r>
      <rPr>
        <b/>
        <sz val="10"/>
        <rFont val="Times New Roman"/>
        <family val="1"/>
        <charset val="186"/>
      </rPr>
      <t>2446</t>
    </r>
    <r>
      <rPr>
        <sz val="10"/>
        <rFont val="Times New Roman"/>
        <family val="1"/>
        <charset val="186"/>
      </rPr>
      <t xml:space="preserve"> EUR uz 01.173/10.910002/EKK18.630;
8.izdevumi 1198 EUR uz 01.143/04.122201/EKK1150;EKK1210.</t>
    </r>
  </si>
  <si>
    <t>1.ieņēmumi no 01.30001/08.620001;
2.izdevumi no 01.30001/06.60001/EKK2279</t>
  </si>
  <si>
    <t>1.ieņēmumi uz 01.173/10.910002/EKK18.630;
2.izdevumi uz 01.137/06.60001/EKK5250</t>
  </si>
  <si>
    <t>no 01.30001/08.620001/EKK2279</t>
  </si>
  <si>
    <t>1.Saņemts LAD finansējums par projektā veikto izmaksu attiecināšanu; 
2.Izdevumi - Budžeta komisijas sēdes protokols Nr.2-19.1/18/11, 4.§ par papildus nepieciešamo finansējumu restaurācijai nepieciešamajiem darbiem;
3.Atmaksāts aizņēmums 36000 EUR.</t>
  </si>
  <si>
    <t>ieņēmumi no 01.30001/08.620001/EKK18.630</t>
  </si>
  <si>
    <t>1.ieņēmumi no 01.30001/08.620001/EKK18.630;
2.izdevumi no 01.30001/08.620001/EKK5239</t>
  </si>
  <si>
    <t>uz 01.188/09.600001/EKK18.630</t>
  </si>
  <si>
    <t>ieņēmumi no 01.30001/04.740001/EKK21.191</t>
  </si>
  <si>
    <t>1.ieņēmumi no 01.30001/09.60001/EKK18.630
2.izdevumi no 01.30001/09.60001/EKK2279</t>
  </si>
  <si>
    <t>1.ieņēmumi uz 01.188/09.600001/EKK18.630
2.izdevumi uz 01.215/09.222011</t>
  </si>
  <si>
    <r>
      <rPr>
        <b/>
        <sz val="10"/>
        <rFont val="Times New Roman"/>
        <family val="1"/>
        <charset val="186"/>
      </rPr>
      <t xml:space="preserve">Ieņēmumi:
</t>
    </r>
    <r>
      <rPr>
        <sz val="10"/>
        <rFont val="Times New Roman"/>
        <family val="1"/>
        <charset val="186"/>
      </rPr>
      <t>1.</t>
    </r>
    <r>
      <rPr>
        <b/>
        <sz val="10"/>
        <rFont val="Times New Roman"/>
        <family val="1"/>
        <charset val="186"/>
      </rPr>
      <t>1163</t>
    </r>
    <r>
      <rPr>
        <sz val="10"/>
        <rFont val="Times New Roman"/>
        <family val="1"/>
        <charset val="186"/>
      </rPr>
      <t xml:space="preserve"> EUR no 01.30001/04.740001/EKK21.191;
2.</t>
    </r>
    <r>
      <rPr>
        <b/>
        <sz val="10"/>
        <rFont val="Times New Roman"/>
        <family val="1"/>
        <charset val="186"/>
      </rPr>
      <t>13945</t>
    </r>
    <r>
      <rPr>
        <sz val="10"/>
        <rFont val="Times New Roman"/>
        <family val="1"/>
        <charset val="186"/>
      </rPr>
      <t xml:space="preserve"> EUR no 01.30001/09.60001/EKK18.630;
3.</t>
    </r>
    <r>
      <rPr>
        <b/>
        <sz val="10"/>
        <rFont val="Times New Roman"/>
        <family val="1"/>
        <charset val="186"/>
      </rPr>
      <t xml:space="preserve">20000 EUR </t>
    </r>
    <r>
      <rPr>
        <sz val="10"/>
        <rFont val="Times New Roman"/>
        <family val="1"/>
        <charset val="186"/>
      </rPr>
      <t>no 01.192/09.222011;
4.</t>
    </r>
    <r>
      <rPr>
        <b/>
        <sz val="10"/>
        <rFont val="Times New Roman"/>
        <family val="1"/>
        <charset val="186"/>
      </rPr>
      <t>10176</t>
    </r>
    <r>
      <rPr>
        <sz val="10"/>
        <rFont val="Times New Roman"/>
        <family val="1"/>
        <charset val="186"/>
      </rPr>
      <t xml:space="preserve"> EUR no 01.129/09.222011;
5.</t>
    </r>
    <r>
      <rPr>
        <b/>
        <sz val="10"/>
        <rFont val="Times New Roman"/>
        <family val="1"/>
        <charset val="186"/>
      </rPr>
      <t>17102</t>
    </r>
    <r>
      <rPr>
        <sz val="10"/>
        <rFont val="Times New Roman"/>
        <family val="1"/>
        <charset val="186"/>
      </rPr>
      <t xml:space="preserve"> EUR no 01.180/09.222011;
</t>
    </r>
    <r>
      <rPr>
        <b/>
        <sz val="10"/>
        <rFont val="Times New Roman"/>
        <family val="1"/>
        <charset val="186"/>
      </rPr>
      <t>Izdevumi</t>
    </r>
    <r>
      <rPr>
        <sz val="10"/>
        <rFont val="Times New Roman"/>
        <family val="1"/>
        <charset val="186"/>
      </rPr>
      <t xml:space="preserve"> no 01.30001/08.620001/EKK2279</t>
    </r>
  </si>
  <si>
    <t>1.ieņēmumi uz 01.188/09.600001/EKK18.630;
2.izdevumi uz 01.207/09.600001</t>
  </si>
  <si>
    <t>no 01.30001/09.60001/EKK18.630</t>
  </si>
  <si>
    <t>1.ieņēmumi no 01.30001/04.740001/EKK21.191;
2.izdevumi no 01.192/09.600001</t>
  </si>
  <si>
    <t>1.ieņēmumi no 01.30001/08.620001/EKK18.630;
2.izdevumi no 01.30001/09.60001/EKK2279</t>
  </si>
  <si>
    <t>1.ieņēmumi no 01.30001/04.740001/EKK21.191;
2.izdevumi no 01.30001/09.60001/EKK2279</t>
  </si>
  <si>
    <t>no 01.180/09.222011/EKK2279</t>
  </si>
  <si>
    <t>1.ieņēmumi no 01.30001/04.740001EKK/21.191;
2.izdevumi no 01.30001/09.60001/EKK2279</t>
  </si>
  <si>
    <r>
      <rPr>
        <b/>
        <sz val="10"/>
        <rFont val="Times New Roman"/>
        <family val="1"/>
        <charset val="186"/>
      </rPr>
      <t xml:space="preserve">Ieņēmumi:
</t>
    </r>
    <r>
      <rPr>
        <sz val="10"/>
        <rFont val="Times New Roman"/>
        <family val="1"/>
        <charset val="186"/>
      </rPr>
      <t>1.</t>
    </r>
    <r>
      <rPr>
        <b/>
        <sz val="10"/>
        <rFont val="Times New Roman"/>
        <family val="1"/>
        <charset val="186"/>
      </rPr>
      <t>1380</t>
    </r>
    <r>
      <rPr>
        <sz val="10"/>
        <rFont val="Times New Roman"/>
        <family val="1"/>
        <charset val="186"/>
      </rPr>
      <t xml:space="preserve"> EUR no 01.011/04.7400001;
2.</t>
    </r>
    <r>
      <rPr>
        <b/>
        <sz val="10"/>
        <rFont val="Times New Roman"/>
        <family val="1"/>
        <charset val="186"/>
      </rPr>
      <t xml:space="preserve">2446 </t>
    </r>
    <r>
      <rPr>
        <sz val="10"/>
        <rFont val="Times New Roman"/>
        <family val="1"/>
        <charset val="186"/>
      </rPr>
      <t>EUR no 01.30001/04.740001;
3.</t>
    </r>
    <r>
      <rPr>
        <b/>
        <sz val="10"/>
        <rFont val="Times New Roman"/>
        <family val="1"/>
        <charset val="186"/>
      </rPr>
      <t>700</t>
    </r>
    <r>
      <rPr>
        <sz val="10"/>
        <rFont val="Times New Roman"/>
        <family val="1"/>
        <charset val="186"/>
      </rPr>
      <t xml:space="preserve"> EUR no 01.30001/06.600001;
4.</t>
    </r>
    <r>
      <rPr>
        <b/>
        <sz val="10"/>
        <rFont val="Times New Roman"/>
        <family val="1"/>
        <charset val="186"/>
      </rPr>
      <t>11837</t>
    </r>
    <r>
      <rPr>
        <sz val="10"/>
        <rFont val="Times New Roman"/>
        <family val="1"/>
        <charset val="186"/>
      </rPr>
      <t xml:space="preserve"> EUR no 01.30001/08.620001;
5.</t>
    </r>
    <r>
      <rPr>
        <b/>
        <sz val="10"/>
        <rFont val="Times New Roman"/>
        <family val="1"/>
        <charset val="186"/>
      </rPr>
      <t>7163</t>
    </r>
    <r>
      <rPr>
        <sz val="10"/>
        <rFont val="Times New Roman"/>
        <family val="1"/>
        <charset val="186"/>
      </rPr>
      <t xml:space="preserve"> EUR no 01.083/04.122002;
6.</t>
    </r>
    <r>
      <rPr>
        <b/>
        <sz val="10"/>
        <rFont val="Times New Roman"/>
        <family val="1"/>
        <charset val="186"/>
      </rPr>
      <t>10913</t>
    </r>
    <r>
      <rPr>
        <sz val="10"/>
        <rFont val="Times New Roman"/>
        <family val="1"/>
        <charset val="186"/>
      </rPr>
      <t xml:space="preserve"> EUR no 01.187/09.60001;
7.</t>
    </r>
    <r>
      <rPr>
        <b/>
        <sz val="10"/>
        <rFont val="Times New Roman"/>
        <family val="1"/>
        <charset val="186"/>
      </rPr>
      <t>2609</t>
    </r>
    <r>
      <rPr>
        <sz val="10"/>
        <rFont val="Times New Roman"/>
        <family val="1"/>
        <charset val="186"/>
      </rPr>
      <t xml:space="preserve"> EUR no 01.167/04.740004;
8.</t>
    </r>
    <r>
      <rPr>
        <b/>
        <sz val="10"/>
        <rFont val="Times New Roman"/>
        <family val="1"/>
        <charset val="186"/>
      </rPr>
      <t>12671</t>
    </r>
    <r>
      <rPr>
        <sz val="10"/>
        <rFont val="Times New Roman"/>
        <family val="1"/>
        <charset val="186"/>
      </rPr>
      <t xml:space="preserve"> EUR no 01.125/04.210001;
</t>
    </r>
    <r>
      <rPr>
        <b/>
        <sz val="10"/>
        <rFont val="Times New Roman"/>
        <family val="1"/>
        <charset val="186"/>
      </rPr>
      <t xml:space="preserve">Izdevumi </t>
    </r>
    <r>
      <rPr>
        <sz val="10"/>
        <rFont val="Times New Roman"/>
        <family val="1"/>
        <charset val="186"/>
      </rPr>
      <t>no 01.30001/10.910002</t>
    </r>
  </si>
  <si>
    <t>no 01.30001/10.910002/EKK2279</t>
  </si>
  <si>
    <t>Biedrības "4.maija deklarācijas klubs" biedru dalības maksas nodrošināšanai konferencē "Latvijas Tautas fronte par neatkarīgu un demokrātiskuy Latviju. LTF30"</t>
  </si>
  <si>
    <t>Finansējums Gata Čakšas un trenera Andreja Vaivoda dalībai Eiropas čempionātā Berlīnē, Vācijā</t>
  </si>
  <si>
    <t>Latvijas Vieglatlētikas savienība</t>
  </si>
  <si>
    <t>M.Atgāža grāmatas “Tuvcīņas ieroči Latvijā 10.-13.gs.” atbalstam</t>
  </si>
  <si>
    <t>Kalnciema vidusskolas PII filiāle</t>
  </si>
  <si>
    <t>Finansējums ēkas tehniskās apsekošanas atzinuma sagatavošanai 666 EUR un jauna būvprojekta izstrādei 1694 ar inženiertīklu un būvapjomu precizējumiem</t>
  </si>
  <si>
    <t>01.000(12)</t>
  </si>
  <si>
    <t>01.000(11)</t>
  </si>
  <si>
    <t>Atlikums uz 30.11.2018.</t>
  </si>
  <si>
    <t>Aizņēmuma samazinājums</t>
  </si>
  <si>
    <r>
      <rPr>
        <b/>
        <sz val="10"/>
        <rFont val="Times New Roman"/>
        <family val="1"/>
        <charset val="186"/>
      </rPr>
      <t>Ieņēmumi</t>
    </r>
    <r>
      <rPr>
        <sz val="10"/>
        <rFont val="Times New Roman"/>
        <family val="1"/>
        <charset val="186"/>
      </rPr>
      <t>:
1.</t>
    </r>
    <r>
      <rPr>
        <b/>
        <sz val="10"/>
        <rFont val="Times New Roman"/>
        <family val="1"/>
        <charset val="186"/>
      </rPr>
      <t>175</t>
    </r>
    <r>
      <rPr>
        <sz val="10"/>
        <rFont val="Times New Roman"/>
        <family val="1"/>
        <charset val="186"/>
      </rPr>
      <t xml:space="preserve"> EUR uz 01.193/09.600001/EKK18.620;
2.</t>
    </r>
    <r>
      <rPr>
        <b/>
        <sz val="10"/>
        <rFont val="Times New Roman"/>
        <family val="1"/>
        <charset val="186"/>
      </rPr>
      <t>14914</t>
    </r>
    <r>
      <rPr>
        <sz val="10"/>
        <rFont val="Times New Roman"/>
        <family val="1"/>
        <charset val="186"/>
      </rPr>
      <t xml:space="preserve"> EUR uz 01.171/09.60001;
3.</t>
    </r>
    <r>
      <rPr>
        <b/>
        <sz val="10"/>
        <rFont val="Times New Roman"/>
        <family val="1"/>
        <charset val="186"/>
      </rPr>
      <t xml:space="preserve">13945 </t>
    </r>
    <r>
      <rPr>
        <sz val="10"/>
        <rFont val="Times New Roman"/>
        <family val="1"/>
        <charset val="186"/>
      </rPr>
      <t xml:space="preserve">EUR uz 01.188/09.600001/EKK18.630;
</t>
    </r>
    <r>
      <rPr>
        <b/>
        <sz val="10"/>
        <rFont val="Times New Roman"/>
        <family val="1"/>
        <charset val="186"/>
      </rPr>
      <t xml:space="preserve">Izdevumi:
</t>
    </r>
    <r>
      <rPr>
        <sz val="10"/>
        <rFont val="Times New Roman"/>
        <family val="1"/>
        <charset val="186"/>
      </rPr>
      <t>1.</t>
    </r>
    <r>
      <rPr>
        <b/>
        <sz val="10"/>
        <rFont val="Times New Roman"/>
        <family val="1"/>
        <charset val="186"/>
      </rPr>
      <t xml:space="preserve">14914 </t>
    </r>
    <r>
      <rPr>
        <sz val="10"/>
        <rFont val="Times New Roman"/>
        <family val="1"/>
        <charset val="186"/>
      </rPr>
      <t>EUR uz 01.171/09.60001;
2.</t>
    </r>
    <r>
      <rPr>
        <b/>
        <sz val="10"/>
        <rFont val="Times New Roman"/>
        <family val="1"/>
        <charset val="186"/>
      </rPr>
      <t>4569</t>
    </r>
    <r>
      <rPr>
        <sz val="10"/>
        <rFont val="Times New Roman"/>
        <family val="1"/>
        <charset val="186"/>
      </rPr>
      <t xml:space="preserve"> EUR uz 01.210/09.210041;
3.</t>
    </r>
    <r>
      <rPr>
        <b/>
        <sz val="10"/>
        <rFont val="Times New Roman"/>
        <family val="1"/>
        <charset val="186"/>
      </rPr>
      <t>2313</t>
    </r>
    <r>
      <rPr>
        <sz val="10"/>
        <rFont val="Times New Roman"/>
        <family val="1"/>
        <charset val="186"/>
      </rPr>
      <t xml:space="preserve"> EUR uz 01.216/09.210041;
4.</t>
    </r>
    <r>
      <rPr>
        <b/>
        <sz val="10"/>
        <rFont val="Times New Roman"/>
        <family val="1"/>
        <charset val="186"/>
      </rPr>
      <t>9530</t>
    </r>
    <r>
      <rPr>
        <sz val="10"/>
        <rFont val="Times New Roman"/>
        <family val="1"/>
        <charset val="186"/>
      </rPr>
      <t xml:space="preserve"> EUR uz 01.209/09.210021;
5.</t>
    </r>
    <r>
      <rPr>
        <b/>
        <sz val="10"/>
        <rFont val="Times New Roman"/>
        <family val="1"/>
        <charset val="186"/>
      </rPr>
      <t xml:space="preserve">22469 </t>
    </r>
    <r>
      <rPr>
        <sz val="10"/>
        <rFont val="Times New Roman"/>
        <family val="1"/>
        <charset val="186"/>
      </rPr>
      <t>EUR uz 01.2018/09.210111.</t>
    </r>
  </si>
  <si>
    <r>
      <t xml:space="preserve">Ieņēmumi </t>
    </r>
    <r>
      <rPr>
        <b/>
        <sz val="10"/>
        <rFont val="Times New Roman"/>
        <family val="1"/>
        <charset val="186"/>
      </rPr>
      <t xml:space="preserve">36229 </t>
    </r>
    <r>
      <rPr>
        <sz val="10"/>
        <rFont val="Times New Roman"/>
        <family val="1"/>
        <charset val="186"/>
      </rPr>
      <t>EUR uz 09.210031/EKK5218;
Izdevumi:
1.</t>
    </r>
    <r>
      <rPr>
        <b/>
        <sz val="10"/>
        <rFont val="Times New Roman"/>
        <family val="1"/>
        <charset val="186"/>
      </rPr>
      <t>20760</t>
    </r>
    <r>
      <rPr>
        <sz val="10"/>
        <rFont val="Times New Roman"/>
        <family val="1"/>
        <charset val="186"/>
      </rPr>
      <t>5 EUR uz 04.51000101 /EKK5250/01.169;
2.+9229 EUR no meliorācijas sistēmu uzturēšanas izdevumiem Lielplatones IPS ugunsdzēsības ņemšanas vietas izbūvei.</t>
    </r>
  </si>
  <si>
    <t>T.Skaitā:
palielinājums - 41525 EUR Līvbērzes ceļam “Kūdras purvs – Mellene” izbūvei”, Valsts kases aizņēmums,
samazinājums 168730 EUR - Līvbērzes dambja plānotie darbi novirzīti uz 2019.gadu</t>
  </si>
  <si>
    <t>Pašvaldības uzliktās soda sankcijas</t>
  </si>
  <si>
    <t>Tanī sakaitā: Palielinājums   par telpu nomu 2691 EUR un par ieņēmumiem par zemes nomu 25030 EUR, savkārt samazinājums pārējie ieņēmumi par nomu un īri</t>
  </si>
  <si>
    <r>
      <t xml:space="preserve">Tai skaitā grozījumi struktūrvienību un EKK ietvaros, palielinājums </t>
    </r>
    <r>
      <rPr>
        <i/>
        <sz val="10"/>
        <rFont val="Times New Roman"/>
        <family val="1"/>
        <charset val="186"/>
      </rPr>
      <t>pārējos budžeta iestāžu nodokļu maksājumos.</t>
    </r>
  </si>
  <si>
    <r>
      <t xml:space="preserve">Savstarpēji EKK ietvaros - papildus finansējumu novirzot </t>
    </r>
    <r>
      <rPr>
        <i/>
        <sz val="10"/>
        <rFont val="Times New Roman"/>
        <family val="1"/>
        <charset val="186"/>
      </rPr>
      <t>Budžeta iestāžu nodokļa maksājumiem.</t>
    </r>
  </si>
  <si>
    <t>Pārtēriņš, sakarā ar periodikas iegādi</t>
  </si>
  <si>
    <t>Nepieciešams palielinājums PVN maksājumiem, sakarā ar ieņēmumiem no biļešu realizācijas</t>
  </si>
  <si>
    <r>
      <rPr>
        <b/>
        <sz val="10"/>
        <rFont val="Times New Roman"/>
        <family val="1"/>
        <charset val="186"/>
      </rPr>
      <t>500 EUR</t>
    </r>
    <r>
      <rPr>
        <sz val="10"/>
        <rFont val="Times New Roman"/>
        <family val="1"/>
        <charset val="186"/>
      </rPr>
      <t xml:space="preserve"> - piešķirts no Rezerves fonda M.Atgāža grāmatas “Tuvcīņas ieroči Latvijā 10.-13.gs.” atbalstam</t>
    </r>
  </si>
  <si>
    <r>
      <rPr>
        <b/>
        <sz val="10"/>
        <rFont val="Times New Roman"/>
        <family val="1"/>
        <charset val="186"/>
      </rPr>
      <t>20 EUR</t>
    </r>
    <r>
      <rPr>
        <sz val="10"/>
        <rFont val="Times New Roman"/>
        <family val="1"/>
        <charset val="186"/>
      </rPr>
      <t xml:space="preserve"> - Izdevumu klasifikācijas koda precizēšana, nemainot mērķi, bet precizējot izdevuma kodu grāmatvedības uzskaitē (</t>
    </r>
    <r>
      <rPr>
        <b/>
        <sz val="10"/>
        <rFont val="Times New Roman"/>
        <family val="1"/>
        <charset val="186"/>
      </rPr>
      <t>20 EUR</t>
    </r>
    <r>
      <rPr>
        <sz val="10"/>
        <rFont val="Times New Roman"/>
        <family val="1"/>
        <charset val="186"/>
      </rPr>
      <t xml:space="preserve"> "Pūcītes skolai" plānoti kodā 2314);
</t>
    </r>
    <r>
      <rPr>
        <b/>
        <sz val="10"/>
        <rFont val="Times New Roman"/>
        <family val="1"/>
        <charset val="186"/>
      </rPr>
      <t>500 EUR</t>
    </r>
    <r>
      <rPr>
        <sz val="10"/>
        <rFont val="Times New Roman"/>
        <family val="1"/>
        <charset val="186"/>
      </rPr>
      <t xml:space="preserve"> - grozījumi Lielupes krasta svētku tāmes ietvaros</t>
    </r>
  </si>
  <si>
    <t>Tai skaitā:
1. piedzītie un labprātīgi atmaksātie līdzekļi 250 EUR;
2. Lielplatones internātpamatskolas dalības maksa pasākumos.</t>
  </si>
  <si>
    <t>Tai skaitā:
Kustamās mantas - transportlīdzekļa pārdošana izsolē un nodošana metāllūžņos.</t>
  </si>
  <si>
    <t>Tai skaitā:
1. Jelgavas novada Mūzikas un Mākslas skolai mācību maksa;
2. Zaļenieku komerciālās un amatniecības vidusskolai ieņēmumi par viesnīcu pakalpojumiem;
3. Jelgavas novada izglītības iestāžu nomas maksa ēdināšanas iestādēm.</t>
  </si>
  <si>
    <t>Palielinājums izdevumiem periodikas iegādei.</t>
  </si>
  <si>
    <t>Palielinājums budžeta iestāžu nodokļu maksājumiem.</t>
  </si>
  <si>
    <t>Tai skaitā subsīdijas un dotācijas komersantiem, biedrībām un nodibinājumiem:
 samazinājums -</t>
  </si>
  <si>
    <t>Nemateriālie ieguldījumi palielinājums  Mūzikas un Mākslas skolai datorprogrammu iegāde.</t>
  </si>
  <si>
    <t>Transporta izdevumu kompensācijas samazinājums novirzīts  pamatkapitāla veidošanai.</t>
  </si>
  <si>
    <t xml:space="preserve">Projekti PB (investīciju plāns+aizņēmumi) </t>
  </si>
  <si>
    <r>
      <rPr>
        <b/>
        <sz val="10"/>
        <rFont val="Times New Roman"/>
        <family val="1"/>
        <charset val="186"/>
      </rPr>
      <t>Ieņēmumi:</t>
    </r>
    <r>
      <rPr>
        <sz val="10"/>
        <rFont val="Times New Roman"/>
        <family val="1"/>
        <charset val="186"/>
      </rPr>
      <t xml:space="preserve">
1.</t>
    </r>
    <r>
      <rPr>
        <b/>
        <sz val="10"/>
        <rFont val="Times New Roman"/>
        <family val="1"/>
        <charset val="186"/>
      </rPr>
      <t>2143</t>
    </r>
    <r>
      <rPr>
        <sz val="10"/>
        <rFont val="Times New Roman"/>
        <family val="1"/>
        <charset val="186"/>
      </rPr>
      <t xml:space="preserve"> EUR uz 01.196/06.600001;
2.</t>
    </r>
    <r>
      <rPr>
        <b/>
        <sz val="10"/>
        <rFont val="Times New Roman"/>
        <family val="1"/>
        <charset val="186"/>
      </rPr>
      <t>7752</t>
    </r>
    <r>
      <rPr>
        <sz val="10"/>
        <rFont val="Times New Roman"/>
        <family val="1"/>
        <charset val="186"/>
      </rPr>
      <t xml:space="preserve"> EUR uz 01.197/08.620001;
3.</t>
    </r>
    <r>
      <rPr>
        <b/>
        <sz val="10"/>
        <rFont val="Times New Roman"/>
        <family val="1"/>
        <charset val="186"/>
      </rPr>
      <t>8893</t>
    </r>
    <r>
      <rPr>
        <sz val="10"/>
        <rFont val="Times New Roman"/>
        <family val="1"/>
        <charset val="186"/>
      </rPr>
      <t xml:space="preserve"> EUR uz 01.198/09.600001;
4.</t>
    </r>
    <r>
      <rPr>
        <b/>
        <sz val="10"/>
        <rFont val="Times New Roman"/>
        <family val="1"/>
        <charset val="186"/>
      </rPr>
      <t>1580</t>
    </r>
    <r>
      <rPr>
        <sz val="10"/>
        <rFont val="Times New Roman"/>
        <family val="1"/>
        <charset val="186"/>
      </rPr>
      <t xml:space="preserve"> EUR uz 01.198/10.910002;
5.</t>
    </r>
    <r>
      <rPr>
        <b/>
        <sz val="10"/>
        <rFont val="Times New Roman"/>
        <family val="1"/>
        <charset val="186"/>
      </rPr>
      <t>9039</t>
    </r>
    <r>
      <rPr>
        <sz val="10"/>
        <rFont val="Times New Roman"/>
        <family val="1"/>
        <charset val="186"/>
      </rPr>
      <t xml:space="preserve"> EUR uz 01.137/06.600001;
6.</t>
    </r>
    <r>
      <rPr>
        <b/>
        <sz val="10"/>
        <rFont val="Times New Roman"/>
        <family val="1"/>
        <charset val="186"/>
      </rPr>
      <t>3312</t>
    </r>
    <r>
      <rPr>
        <sz val="10"/>
        <rFont val="Times New Roman"/>
        <family val="1"/>
        <charset val="186"/>
      </rPr>
      <t xml:space="preserve"> EUR uz 01.066/08.62001/EKK12.399;
7.</t>
    </r>
    <r>
      <rPr>
        <b/>
        <sz val="10"/>
        <rFont val="Times New Roman"/>
        <family val="1"/>
        <charset val="186"/>
      </rPr>
      <t>3000</t>
    </r>
    <r>
      <rPr>
        <sz val="10"/>
        <rFont val="Times New Roman"/>
        <family val="1"/>
        <charset val="186"/>
      </rPr>
      <t xml:space="preserve"> EUR uz 01.206/EKK18.690;
8.</t>
    </r>
    <r>
      <rPr>
        <b/>
        <sz val="10"/>
        <rFont val="Times New Roman"/>
        <family val="1"/>
        <charset val="186"/>
      </rPr>
      <t xml:space="preserve">2000 </t>
    </r>
    <r>
      <rPr>
        <sz val="10"/>
        <rFont val="Times New Roman"/>
        <family val="1"/>
        <charset val="186"/>
      </rPr>
      <t>EUR uz 01.219/EKK18.620;
9.</t>
    </r>
    <r>
      <rPr>
        <b/>
        <sz val="10"/>
        <rFont val="Times New Roman"/>
        <family val="1"/>
        <charset val="186"/>
      </rPr>
      <t>39432</t>
    </r>
    <r>
      <rPr>
        <sz val="10"/>
        <rFont val="Times New Roman"/>
        <family val="1"/>
        <charset val="186"/>
      </rPr>
      <t xml:space="preserve"> EUR uz 01.208;
10.</t>
    </r>
    <r>
      <rPr>
        <b/>
        <sz val="10"/>
        <rFont val="Times New Roman"/>
        <family val="1"/>
        <charset val="186"/>
      </rPr>
      <t>15112</t>
    </r>
    <r>
      <rPr>
        <sz val="10"/>
        <rFont val="Times New Roman"/>
        <family val="1"/>
        <charset val="186"/>
      </rPr>
      <t xml:space="preserve"> EUR uz 01.209;
11.</t>
    </r>
    <r>
      <rPr>
        <b/>
        <sz val="10"/>
        <rFont val="Times New Roman"/>
        <family val="1"/>
        <charset val="186"/>
      </rPr>
      <t>11837</t>
    </r>
    <r>
      <rPr>
        <sz val="10"/>
        <rFont val="Times New Roman"/>
        <family val="1"/>
        <charset val="186"/>
      </rPr>
      <t xml:space="preserve"> EUR uz 01.173/10.910002/EKK18.630;
</t>
    </r>
    <r>
      <rPr>
        <b/>
        <sz val="10"/>
        <rFont val="Times New Roman"/>
        <family val="1"/>
        <charset val="186"/>
      </rPr>
      <t>Izdevumi:</t>
    </r>
    <r>
      <rPr>
        <sz val="10"/>
        <rFont val="Times New Roman"/>
        <family val="1"/>
        <charset val="186"/>
      </rPr>
      <t xml:space="preserve">
1.</t>
    </r>
    <r>
      <rPr>
        <b/>
        <sz val="10"/>
        <rFont val="Times New Roman"/>
        <family val="1"/>
        <charset val="186"/>
      </rPr>
      <t>67928</t>
    </r>
    <r>
      <rPr>
        <sz val="10"/>
        <rFont val="Times New Roman"/>
        <family val="1"/>
        <charset val="186"/>
      </rPr>
      <t xml:space="preserve"> EUR uz 01.188/09.60001;
2.</t>
    </r>
    <r>
      <rPr>
        <b/>
        <sz val="10"/>
        <rFont val="Times New Roman"/>
        <family val="1"/>
        <charset val="186"/>
      </rPr>
      <t>12273</t>
    </r>
    <r>
      <rPr>
        <sz val="10"/>
        <rFont val="Times New Roman"/>
        <family val="1"/>
        <charset val="186"/>
      </rPr>
      <t xml:space="preserve"> EUR uz 01.159/08.620001;
3.</t>
    </r>
    <r>
      <rPr>
        <b/>
        <sz val="10"/>
        <rFont val="Times New Roman"/>
        <family val="1"/>
        <charset val="186"/>
      </rPr>
      <t>4225</t>
    </r>
    <r>
      <rPr>
        <sz val="10"/>
        <rFont val="Times New Roman"/>
        <family val="1"/>
        <charset val="186"/>
      </rPr>
      <t xml:space="preserve"> EUR uz 01.206/08.620001/EKK5250.</t>
    </r>
  </si>
  <si>
    <r>
      <rPr>
        <u/>
        <sz val="10"/>
        <rFont val="Times New Roman"/>
        <family val="1"/>
        <charset val="186"/>
      </rPr>
      <t>Veiktas izmaiņas 2018.gadā plānotiem aizņēmumiem sekojošu projektu īstenošanai:</t>
    </r>
    <r>
      <rPr>
        <sz val="10"/>
        <rFont val="Times New Roman"/>
        <family val="1"/>
        <charset val="186"/>
      </rPr>
      <t xml:space="preserve">
1.samazināts plānotais aizņēmums 450 000 EUR Valgundes katlu mājas un siltumtrases pārbūvei 2018.gadā - daļēji tiek finansēta no dabas resursu nodokļa ieņēmumiem;
2.atmaksāts aizņēmums 36000 EUR Lielplatones muižas ansambļa ēkas “Vešūzis” restaurācijai, Nr.17-06-AL03-A019.2202-000001;
3.samazināts plānotais aizņēmums 2500000 EUR Elejas sporta halles būvniecībai - ņemot vērā iepirkuma procedūras virzību,  plānotie darbi tiek novirzīti uz 2019.gadu;
4.samazināts plānotais aizņēmums 700000 EUR Valgundes pagasta IKSC „Avoti” energoefektivitātes īstenošanas darbiem  ES struktūrfondu piesaistes gadījumā;
5.samazināts plānotais aizņēmums 1500000 EUR Kalnciema pagasta vidusskolas ēkas pārbūves, teritorijas un sporta laukuma labiekārtošanai - 2018.gadā notiek TP izstrāde;
6. palielināts plānotais aizņēmums 123720 EUR Kultūras iestāžu investīciju projekta “Līvbērzes kultūras nama energoefektivitātes paaugstināšana” īstenošanai - iepirkuma sadārdzināšanās rezultātā;
7.palielināts plānotais aizņēmums 321630 EUR Investīciju projekta “Zaļenieku komerciālās un amatniecības vidusskolas ēku kompleksa energoefektivitātes paaugstināšana. (Restaurācijas nama izveidošana Zaļenieku komerciālās un amatniecības vidusskolas – Zirgu stallī un Katlu mājā)” īstenošanai - iepirkuma sadārdzināšanās rezultātā;
8.palielināts plānotais aizņēmums 704650 EUR ELFLA projekta (Nr.17-06-A00702-000125) “Jelgavas novada lauku ceļu infrastruktūras pārbūve” 2.daļas īstenošanai;
9.samazināts plānotais aizņēmums 133000 EUR apmērā TP projektu izstrādēm - Zaļenieku pagasta kultūras nama energoefektivitatei, Elejas vidusskolas sporta zāles pārprojektēšanai par kultūras pakalpojumu iestādi un Zaļenieku arodskolas mācību laboratorijas (līkā māja) rekonstrukcijai - 2018.gadā noslēgti projektēšanas līgumi ar izpildi 2019.gadā, finansējums novirzīts citu projektu īstenošanai, kuru iepirkumi beidzās ar lielākām summām, t.skaitā palielināts plānotais aizņēmums 110285 EUR Pašvaldības autonomo funkciju veikšanai nepieciešamā transporta iegāde (Autobusu iegādei skolēnu pārvadājumu nodrošināšanai).</t>
    </r>
  </si>
  <si>
    <t>01.066/01/107</t>
  </si>
  <si>
    <t>Saskaņā ar 18.07.2018. Budžeta komisijas sēdes protokolu Nr.2-19.1/18/13, 10.§ no 01.3001/08.620001/EKK18.630</t>
  </si>
  <si>
    <t>:</t>
  </si>
  <si>
    <t>Tai skaitā:
Palielinājums par 21578 EUR ( EK 1227)  Darba devēja  izdevumi veselības, dzīvības un nelaimes gadījumu apdrošināšanai, darba devēja sociālā rakstura pabalsti 9419  EUR (EK 1221);
samazinājums darbinieku mēnešalgas aprēķinā -14718 EUR ( EK 1119) sakarā ar vakanci sociālā dienestā.</t>
  </si>
  <si>
    <r>
      <t xml:space="preserve">Tanī skaitā </t>
    </r>
    <r>
      <rPr>
        <i/>
        <sz val="10"/>
        <rFont val="Times New Roman"/>
        <family val="1"/>
        <charset val="186"/>
      </rPr>
      <t>Pārējos komandējuma izdevumos</t>
    </r>
    <r>
      <rPr>
        <sz val="10"/>
        <rFont val="Times New Roman"/>
        <family val="1"/>
        <charset val="186"/>
      </rPr>
      <t xml:space="preserve"> samazinājums par 401 EUR (EK 2112), dienas naudas palielinājums par 120 EUR ( EK 2111).</t>
    </r>
  </si>
  <si>
    <t>Tanī skaitā: Lai nodrošinātu supervīzijas sociāliem darbiniekiem tika veikts apmācību aprēķins, bet pēc valsts iepirkuma samazinājās izdevumi par 10441 EUR (EK 2235) novirzīti no pārējiem pakalpojumiem (EK 2279) uz citiem izdevumiem  2488 EUR.</t>
  </si>
  <si>
    <r>
      <t xml:space="preserve">Tanī skaitā:
Samazināti Glūdas pagasta aktivitāšu centram kurināmā izdevumi (EK 2321) par 4600 EUR, kas novirzti uz </t>
    </r>
    <r>
      <rPr>
        <i/>
        <sz val="10"/>
        <rFont val="Times New Roman"/>
        <family val="1"/>
        <charset val="186"/>
      </rPr>
      <t>Kapitālo remontu un rekonstukciju</t>
    </r>
    <r>
      <rPr>
        <sz val="10"/>
        <rFont val="Times New Roman"/>
        <family val="1"/>
        <charset val="186"/>
      </rPr>
      <t xml:space="preserve"> (EK 5250).
Palielināti izdevumi  kancelejas preču  iegādei par 1664 EUR (EK 2311).</t>
    </r>
  </si>
  <si>
    <r>
      <t xml:space="preserve">Tai skaitā:
1.Aktivitāšu centram </t>
    </r>
    <r>
      <rPr>
        <i/>
        <sz val="10"/>
        <rFont val="Times New Roman"/>
        <family val="1"/>
        <charset val="186"/>
      </rPr>
      <t>Zemgale</t>
    </r>
    <r>
      <rPr>
        <sz val="10"/>
        <rFont val="Times New Roman"/>
        <family val="1"/>
        <charset val="186"/>
      </rPr>
      <t xml:space="preserve"> Glūdas pagastā - papildus finasējums 4600 EUR apmērā ieejas mezgla ar brauktuvi izbūvei.
2.Savstarpēji EKK ietvaros (EK5250) veikti grozījumi, lai nodrošinātu bruģēšanas darbus pie SARC "Kalnciems".</t>
    </r>
  </si>
  <si>
    <r>
      <t xml:space="preserve">Pēc veiktajiem aprēķiniem ir iespēja samazināt plānotos izdevumus atsevišķiem pabalstiem:
samazināti - </t>
    </r>
    <r>
      <rPr>
        <i/>
        <sz val="10"/>
        <rFont val="Times New Roman"/>
        <family val="1"/>
        <charset val="186"/>
      </rPr>
      <t>Garantētā minimālā ienākuma pabalsti naudā</t>
    </r>
    <r>
      <rPr>
        <sz val="10"/>
        <rFont val="Times New Roman"/>
        <family val="1"/>
        <charset val="186"/>
      </rPr>
      <t xml:space="preserve"> par 15500 EUR (EK6260), samazinātas </t>
    </r>
    <r>
      <rPr>
        <i/>
        <sz val="10"/>
        <rFont val="Times New Roman"/>
        <family val="1"/>
        <charset val="186"/>
      </rPr>
      <t>Brīvprātīgās iniciatīvas</t>
    </r>
    <r>
      <rPr>
        <sz val="10"/>
        <rFont val="Times New Roman"/>
        <family val="1"/>
        <charset val="186"/>
      </rPr>
      <t xml:space="preserve"> par 7200 EUR (EK6423), savukārt palielināti </t>
    </r>
    <r>
      <rPr>
        <i/>
        <sz val="10"/>
        <rFont val="Times New Roman"/>
        <family val="1"/>
        <charset val="186"/>
      </rPr>
      <t>Dzīvokļu pabalsti naudā</t>
    </r>
    <r>
      <rPr>
        <sz val="10"/>
        <rFont val="Times New Roman"/>
        <family val="1"/>
        <charset val="186"/>
      </rPr>
      <t xml:space="preserve"> par 4000 EUR (EK6270).</t>
    </r>
  </si>
  <si>
    <r>
      <t xml:space="preserve">Pēc veiktajiem prognozes aprēķiniem samazināti </t>
    </r>
    <r>
      <rPr>
        <i/>
        <sz val="10"/>
        <rFont val="Times New Roman"/>
        <family val="1"/>
        <charset val="186"/>
      </rPr>
      <t>Pašvaldību uzturēšanas izdevumu transferti citām pašvaldībā.</t>
    </r>
  </si>
  <si>
    <r>
      <t xml:space="preserve">Tai skaitā: 
</t>
    </r>
    <r>
      <rPr>
        <i/>
        <sz val="10"/>
        <rFont val="Times New Roman"/>
        <family val="1"/>
        <charset val="186"/>
      </rPr>
      <t>palielinājums</t>
    </r>
    <r>
      <rPr>
        <sz val="10"/>
        <rFont val="Times New Roman"/>
        <family val="1"/>
        <charset val="186"/>
      </rPr>
      <t xml:space="preserve">
1.Latvijas Republikas Kultūras ministriju Nr. 2.5.-11-247 Par valsts finansējuma piešķiršanu (programmas " Latvijas skolas soma" atvēršanas pasākumā) 17 787 EUR;
2.Latvijas Republikas Kultūras ministriju  Nr. 2.5.-11-249 Par valsts finansējuma izlietošanu (dalības nodrošināšanai iniciatīvas " Latvijas skolas soma" atvēršanas pasākumā) 500 EUR;
3.MK rīkojums Nr.372 piemaksu, prēmiju un naudas balvu izmaksa vispārējās izglītības iestāžu pedagogiem 3 589 EUR;
4.Profesionālās ievirzes mākslas/ mūzikas/dejas izglītības programmu finansēšanas Līgums NR.1.5-5.1/340 4 813 EUR;
5.Ministru kabineta 2018.gada 2.oktobra rīkojumu Nr.570 “Par mērķdotāciju sadalījumu pašvaldībām – pašvaldību izglītības iestādēm 2018.gadam”  pedagogu darba samaksai un valsts sociālās apdrošināšanas obligātajām iemaksām
- pašvaldību pamata un vispārējās vidējās izglītības iestāžu pedagogiem 43 968 EUR; 
- pašvaldību izglītības iestādēs bērnu no piecu gadu vecuma izglītošanā nodarbinātiem pedagogiem 7 032 EUR;
6.LR Izglītības un Zinātnes  Ministrija asistenta pakalpojumu nodrošināšanai personām ar invaliditāti 13 512 EUR;
</t>
    </r>
    <r>
      <rPr>
        <i/>
        <sz val="10"/>
        <rFont val="Times New Roman"/>
        <family val="1"/>
        <charset val="186"/>
      </rPr>
      <t>samazinājums</t>
    </r>
    <r>
      <rPr>
        <sz val="10"/>
        <rFont val="Times New Roman"/>
        <family val="1"/>
        <charset val="186"/>
      </rPr>
      <t xml:space="preserve">
1.Ministru kabineta 2018.gada 2.oktobra rīkojumu Nr.570 “Par mērķdotāciju sadalījumu pašvaldībām – pašvaldību izglītības iestādēm 2018.gadam”  pedagogu darba samaksai un valsts sociālās apdrošināšanas obligātajām iemaksām
- pašvaldību speciālās izglītības iestādes, internātskolas pedagogiem 11 204 EUR un uzturēšanas izmasām 22 698 EUR;
- interešu izglītības programmu pedagogiem 5 013 EUR.</t>
    </r>
  </si>
  <si>
    <t>Pašvaldību saņemtie transferti no citām pašvaldībām par izglītības pakalpojuma nodrošināšanu</t>
  </si>
  <si>
    <r>
      <t xml:space="preserve">Tai skaitā: 
Atlīdzībai
</t>
    </r>
    <r>
      <rPr>
        <i/>
        <sz val="10"/>
        <rFont val="Times New Roman"/>
        <family val="1"/>
        <charset val="186"/>
      </rPr>
      <t>palielinājums</t>
    </r>
    <r>
      <rPr>
        <sz val="10"/>
        <rFont val="Times New Roman"/>
        <family val="1"/>
        <charset val="186"/>
      </rPr>
      <t xml:space="preserve">
1.piemaksu, prēmiju un naudas balvu izmaksai vispārējās izglītības iestāžu pedagogiem 2 892 EUR (saskaņā ar iepriekš minēto rīkojumu);           
</t>
    </r>
    <r>
      <rPr>
        <sz val="10"/>
        <color theme="1"/>
        <rFont val="Times New Roman"/>
        <family val="1"/>
        <charset val="186"/>
      </rPr>
      <t xml:space="preserve">2.Ministru kabineta 2018.gada 2.oktobra rīkojumu Nr.570 “Par mērķdotāciju sadalījumu pašvaldībām – pašvaldību izglītības iestādēm 2018.gadam”  58 758 EUR
</t>
    </r>
    <r>
      <rPr>
        <i/>
        <sz val="10"/>
        <color theme="1"/>
        <rFont val="Times New Roman"/>
        <family val="1"/>
        <charset val="186"/>
      </rPr>
      <t>samazinājums</t>
    </r>
    <r>
      <rPr>
        <sz val="10"/>
        <color rgb="FFFF0000"/>
        <rFont val="Times New Roman"/>
        <family val="1"/>
        <charset val="186"/>
      </rPr>
      <t xml:space="preserve">
</t>
    </r>
    <r>
      <rPr>
        <sz val="10"/>
        <color theme="1"/>
        <rFont val="Times New Roman"/>
        <family val="1"/>
        <charset val="186"/>
      </rPr>
      <t xml:space="preserve">1.Ministru kabineta 2018.gada 2.oktobra rīkojumu Nr.570 “Par mērķdotāciju sadalījumu pašvaldībām – pašvaldību izglītības iestādēm 2018.gadam”  Lielplatones internātpamatskolai  29 154 EUR;
2.novirzīts Izglītības pārvaldes struktūrvienību EKK kodu ietvaros  </t>
    </r>
    <r>
      <rPr>
        <i/>
        <sz val="10"/>
        <color theme="1"/>
        <rFont val="Times New Roman"/>
        <family val="1"/>
        <charset val="186"/>
      </rPr>
      <t xml:space="preserve">darba devēja valsts sociālās apdrošināšanas obligātām iemaksām un sociāla rakstura pabalstiem un kompensācijām </t>
    </r>
    <r>
      <rPr>
        <sz val="10"/>
        <color theme="1"/>
        <rFont val="Times New Roman"/>
        <family val="1"/>
        <charset val="186"/>
      </rPr>
      <t>(darba nespējas lapas A aprēķiniem) 43 971 EUR.</t>
    </r>
  </si>
  <si>
    <r>
      <t xml:space="preserve">Tai skaitā:
Mācību, darba un dienesta komandējumi, dienesta, darba braucieni
</t>
    </r>
    <r>
      <rPr>
        <i/>
        <sz val="10"/>
        <color theme="1"/>
        <rFont val="Times New Roman"/>
        <family val="1"/>
        <charset val="186"/>
      </rPr>
      <t>samazinājums</t>
    </r>
    <r>
      <rPr>
        <sz val="10"/>
        <color theme="1"/>
        <rFont val="Times New Roman"/>
        <family val="1"/>
        <charset val="186"/>
      </rPr>
      <t xml:space="preserve">
1.Izglītības pārvaldes struktūrvienību EKK kodu ietvaros iekšzemes komandējumu izdevumi </t>
    </r>
    <r>
      <rPr>
        <sz val="10"/>
        <rFont val="Times New Roman"/>
        <family val="1"/>
        <charset val="186"/>
      </rPr>
      <t>18 037 E</t>
    </r>
    <r>
      <rPr>
        <sz val="10"/>
        <color theme="1"/>
        <rFont val="Times New Roman"/>
        <family val="1"/>
        <charset val="186"/>
      </rPr>
      <t>UR novirzīts uz EKK 5200 pamatkapitāla veidošanai;
2.Ministru kabineta 2018.gada 2.oktobra rīkojumu Nr.570 “Par mērķdotāciju sadalījumu pašvaldībām – pašvaldību izglītības iestādēm 2018.gadam” Lielplatones internātpamatskolai  2 288 EUR.</t>
    </r>
  </si>
  <si>
    <r>
      <rPr>
        <sz val="10"/>
        <rFont val="Times New Roman"/>
        <family val="1"/>
        <charset val="186"/>
      </rPr>
      <t xml:space="preserve">Tai skaitā:
Pakalpojumi
</t>
    </r>
    <r>
      <rPr>
        <i/>
        <sz val="10"/>
        <rFont val="Times New Roman"/>
        <family val="1"/>
        <charset val="186"/>
      </rPr>
      <t>palielinājums</t>
    </r>
    <r>
      <rPr>
        <sz val="10"/>
        <rFont val="Times New Roman"/>
        <family val="1"/>
        <charset val="186"/>
      </rPr>
      <t xml:space="preserve">
1.aktualizēti ieņēmumi - "Latvijas skolas soma" īstenošanai saskaņā ar Ministru kabineta noteikumiem 17 787 EUR; </t>
    </r>
    <r>
      <rPr>
        <sz val="10"/>
        <color rgb="FFFF0000"/>
        <rFont val="Times New Roman"/>
        <family val="1"/>
        <charset val="186"/>
      </rPr>
      <t xml:space="preserve">
</t>
    </r>
    <r>
      <rPr>
        <sz val="10"/>
        <rFont val="Times New Roman"/>
        <family val="1"/>
        <charset val="186"/>
      </rPr>
      <t>2.</t>
    </r>
    <r>
      <rPr>
        <sz val="10"/>
        <color theme="1"/>
        <rFont val="Times New Roman"/>
        <family val="1"/>
        <charset val="186"/>
      </rPr>
      <t xml:space="preserve">Zaļenieku komerciālās un amatniecības vidusskolai pasaules latviešu ģimeņu saieta 3x3 nometnei 3 053 EUR </t>
    </r>
    <r>
      <rPr>
        <sz val="10"/>
        <rFont val="Times New Roman"/>
        <family val="1"/>
        <charset val="186"/>
      </rPr>
      <t xml:space="preserve">novirzīts no Attīstības nodaļas;
</t>
    </r>
    <r>
      <rPr>
        <i/>
        <sz val="10"/>
        <rFont val="Times New Roman"/>
        <family val="1"/>
        <charset val="186"/>
      </rPr>
      <t xml:space="preserve">samazinājums
</t>
    </r>
    <r>
      <rPr>
        <sz val="10"/>
        <rFont val="Times New Roman"/>
        <family val="1"/>
        <charset val="186"/>
      </rPr>
      <t>1.Ministru kabineta 2018.gada 2.oktobra rīkojumu Nr.570 “Par mērķdotāciju sadalījumu pašvaldībām – pašvaldību izglītības iestādēm 2018.gadam”  Lielplatones internātpamatskolai 3 829 EUR;</t>
    </r>
    <r>
      <rPr>
        <sz val="10"/>
        <color rgb="FFFF0000"/>
        <rFont val="Times New Roman"/>
        <family val="1"/>
        <charset val="186"/>
      </rPr>
      <t xml:space="preserve">
</t>
    </r>
    <r>
      <rPr>
        <sz val="10"/>
        <rFont val="Times New Roman"/>
        <family val="1"/>
        <charset val="186"/>
      </rPr>
      <t>2</t>
    </r>
    <r>
      <rPr>
        <sz val="10"/>
        <color theme="1"/>
        <rFont val="Times New Roman"/>
        <family val="1"/>
        <charset val="186"/>
      </rPr>
      <t>.Staļģenes vidusskolas jumta remonts muižas sporta ēkā 23 733 EUR - izdevumu klasifikācijas koda precizēšana, nemainot mērķi - no EKK 2300 uz EKK 5200 pamatkapitāla veidošanu;
3.PII Kamenīte linoleja iegāde 1 000 EUR - izdevumu klasifikācijas koda precizēšana, nemainot mērķi - no EKK 2200 uz EKK 2300; 
4.Šķibes pamatskolas telpu remontmateriālu iegāde 2 184 EUR - izdevumu klasifikācijas koda precizēšana, nemainot mērķi - no EKK 2200 uz EKK 2300;
5.Izglītības pārvaldes struktūrvienību EKK kodu ietvaros novirzīts pamatkapitāla veidošanai 22 383 EUR.</t>
    </r>
  </si>
  <si>
    <t xml:space="preserve">Pabalsts par ilgstošu sociālās aprūpes un sociālās rehabilitācijas pakalpojumu, saskaņā ar līgumu (SIA Milur) </t>
  </si>
  <si>
    <r>
      <rPr>
        <sz val="10"/>
        <rFont val="Times New Roman"/>
        <family val="1"/>
        <charset val="186"/>
      </rPr>
      <t xml:space="preserve">Tai skaitā:
Krājumi, materiāli, energoresursi, preces, biroja preces un inventārs
</t>
    </r>
    <r>
      <rPr>
        <i/>
        <sz val="10"/>
        <rFont val="Times New Roman"/>
        <family val="1"/>
        <charset val="186"/>
      </rPr>
      <t>palielinājums</t>
    </r>
    <r>
      <rPr>
        <sz val="10"/>
        <rFont val="Times New Roman"/>
        <family val="1"/>
        <charset val="186"/>
      </rPr>
      <t xml:space="preserve">
</t>
    </r>
    <r>
      <rPr>
        <sz val="10"/>
        <color theme="1"/>
        <rFont val="Times New Roman"/>
        <family val="1"/>
        <charset val="186"/>
      </rPr>
      <t xml:space="preserve">1.aktualizēti ieņēmumi - "Latvijas skolas soma" īstenošanai saskaņā ar Ministru kabineta noteikumiem  Izglītojamo un pavadošo personu transporta izdevumu segšanai 500 EUR; 
2.Zaļenieku komerciālās un amatniecības vidusskolai pasaules latviešu ģimeņu saieta 3x3 nometnei  </t>
    </r>
    <r>
      <rPr>
        <sz val="10"/>
        <rFont val="Times New Roman"/>
        <family val="1"/>
        <charset val="186"/>
      </rPr>
      <t xml:space="preserve">4 101 </t>
    </r>
    <r>
      <rPr>
        <sz val="10"/>
        <color theme="1"/>
        <rFont val="Times New Roman"/>
        <family val="1"/>
        <charset val="186"/>
      </rPr>
      <t xml:space="preserve">EUR novirzīts no Attīstības nodaļas;
3.Izglītības pārvaldes struktūrvienību EKK kodu ietvaros novirzīts inventāra iegādei 9 321 EUR;
4.Ministru kabineta 2018.gada 2.oktobra rīkojumu Nr.570 “Par mērķdotāciju sadalījumu pašvaldībām – pašvaldību izglītības iestādēm 2018.gadam”  Lielplatones internātpamatskolai 3 433 EUR;
</t>
    </r>
    <r>
      <rPr>
        <i/>
        <sz val="10"/>
        <color theme="1"/>
        <rFont val="Times New Roman"/>
        <family val="1"/>
        <charset val="186"/>
      </rPr>
      <t>samazinājums</t>
    </r>
    <r>
      <rPr>
        <sz val="10"/>
        <color theme="1"/>
        <rFont val="Times New Roman"/>
        <family val="1"/>
        <charset val="186"/>
      </rPr>
      <t xml:space="preserve">
1.Jelgavas novada Bērnu un jauniešu izglītības un iniciatīvas centra virtuves iekārta</t>
    </r>
    <r>
      <rPr>
        <sz val="10"/>
        <color rgb="FFFF0000"/>
        <rFont val="Times New Roman"/>
        <family val="1"/>
        <charset val="186"/>
      </rPr>
      <t xml:space="preserve"> </t>
    </r>
    <r>
      <rPr>
        <sz val="10"/>
        <color theme="1"/>
        <rFont val="Times New Roman"/>
        <family val="1"/>
        <charset val="186"/>
      </rPr>
      <t>868 EUR - izdevumu klasifikācijas koda precizēšana, nemainot mērķi - no EKK 2300 uz EKK 5200 pamatkapitāla veidošanu;  
2.Izglītības pārvaldes struktūrvienību EKK kodu ietvaros novirzīts nemainot mērķi - no EKK 2300 uz EKK 5200 pamatkapitāla veidošanu 7 655 EUR.</t>
    </r>
  </si>
  <si>
    <r>
      <rPr>
        <sz val="10"/>
        <color theme="1"/>
        <rFont val="Times New Roman"/>
        <family val="1"/>
        <charset val="186"/>
      </rPr>
      <t xml:space="preserve">Tai skaitā:
Pamatlīdzekļi
</t>
    </r>
    <r>
      <rPr>
        <i/>
        <sz val="10"/>
        <color theme="1"/>
        <rFont val="Times New Roman"/>
        <family val="1"/>
        <charset val="186"/>
      </rPr>
      <t>palielinājums</t>
    </r>
    <r>
      <rPr>
        <sz val="10"/>
        <color theme="1"/>
        <rFont val="Times New Roman"/>
        <family val="1"/>
        <charset val="186"/>
      </rPr>
      <t xml:space="preserve">
1.Budžeta komisijas 2018.gada 23.augusta sēdes lēmumu (sēdes protokols Nr.2-19.1/18/16, 5.§) novirzīts no pašvaldības teritoriju un mājokļa apsaimniekošanas 2 500 EUR un no pirmskolas ēdināšanas izdevumiem 4 089 EUR Sesavas pirmskolas rotaļu laukuma aprīkojuma uzstādīšanai 6 589 EUR;
2.Budžeta komisijas 2018.gada 12.septembra sēdes lēmumu (sēdes protokols Nr.2-19.1/18/17, 4.§) Par būvprojekta izstrādi un autoruzraudzību projektā “Energoefektivitātes paaugstināšana “IKSC “Avoti”, Valgundes pagasta pārvaldes ēkā un Kalnciema vidusskolas PII filiāle“, 2360 EUR apmērā, tai skaitā 666 EUR apmērā ēkas tehniskās apsekošanas un apsekošanas atzinuma sagatavošanai un 1694 EUR apmērā par papildus arhitektūras un būvkonstrukciju rasējumu izstrādi;</t>
    </r>
    <r>
      <rPr>
        <sz val="10"/>
        <color rgb="FFFF0000"/>
        <rFont val="Times New Roman"/>
        <family val="1"/>
        <charset val="186"/>
      </rPr>
      <t xml:space="preserve">
</t>
    </r>
    <r>
      <rPr>
        <sz val="10"/>
        <rFont val="Times New Roman"/>
        <family val="1"/>
        <charset val="186"/>
      </rPr>
      <t>3.</t>
    </r>
    <r>
      <rPr>
        <sz val="10"/>
        <color theme="1"/>
        <rFont val="Times New Roman"/>
        <family val="1"/>
        <charset val="186"/>
      </rPr>
      <t>Budžeta komisijas 2018.gada 13.augusta sēdes lēmumu (sēdes protokols Nr.2-19.1/18/15, 5.§) novirzīts no pašvaldības teritoriju un mājokļa apsaimniekošanas 2 220 EUR;
4.Budžeta komisijas 2018.gada 23.augusta sēdes lēmumu (sēdes protokols Nr.2-19.1/18/16, 2.§) Vilces pamatskolas ēkas pārbūvei - pacēlāja izbūve un telpu pārplānošana, datortīkla un elektroinstalācijas pārbūvei pirmajā stāvā  43 366 EUR;
5.Staļģenes vidusskolas jumta remonts muižas sporta ēkā 23 733 EUR; 
6.PII Kamenīte -virtuves darba galdi ar izlietni 1 099 EUR  un smilšu ūdens galda iegāde dabaszinībām 1 032 EUR;
7.Izglītības pārvaldes struktūrvienību EKK kodu ietvaros novirzīts datortehnikas iegāde 23 766 EUR.</t>
    </r>
  </si>
  <si>
    <t>Izdevumi brīvprātīgo iniciatīvu izpildei palielinājums, Jelgavas novada domes 2018.gada 25.aprīļa lēmums (protokols Nr.5, 28.§) Jelgavas novada mācību priekšmetu olimpiāžu un profesionālo konkursu uzvarētāju un viņu pedagogu naudas balvām.</t>
  </si>
  <si>
    <t>Pašvaldību uzturēšanas izdevumu transferti citām pašvaldībām - izglītības pakalpojuma nodrošināšanai.</t>
  </si>
  <si>
    <t xml:space="preserve">Ieņēmumi par telpu nomu un maksa par personu uzturēšanos sociālās aprūpes iestādēs </t>
  </si>
  <si>
    <t>Piedzītie un labprātīgi atmaksātie līdzekļi 20 EUR</t>
  </si>
  <si>
    <r>
      <t xml:space="preserve">Tai skaitā:
Valsts sociālās apdrošināšanas obligātām iemaksām (VSAOI)
</t>
    </r>
    <r>
      <rPr>
        <i/>
        <sz val="10"/>
        <color theme="1"/>
        <rFont val="Times New Roman"/>
        <family val="1"/>
        <charset val="186"/>
      </rPr>
      <t>palielinājums</t>
    </r>
    <r>
      <rPr>
        <sz val="10"/>
        <color theme="1"/>
        <rFont val="Times New Roman"/>
        <family val="1"/>
        <charset val="186"/>
      </rPr>
      <t xml:space="preserve">
1.</t>
    </r>
    <r>
      <rPr>
        <b/>
        <i/>
        <sz val="10"/>
        <color theme="1"/>
        <rFont val="Times New Roman"/>
        <family val="1"/>
        <charset val="186"/>
      </rPr>
      <t>darba devēja izdevumi veselības apdrošināšanai 134 466 EUR</t>
    </r>
    <r>
      <rPr>
        <sz val="10"/>
        <color theme="1"/>
        <rFont val="Times New Roman"/>
        <family val="1"/>
        <charset val="186"/>
      </rPr>
      <t xml:space="preserve">; 
2.VSAOI no piemaksu, prēmiju un naudas balvu izmaksas vispārējās izglītības iestāžu pedagogiem 697 EUR (saskaņā ar iepriekš minēto rīkojumu);
3.Ministru kabineta 2018.gada 2.oktobra rīkojumu Nr.570 “Par mērķdotāciju sadalījumu pašvaldībām – pašvaldību izglītības iestādēm 2018.gadam” 14 156 EUR;
4.Izglītības pārvaldes struktūrvienību EKK kodu ietvaros </t>
    </r>
    <r>
      <rPr>
        <i/>
        <sz val="10"/>
        <color theme="1"/>
        <rFont val="Times New Roman"/>
        <family val="1"/>
        <charset val="186"/>
      </rPr>
      <t>darba devēja valsts sociālās apdrošināšanas obligātām iemaksām un sociāla rakstura pabalstiem un kompensācijām</t>
    </r>
    <r>
      <rPr>
        <sz val="10"/>
        <color theme="1"/>
        <rFont val="Times New Roman"/>
        <family val="1"/>
        <charset val="186"/>
      </rPr>
      <t xml:space="preserve"> (darba nespējas lapas A aprēķiniem)  43 971  EUR;
</t>
    </r>
    <r>
      <rPr>
        <i/>
        <sz val="10"/>
        <color theme="1"/>
        <rFont val="Times New Roman"/>
        <family val="1"/>
        <charset val="186"/>
      </rPr>
      <t xml:space="preserve">samazinājums </t>
    </r>
    <r>
      <rPr>
        <sz val="10"/>
        <color theme="1"/>
        <rFont val="Times New Roman"/>
        <family val="1"/>
        <charset val="186"/>
      </rPr>
      <t xml:space="preserve">
1.Ministru kabineta 2018.gada 2.oktobra rīkojumu Nr.570 “Par mērķdotāciju sadalījumu pašvaldībām – pašvaldību izglītības iestādēm 2018.gadam” Lielplatones internātpamatskolai 7 023 EUR.</t>
    </r>
  </si>
  <si>
    <t>Aktualizēti ieņēmumi</t>
  </si>
  <si>
    <t>Saņemti Valsts budžeta transferti Eiropas Savienības politiku instrumentu līdzfinansēto projektu un pasākumu īstenošanai (finansējums cietušo rehabilitācijas sniegšanai 2218 EUR, Sabiedriskās integrācijas fonds1338 EUR)</t>
  </si>
  <si>
    <t>Aktualizēti ieņēmumi - nodoti metāllūžņi SARC Staļģene</t>
  </si>
  <si>
    <r>
      <t xml:space="preserve">Aktualizēti </t>
    </r>
    <r>
      <rPr>
        <i/>
        <sz val="10"/>
        <rFont val="Times New Roman"/>
        <family val="1"/>
        <charset val="186"/>
      </rPr>
      <t>Pašvaldību saņemtie transferti no citām pašvaldībām</t>
    </r>
    <r>
      <rPr>
        <sz val="10"/>
        <rFont val="Times New Roman"/>
        <family val="1"/>
        <charset val="186"/>
      </rPr>
      <t xml:space="preserve"> par sociālā pakalpojuma nodrošināšanu -SARC Eleja jauniešu mājai</t>
    </r>
  </si>
  <si>
    <r>
      <t xml:space="preserve">Palielinājums </t>
    </r>
    <r>
      <rPr>
        <i/>
        <sz val="10"/>
        <color theme="1"/>
        <rFont val="Times New Roman"/>
        <family val="1"/>
        <charset val="186"/>
      </rPr>
      <t>Dažādiem nenodokļu ienēmumumiem</t>
    </r>
    <r>
      <rPr>
        <sz val="10"/>
        <color theme="1"/>
        <rFont val="Times New Roman"/>
        <family val="1"/>
        <charset val="186"/>
      </rPr>
      <t xml:space="preserve"> par 800 EUR (t.skaitā Ieņēmumi no ūdenstilpju un zvejas tiesību nomas un zvejas 1800 EUR), pārējie dažādi nenodoklu ieņēmumi.</t>
    </r>
  </si>
  <si>
    <r>
      <t>Ieņēmumi:
no</t>
    </r>
    <r>
      <rPr>
        <i/>
        <sz val="10"/>
        <rFont val="Times New Roman"/>
        <family val="1"/>
        <charset val="186"/>
      </rPr>
      <t xml:space="preserve"> Ēku un būvju īpašuma pārdošanas</t>
    </r>
    <r>
      <rPr>
        <sz val="10"/>
        <rFont val="Times New Roman"/>
        <family val="1"/>
        <charset val="186"/>
      </rPr>
      <t xml:space="preserve"> 187000 EUR (EKK13.10), </t>
    </r>
    <r>
      <rPr>
        <i/>
        <sz val="10"/>
        <rFont val="Times New Roman"/>
        <family val="1"/>
        <charset val="186"/>
      </rPr>
      <t xml:space="preserve">Ieņēmumi no zemes īpašuma pārdošanas </t>
    </r>
    <r>
      <rPr>
        <sz val="10"/>
        <rFont val="Times New Roman"/>
        <family val="1"/>
        <charset val="186"/>
      </rPr>
      <t xml:space="preserve">178000 (EKK13.210), </t>
    </r>
    <r>
      <rPr>
        <i/>
        <sz val="10"/>
        <rFont val="Times New Roman"/>
        <family val="1"/>
        <charset val="186"/>
      </rPr>
      <t>Ieņēmumi no meža īpašuma pārdošanas</t>
    </r>
    <r>
      <rPr>
        <sz val="10"/>
        <rFont val="Times New Roman"/>
        <family val="1"/>
        <charset val="186"/>
      </rPr>
      <t xml:space="preserve"> 320000 EUR (EKK13.220), </t>
    </r>
    <r>
      <rPr>
        <i/>
        <sz val="10"/>
        <rFont val="Times New Roman"/>
        <family val="1"/>
        <charset val="186"/>
      </rPr>
      <t>Ieņēmumi no kustamā īpašuma mantas realizācijas</t>
    </r>
    <r>
      <rPr>
        <sz val="10"/>
        <rFont val="Times New Roman"/>
        <family val="1"/>
        <charset val="186"/>
      </rPr>
      <t xml:space="preserve"> 28004 EUR (EKK13.400) (t.skaitā saskaņā ar pārskatu par derīgo izrakteņu ieguvi Vilces pagasta derīgo izrakteņu atradne Grantskalni)</t>
    </r>
  </si>
  <si>
    <t>T.Skaitā Zemessardzes 27.vasaras sporta spēļu organizēšanas ieņēmumi Glūdas pagasta Nākotnē 20.07.-22.07.2018.</t>
  </si>
  <si>
    <t>T.skaitā Saņemti Valsts budžeta transferti no Centrālās vēlēšanu komisijas Jelgavas novada pašvaldības Vēlēšanu komisijas darbības nodrošināšanai 13.Saeimas vēlēšanām</t>
  </si>
  <si>
    <r>
      <rPr>
        <sz val="10"/>
        <rFont val="Times New Roman"/>
        <family val="1"/>
        <charset val="186"/>
      </rPr>
      <t>T.skaitā:</t>
    </r>
    <r>
      <rPr>
        <b/>
        <sz val="10"/>
        <rFont val="Times New Roman"/>
        <family val="1"/>
        <charset val="186"/>
      </rPr>
      <t xml:space="preserve">
</t>
    </r>
    <r>
      <rPr>
        <sz val="10"/>
        <rFont val="Times New Roman"/>
        <family val="1"/>
        <charset val="186"/>
      </rPr>
      <t>1. 2 360 EUR piešķirts no rezerves fonda;
2. 98 312 + 43 366 EUR aktualizēti ieņēmumi; 
3. 6 910 EUR pašvaldības teritoriju un mājokļa apsaimniekošanas budžeta; 
4. 7 154 EUR novirzīts no Attīstības nodaļas budžeta tāmes;
5. 134 466 EUR veselības apdrošināšana; 
6.</t>
    </r>
    <r>
      <rPr>
        <sz val="10"/>
        <color rgb="FFFF0000"/>
        <rFont val="Times New Roman"/>
        <family val="1"/>
        <charset val="186"/>
      </rPr>
      <t xml:space="preserve"> - 2 097</t>
    </r>
    <r>
      <rPr>
        <sz val="10"/>
        <rFont val="Times New Roman"/>
        <family val="1"/>
        <charset val="186"/>
      </rPr>
      <t xml:space="preserve"> EUR novirzīts uz Kultūras pāvaldes saieta namu.</t>
    </r>
  </si>
  <si>
    <r>
      <t>Tai skaitā palielinājums</t>
    </r>
    <r>
      <rPr>
        <i/>
        <sz val="10"/>
        <rFont val="Times New Roman"/>
        <family val="1"/>
        <charset val="186"/>
      </rPr>
      <t xml:space="preserve"> Valsts nodeva par uzvārda maiņu</t>
    </r>
    <r>
      <rPr>
        <sz val="10"/>
        <rFont val="Times New Roman"/>
        <family val="1"/>
        <charset val="186"/>
      </rPr>
      <t xml:space="preserve"> un </t>
    </r>
    <r>
      <rPr>
        <i/>
        <sz val="10"/>
        <rFont val="Times New Roman"/>
        <family val="1"/>
        <charset val="186"/>
      </rPr>
      <t>pārējās valsts nodeva</t>
    </r>
    <r>
      <rPr>
        <sz val="10"/>
        <rFont val="Times New Roman"/>
        <family val="1"/>
        <charset val="186"/>
      </rPr>
      <t xml:space="preserve">, </t>
    </r>
    <r>
      <rPr>
        <i/>
        <sz val="10"/>
        <rFont val="Times New Roman"/>
        <family val="1"/>
        <charset val="186"/>
      </rPr>
      <t xml:space="preserve">Valsts nodevai par speciālu atļauju (licenču) izsniegšanu </t>
    </r>
    <r>
      <rPr>
        <sz val="10"/>
        <rFont val="Times New Roman"/>
        <family val="1"/>
        <charset val="186"/>
      </rPr>
      <t xml:space="preserve">150 EUR, </t>
    </r>
    <r>
      <rPr>
        <i/>
        <sz val="10"/>
        <rFont val="Times New Roman"/>
        <family val="1"/>
        <charset val="186"/>
      </rPr>
      <t>Pašvaldību nodevai par tirdzniecību publiskās vietās 300</t>
    </r>
    <r>
      <rPr>
        <sz val="10"/>
        <rFont val="Times New Roman"/>
        <family val="1"/>
        <charset val="186"/>
      </rPr>
      <t xml:space="preserve"> EUR  </t>
    </r>
  </si>
  <si>
    <r>
      <t xml:space="preserve">T.skaitā palielinājums </t>
    </r>
    <r>
      <rPr>
        <b/>
        <sz val="10"/>
        <rFont val="Times New Roman"/>
        <family val="1"/>
        <charset val="186"/>
      </rPr>
      <t>6593 EUR</t>
    </r>
    <r>
      <rPr>
        <sz val="10"/>
        <rFont val="Times New Roman"/>
        <family val="1"/>
        <charset val="186"/>
      </rPr>
      <t>, pārdalīts finansējums darbinieku veselības, dzīvības un nelaimes gadījumu apdrošināšanai</t>
    </r>
  </si>
  <si>
    <t>Savstarpēji EKK ietvaros finansējums no EKK 2200 uz EKK2300, lai nodrošinātu 51.skolēnu sporta spēles Ozolnieku novadā un Zemessardzes 27.vasaras sporta spēles Glūdas pagastā</t>
  </si>
  <si>
    <t>Palielinājums PVN maksājumiem, sakarā ar ieņēmumiem par telpu nomu un naktsmītnēm nometņu norises laikā</t>
  </si>
  <si>
    <t>Novirzīts Sporta Centra struktūrvienību ietvaros uz 09.000</t>
  </si>
  <si>
    <t>Novirzīts Sporta Centra struktūrvienību ietvaros no 08.000</t>
  </si>
  <si>
    <r>
      <t xml:space="preserve">T.skaitā palielinājums </t>
    </r>
    <r>
      <rPr>
        <b/>
        <sz val="10"/>
        <rFont val="Times New Roman"/>
        <family val="1"/>
        <charset val="186"/>
      </rPr>
      <t>2997 EUR</t>
    </r>
    <r>
      <rPr>
        <sz val="10"/>
        <rFont val="Times New Roman"/>
        <family val="1"/>
        <charset val="186"/>
      </rPr>
      <t xml:space="preserve">  pārdalīts finansējums darbinieku veselības, dzīvības un nelaimes gadījumu apdrošināšanai</t>
    </r>
  </si>
  <si>
    <r>
      <t xml:space="preserve">T.skaitā palielinājums: </t>
    </r>
    <r>
      <rPr>
        <b/>
        <sz val="10"/>
        <rFont val="Times New Roman"/>
        <family val="1"/>
        <charset val="186"/>
      </rPr>
      <t>1330 EUR</t>
    </r>
    <r>
      <rPr>
        <sz val="10"/>
        <rFont val="Times New Roman"/>
        <family val="1"/>
        <charset val="186"/>
      </rPr>
      <t xml:space="preserve"> basketbola grozu drošības sistēmas uzstādīšanai un ģeneratora remontam Valgundes sporta hallē</t>
    </r>
  </si>
  <si>
    <r>
      <t>1.</t>
    </r>
    <r>
      <rPr>
        <b/>
        <sz val="10"/>
        <rFont val="Times New Roman"/>
        <family val="1"/>
        <charset val="186"/>
      </rPr>
      <t>2000 EUR</t>
    </r>
    <r>
      <rPr>
        <sz val="10"/>
        <rFont val="Times New Roman"/>
        <family val="1"/>
        <charset val="186"/>
      </rPr>
      <t xml:space="preserve"> aktualizēti Sporta centra ieņēmumi -dalības maksa 51.skolēnu sporta spēlēs Ozolnieku novadā;
2.</t>
    </r>
    <r>
      <rPr>
        <b/>
        <sz val="10"/>
        <rFont val="Times New Roman"/>
        <family val="1"/>
        <charset val="186"/>
      </rPr>
      <t xml:space="preserve">414 EUR </t>
    </r>
    <r>
      <rPr>
        <sz val="10"/>
        <rFont val="Times New Roman"/>
        <family val="1"/>
        <charset val="186"/>
      </rPr>
      <t>Zemessardzes 27.vasaras sporta spēļu organizēšanas ieņēmumi  Glūdas pagasta Nākotnē 20.07.-22.07.2018.</t>
    </r>
  </si>
  <si>
    <t>Novirzīts Sporta Centra struktūrvienību ietvaros uz EKK5200 un 08.000 EKK5200</t>
  </si>
  <si>
    <r>
      <t xml:space="preserve">T.skaitā palielinājums:
</t>
    </r>
    <r>
      <rPr>
        <b/>
        <sz val="10"/>
        <rFont val="Times New Roman"/>
        <family val="1"/>
        <charset val="186"/>
      </rPr>
      <t>7682 EUR</t>
    </r>
    <r>
      <rPr>
        <sz val="10"/>
        <rFont val="Times New Roman"/>
        <family val="1"/>
        <charset val="186"/>
      </rPr>
      <t xml:space="preserve"> apmērā - izvērtējot budžeta tāmju izpildes un prioritātes un saskaņā ar Budžeta komisijas 2018.gada 19.oktobra sēdes lēmumu (sēdes protokols Nr.2-19.1/18/21, 3.§), finansējums novirzīts āra sporta spēļu laukuma seguma atjaunošanai (Līvbērzei hokeja laukuma asfaltēšanai) un āra futbola vārtu iegādei sporta bāzes atjaunošanai.</t>
    </r>
  </si>
  <si>
    <t>T.skaitā palielinājums: Grozījumi Sporta Centra struktūrvienību ietvaros no EKK2300: 
1.zemējuma un ugunsaizsardzības sistēmas izbūvei Vircavas sporta hallei;
2.āra futbola vārtu iegāde Vilces un Glūdas sporta bāžu atjaunošanai</t>
  </si>
  <si>
    <t>T.skaitā:
1.2414 EUR aktualizēti Sporta centra ieņēmumi;
2.6151 EUR no papildus ieņēmumiem;
3.9590 EUR veselības apdrošināšana;
4.1000 EUR- piešķirts no rezerves fonda</t>
  </si>
  <si>
    <r>
      <t xml:space="preserve">T.skaitā palielinājums </t>
    </r>
    <r>
      <rPr>
        <i/>
        <sz val="10"/>
        <rFont val="Times New Roman"/>
        <family val="1"/>
        <charset val="186"/>
      </rPr>
      <t xml:space="preserve">Iekšzemes komandējumu un dienesta braucienu izdevumiem </t>
    </r>
    <r>
      <rPr>
        <b/>
        <sz val="10"/>
        <rFont val="Times New Roman"/>
        <family val="1"/>
        <charset val="186"/>
      </rPr>
      <t>3562 EUR</t>
    </r>
    <r>
      <rPr>
        <sz val="10"/>
        <rFont val="Times New Roman"/>
        <family val="1"/>
        <charset val="186"/>
      </rPr>
      <t xml:space="preserve">, saskaņā ar Sporta Centra rīkojumu Nr.SC/1-11/18/114 no 18.10.2018 </t>
    </r>
    <r>
      <rPr>
        <i/>
        <sz val="10"/>
        <rFont val="Times New Roman"/>
        <family val="1"/>
        <charset val="186"/>
      </rPr>
      <t xml:space="preserve">Par budžeta grozījumiem, </t>
    </r>
    <r>
      <rPr>
        <sz val="10"/>
        <rFont val="Times New Roman"/>
        <family val="1"/>
        <charset val="186"/>
      </rPr>
      <t xml:space="preserve">finansējums no (EKK 3200) </t>
    </r>
  </si>
  <si>
    <r>
      <t xml:space="preserve">T.skaitā samazinājums:
</t>
    </r>
    <r>
      <rPr>
        <i/>
        <sz val="10"/>
        <rFont val="Times New Roman"/>
        <family val="1"/>
        <charset val="186"/>
      </rPr>
      <t>Biedrību un nodibinājumu atbalstam</t>
    </r>
    <r>
      <rPr>
        <sz val="10"/>
        <rFont val="Times New Roman"/>
        <family val="1"/>
        <charset val="186"/>
      </rPr>
      <t xml:space="preserve"> piešķirtā finansējuma, saskaņā ar Sporta Centra rīkojumu Nr.SC/1-11/18/114 no 18.10.2018 </t>
    </r>
    <r>
      <rPr>
        <i/>
        <sz val="10"/>
        <rFont val="Times New Roman"/>
        <family val="1"/>
        <charset val="186"/>
      </rPr>
      <t xml:space="preserve">Par budžeta grozījumiem, </t>
    </r>
    <r>
      <rPr>
        <sz val="10"/>
        <rFont val="Times New Roman"/>
        <family val="1"/>
        <charset val="186"/>
      </rPr>
      <t xml:space="preserve">finasējums uz EKK2100, 
Palielinājums:
</t>
    </r>
    <r>
      <rPr>
        <b/>
        <sz val="10"/>
        <rFont val="Times New Roman"/>
        <family val="1"/>
        <charset val="186"/>
      </rPr>
      <t>1000 EUR</t>
    </r>
    <r>
      <rPr>
        <sz val="10"/>
        <rFont val="Times New Roman"/>
        <family val="1"/>
        <charset val="186"/>
      </rPr>
      <t>- piešķirts no rezerves fonda biedrībai “Latvijas Vieglatlētikas savienība” - Latvijas izlases dalībnieka Gata Čakša un trenera Andreja Vaivoda dalībai Eiropas čempionātā.</t>
    </r>
  </si>
  <si>
    <r>
      <t xml:space="preserve">Tai skaitā grozījumi struktūrvienību un EK ietvaros, samazinājums </t>
    </r>
    <r>
      <rPr>
        <i/>
        <sz val="10"/>
        <rFont val="Times New Roman"/>
        <family val="1"/>
        <charset val="186"/>
      </rPr>
      <t>pārējos budžeta iestāžu nodokļu maksājumos</t>
    </r>
    <r>
      <rPr>
        <sz val="10"/>
        <rFont val="Times New Roman"/>
        <family val="1"/>
        <charset val="186"/>
      </rPr>
      <t xml:space="preserve"> - CSDD autoekspluatācijas nodoklis par 1720 EUR, samazinājums pievienotās vērtības nodokim par 309EUR (EK 2512).</t>
    </r>
  </si>
  <si>
    <r>
      <rPr>
        <i/>
        <sz val="10"/>
        <rFont val="Times New Roman"/>
        <family val="1"/>
        <charset val="186"/>
      </rPr>
      <t xml:space="preserve">Tai skaitā:
</t>
    </r>
    <r>
      <rPr>
        <sz val="10"/>
        <rFont val="Times New Roman"/>
        <family val="1"/>
        <charset val="186"/>
      </rPr>
      <t xml:space="preserve">1.palielināti </t>
    </r>
    <r>
      <rPr>
        <i/>
        <sz val="10"/>
        <rFont val="Times New Roman"/>
        <family val="1"/>
        <charset val="186"/>
      </rPr>
      <t xml:space="preserve">pamatlīdzekļu iegādes </t>
    </r>
    <r>
      <rPr>
        <sz val="10"/>
        <rFont val="Times New Roman"/>
        <family val="1"/>
        <charset val="186"/>
      </rPr>
      <t xml:space="preserve">izdevumi </t>
    </r>
    <r>
      <rPr>
        <i/>
        <sz val="10"/>
        <rFont val="Times New Roman"/>
        <family val="1"/>
        <charset val="186"/>
      </rPr>
      <t>Bāriņtiesai</t>
    </r>
    <r>
      <rPr>
        <sz val="10"/>
        <rFont val="Times New Roman"/>
        <family val="1"/>
        <charset val="186"/>
      </rPr>
      <t xml:space="preserve"> (EKK 5238)  par 586  </t>
    </r>
    <r>
      <rPr>
        <i/>
        <sz val="10"/>
        <rFont val="Times New Roman"/>
        <family val="1"/>
        <charset val="186"/>
      </rPr>
      <t xml:space="preserve">Pašvaldības policijai </t>
    </r>
    <r>
      <rPr>
        <sz val="10"/>
        <rFont val="Times New Roman"/>
        <family val="1"/>
        <charset val="186"/>
      </rPr>
      <t xml:space="preserve">par 277 EUR;
2.samazināti </t>
    </r>
    <r>
      <rPr>
        <i/>
        <sz val="10"/>
        <rFont val="Times New Roman"/>
        <family val="1"/>
        <charset val="186"/>
      </rPr>
      <t xml:space="preserve">datortehnikas iegādes </t>
    </r>
    <r>
      <rPr>
        <sz val="10"/>
        <rFont val="Times New Roman"/>
        <family val="1"/>
        <charset val="186"/>
      </rPr>
      <t xml:space="preserve">izdevumi </t>
    </r>
    <r>
      <rPr>
        <i/>
        <sz val="10"/>
        <rFont val="Times New Roman"/>
        <family val="1"/>
        <charset val="186"/>
      </rPr>
      <t xml:space="preserve">Pašvaldības policijai  </t>
    </r>
    <r>
      <rPr>
        <sz val="10"/>
        <rFont val="Times New Roman"/>
        <family val="1"/>
        <charset val="186"/>
      </rPr>
      <t>par 419 EUR.</t>
    </r>
  </si>
  <si>
    <t>Tai skaitā: novirzīts no rezerves fonda darba devēja veselības apdrošināšanas izdevumu segšanai  230000 EUR - līdzekļi tiek novirzīti atbilstoši  katrai iestādei, nodaļai un struktūrvienībai.</t>
  </si>
  <si>
    <r>
      <t>Tai skaitā grozījumi</t>
    </r>
    <r>
      <rPr>
        <i/>
        <sz val="10"/>
        <rFont val="Times New Roman"/>
        <family val="1"/>
        <charset val="186"/>
      </rPr>
      <t xml:space="preserve"> Tūrisma informācijas punktam -</t>
    </r>
    <r>
      <rPr>
        <sz val="10"/>
        <rFont val="Times New Roman"/>
        <family val="1"/>
        <charset val="186"/>
      </rPr>
      <t xml:space="preserve">samazināti </t>
    </r>
    <r>
      <rPr>
        <i/>
        <sz val="10"/>
        <rFont val="Times New Roman"/>
        <family val="1"/>
        <charset val="186"/>
      </rPr>
      <t>iekšzemes komandējumu un dienesta braucienu</t>
    </r>
    <r>
      <rPr>
        <sz val="10"/>
        <rFont val="Times New Roman"/>
        <family val="1"/>
        <charset val="186"/>
      </rPr>
      <t xml:space="preserve"> izdevumi par 1342 EUR ( EKK2111 un EKK2112), novirzīti uz inventāra iegādi (EK 5238).</t>
    </r>
  </si>
  <si>
    <t>Tai skaitā samazinājums par 8523 EUR (EK 2314)  izdevumi par precēm iestādes administratīvās darbības nodrošināšanai un pasākumu organizēšanai.</t>
  </si>
  <si>
    <r>
      <t xml:space="preserve">Tai skaitā grozījumi struktūrvienību un EKK ietvaros:
</t>
    </r>
    <r>
      <rPr>
        <i/>
        <sz val="10"/>
        <rFont val="Times New Roman"/>
        <family val="1"/>
        <charset val="186"/>
      </rPr>
      <t>Pašvaldības policijai</t>
    </r>
    <r>
      <rPr>
        <sz val="10"/>
        <rFont val="Times New Roman"/>
        <family val="1"/>
        <charset val="186"/>
      </rPr>
      <t xml:space="preserve">samazināti degvielas iegādes izdevumi (EKK 2322) par 842 EUR un </t>
    </r>
    <r>
      <rPr>
        <i/>
        <sz val="10"/>
        <rFont val="Times New Roman"/>
        <family val="1"/>
        <charset val="186"/>
      </rPr>
      <t>Bāriņtiesai</t>
    </r>
    <r>
      <rPr>
        <sz val="10"/>
        <rFont val="Times New Roman"/>
        <family val="1"/>
        <charset val="186"/>
      </rPr>
      <t xml:space="preserve"> par 500 EUR.</t>
    </r>
  </si>
  <si>
    <r>
      <t xml:space="preserve">Tai skaitā </t>
    </r>
    <r>
      <rPr>
        <i/>
        <sz val="10"/>
        <rFont val="Times New Roman"/>
        <family val="1"/>
        <charset val="186"/>
      </rPr>
      <t xml:space="preserve">Pašvaldības policijai </t>
    </r>
    <r>
      <rPr>
        <sz val="10"/>
        <rFont val="Times New Roman"/>
        <family val="1"/>
        <charset val="186"/>
      </rPr>
      <t>palielināti izdevumi</t>
    </r>
    <r>
      <rPr>
        <i/>
        <sz val="10"/>
        <rFont val="Times New Roman"/>
        <family val="1"/>
        <charset val="186"/>
      </rPr>
      <t xml:space="preserve"> Transportlīdzekļu uzturēšanai un remontam</t>
    </r>
    <r>
      <rPr>
        <sz val="10"/>
        <rFont val="Times New Roman"/>
        <family val="1"/>
        <charset val="186"/>
      </rPr>
      <t xml:space="preserve"> par 1100 EUR (EK 2242), samazināti izdevumi </t>
    </r>
    <r>
      <rPr>
        <i/>
        <sz val="10"/>
        <rFont val="Times New Roman"/>
        <family val="1"/>
        <charset val="186"/>
      </rPr>
      <t>kursu un semināru izdevumiem</t>
    </r>
    <r>
      <rPr>
        <sz val="10"/>
        <rFont val="Times New Roman"/>
        <family val="1"/>
        <charset val="186"/>
      </rPr>
      <t xml:space="preserve"> par 420 EUR (EKK 2235), samazināti izdevumi </t>
    </r>
    <r>
      <rPr>
        <i/>
        <sz val="10"/>
        <rFont val="Times New Roman"/>
        <family val="1"/>
        <charset val="186"/>
      </rPr>
      <t>Tulku pakalpojumiem</t>
    </r>
    <r>
      <rPr>
        <sz val="10"/>
        <rFont val="Times New Roman"/>
        <family val="1"/>
        <charset val="186"/>
      </rPr>
      <t xml:space="preserve"> par 140 EUR (EK 2232) nebūs šogad vajadzība.</t>
    </r>
  </si>
  <si>
    <r>
      <t xml:space="preserve">Tai skaitā,  </t>
    </r>
    <r>
      <rPr>
        <i/>
        <sz val="10"/>
        <rFont val="Times New Roman"/>
        <family val="1"/>
        <charset val="186"/>
      </rPr>
      <t>Bāriņtiesai</t>
    </r>
    <r>
      <rPr>
        <sz val="10"/>
        <rFont val="Times New Roman"/>
        <family val="1"/>
        <charset val="186"/>
      </rPr>
      <t xml:space="preserve"> palielināti izdevumi d</t>
    </r>
    <r>
      <rPr>
        <i/>
        <sz val="10"/>
        <rFont val="Times New Roman"/>
        <family val="1"/>
        <charset val="186"/>
      </rPr>
      <t>arba devēja izdevumiem veselības, dzīvības un nelaimes gadījumu apdrošināšanai.</t>
    </r>
  </si>
  <si>
    <t>Tai skaitā palielinājums:
1. 24176 EUR - darba devēja izdevumiem veselības, dzīvības un nelaimes gadījumu apdrošināšanai, un darba devēja sociālā rakstura pabalstiem (slimības lapas) par 11857 EUR;
2.atlīdzībai par 33054 EUR -  Jelgavas novada pašvaldības Vēlēšanu komisijas darbības nodrošināšanai 13.Saeimas vēlēšanās.</t>
  </si>
  <si>
    <r>
      <t xml:space="preserve">Tai skaitā, samazināti </t>
    </r>
    <r>
      <rPr>
        <i/>
        <sz val="10"/>
        <color theme="1"/>
        <rFont val="Times New Roman"/>
        <family val="1"/>
        <charset val="186"/>
      </rPr>
      <t>Iekšzemes komandējumu un dienesta braucienu izdevumi</t>
    </r>
    <r>
      <rPr>
        <sz val="10"/>
        <color theme="1"/>
        <rFont val="Times New Roman"/>
        <family val="1"/>
        <charset val="186"/>
      </rPr>
      <t xml:space="preserve"> par 2541 EUR ceļa izdevumu segšanai un samazināti </t>
    </r>
    <r>
      <rPr>
        <i/>
        <sz val="10"/>
        <color theme="1"/>
        <rFont val="Times New Roman"/>
        <family val="1"/>
        <charset val="186"/>
      </rPr>
      <t xml:space="preserve">ārvalstu komandējumi un dienesta braucieni </t>
    </r>
    <r>
      <rPr>
        <sz val="10"/>
        <color theme="1"/>
        <rFont val="Times New Roman"/>
        <family val="1"/>
        <charset val="186"/>
      </rPr>
      <t>par  346 EUR, finansējums pārcelts uz EKK 2300 - degvielas izdevumu segšanai.</t>
    </r>
  </si>
  <si>
    <r>
      <t xml:space="preserve">Tai skaitā grozījumi struktūrvienību un EKK ietvaros:
1.Palielināti </t>
    </r>
    <r>
      <rPr>
        <i/>
        <sz val="10"/>
        <rFont val="Times New Roman"/>
        <family val="1"/>
        <charset val="186"/>
      </rPr>
      <t xml:space="preserve">sakaru izdevumi </t>
    </r>
    <r>
      <rPr>
        <sz val="10"/>
        <rFont val="Times New Roman"/>
        <family val="1"/>
        <charset val="186"/>
      </rPr>
      <t>par 751 EUR, sakarā ar mazāk ieplānotiem līdzekļiem pasta un sakaru pakalpojumiem, palielināti transporta līdzekļu uzturēšanas un remontu izdevumi - 2381 EUR, palielināti Vēlēšanu komisijas pakalpojumu izdevumi 350 EUR;
2.Administrācijai samazināti</t>
    </r>
    <r>
      <rPr>
        <i/>
        <sz val="10"/>
        <rFont val="Times New Roman"/>
        <family val="1"/>
        <charset val="186"/>
      </rPr>
      <t xml:space="preserve"> remontdarbu un iestāžu uzturēšanas pakalpojumi </t>
    </r>
    <r>
      <rPr>
        <sz val="10"/>
        <rFont val="Times New Roman"/>
        <family val="1"/>
        <charset val="186"/>
      </rPr>
      <t>par 517 EUR</t>
    </r>
    <r>
      <rPr>
        <i/>
        <sz val="10"/>
        <rFont val="Times New Roman"/>
        <family val="1"/>
        <charset val="186"/>
      </rPr>
      <t>,</t>
    </r>
    <r>
      <rPr>
        <sz val="10"/>
        <rFont val="Times New Roman"/>
        <family val="1"/>
        <charset val="186"/>
      </rPr>
      <t xml:space="preserve"> </t>
    </r>
    <r>
      <rPr>
        <i/>
        <sz val="10"/>
        <rFont val="Times New Roman"/>
        <family val="1"/>
        <charset val="186"/>
      </rPr>
      <t>nekustāmā īpašuma uzturēšanas un inventāra remonti</t>
    </r>
    <r>
      <rPr>
        <sz val="10"/>
        <rFont val="Times New Roman"/>
        <family val="1"/>
        <charset val="186"/>
      </rPr>
      <t xml:space="preserve"> par 1493 EUR, Kasko </t>
    </r>
    <r>
      <rPr>
        <i/>
        <sz val="10"/>
        <rFont val="Times New Roman"/>
        <family val="1"/>
        <charset val="186"/>
      </rPr>
      <t xml:space="preserve">apdrošināšanas </t>
    </r>
    <r>
      <rPr>
        <sz val="10"/>
        <rFont val="Times New Roman"/>
        <family val="1"/>
        <charset val="186"/>
      </rPr>
      <t xml:space="preserve">izdevumi par 800 EUR, </t>
    </r>
    <r>
      <rPr>
        <i/>
        <sz val="10"/>
        <rFont val="Times New Roman"/>
        <family val="1"/>
        <charset val="186"/>
      </rPr>
      <t xml:space="preserve">telpu remonta izdevumi </t>
    </r>
    <r>
      <rPr>
        <sz val="10"/>
        <rFont val="Times New Roman"/>
        <family val="1"/>
        <charset val="186"/>
      </rPr>
      <t>samazinājušies par 605 EUR.</t>
    </r>
  </si>
  <si>
    <r>
      <t>Tai skaitā grozījumi struktūrvienību un EKK ietvaros: palielināti</t>
    </r>
    <r>
      <rPr>
        <i/>
        <sz val="10"/>
        <rFont val="Times New Roman"/>
        <family val="1"/>
        <charset val="186"/>
      </rPr>
      <t xml:space="preserve"> inventāra iegādes izdevumi </t>
    </r>
    <r>
      <rPr>
        <sz val="10"/>
        <rFont val="Times New Roman"/>
        <family val="1"/>
        <charset val="186"/>
      </rPr>
      <t>par 2052 EUR - iestādes iegādājās ergonomiskos krēslus, pēc nepieciešamības atjaunoti viedtelefoni, kā arī palielināti</t>
    </r>
    <r>
      <rPr>
        <i/>
        <sz val="10"/>
        <rFont val="Times New Roman"/>
        <family val="1"/>
        <charset val="186"/>
      </rPr>
      <t xml:space="preserve"> preču,degvielas un ēdināšanas izdevumi</t>
    </r>
    <r>
      <rPr>
        <sz val="10"/>
        <rFont val="Times New Roman"/>
        <family val="1"/>
        <charset val="186"/>
      </rPr>
      <t xml:space="preserve">  2992 EUR Vēlēšanu komisijas darbības nodrošināšanai 13.Saeimas vēlēšanās.</t>
    </r>
  </si>
  <si>
    <t>Tai skaitā:
1.Samazinājums par 2000 EUR - netika iegādāta autotransporta loģistikas programma (EKK 5121);
2.Palielinājums par 1078 EUR - iestādēm iegādāti datori (EKK5238);
3.Samazinājums par 3156 EUR - līdzekļi daļēji pārcelti no saimnieciskiem pamatlīdzekļiem (EKK5232) uz inventāra iegādi (EKK 2312).</t>
  </si>
  <si>
    <t>Precizēti EKK 6421 maksājumi iedzīvotājiem natūrā.</t>
  </si>
  <si>
    <t>Uzņēmējdarbības atbalsts.</t>
  </si>
  <si>
    <r>
      <t xml:space="preserve">Tai skaitā grozījumi </t>
    </r>
    <r>
      <rPr>
        <i/>
        <sz val="10"/>
        <rFont val="Times New Roman"/>
        <family val="1"/>
        <charset val="186"/>
      </rPr>
      <t>Informācijas tehnoloģiju</t>
    </r>
    <r>
      <rPr>
        <sz val="10"/>
        <rFont val="Times New Roman"/>
        <family val="1"/>
        <charset val="186"/>
      </rPr>
      <t xml:space="preserve"> nodaļai struktūrvienības ietvaros - Datoru tīkla aizsardzības programmai.</t>
    </r>
  </si>
  <si>
    <r>
      <t xml:space="preserve">Tai skaitā grozījumi EKK ietvaros - </t>
    </r>
    <r>
      <rPr>
        <i/>
        <sz val="10"/>
        <rFont val="Times New Roman"/>
        <family val="1"/>
        <charset val="186"/>
      </rPr>
      <t xml:space="preserve">Melorācijas sistēmu uzturēšanai </t>
    </r>
    <r>
      <rPr>
        <sz val="10"/>
        <rFont val="Times New Roman"/>
        <family val="1"/>
        <charset val="186"/>
      </rPr>
      <t xml:space="preserve">(no EKK 2244 uz 5218) un </t>
    </r>
    <r>
      <rPr>
        <i/>
        <sz val="10"/>
        <rFont val="Times New Roman"/>
        <family val="1"/>
        <charset val="186"/>
      </rPr>
      <t xml:space="preserve">Informācijas tehnoloģiju nodaļai </t>
    </r>
    <r>
      <rPr>
        <sz val="10"/>
        <rFont val="Times New Roman"/>
        <family val="1"/>
        <charset val="186"/>
      </rPr>
      <t xml:space="preserve">palielinājums </t>
    </r>
    <r>
      <rPr>
        <i/>
        <sz val="10"/>
        <rFont val="Times New Roman"/>
        <family val="1"/>
        <charset val="186"/>
      </rPr>
      <t xml:space="preserve">Datoru, sakaru  un biroja tehnikas iegādei </t>
    </r>
    <r>
      <rPr>
        <sz val="10"/>
        <rFont val="Times New Roman"/>
        <family val="1"/>
        <charset val="186"/>
      </rPr>
      <t>par 4301 EUR (EKK 5238).</t>
    </r>
  </si>
  <si>
    <r>
      <t xml:space="preserve">Tai skaitā, samazinājums </t>
    </r>
    <r>
      <rPr>
        <i/>
        <sz val="10"/>
        <rFont val="Times New Roman"/>
        <family val="1"/>
        <charset val="186"/>
      </rPr>
      <t>Melorācijas sistēmu uzturēšanai</t>
    </r>
    <r>
      <rPr>
        <sz val="10"/>
        <rFont val="Times New Roman"/>
        <family val="1"/>
        <charset val="186"/>
      </rPr>
      <t xml:space="preserve"> (EKK 2244) 50050 EUR, saskaņā ar 2018.gadā noslēgtiem tehnisko projektu līgumiem objektos, kuru īstenošana plānota 2019.gadā. </t>
    </r>
    <r>
      <rPr>
        <i/>
        <sz val="10"/>
        <rFont val="Times New Roman"/>
        <family val="1"/>
        <charset val="186"/>
      </rPr>
      <t xml:space="preserve">Informācijas tehnoloģiju nodaļai </t>
    </r>
    <r>
      <rPr>
        <sz val="10"/>
        <rFont val="Times New Roman"/>
        <family val="1"/>
        <charset val="186"/>
      </rPr>
      <t xml:space="preserve">samazinājums par 6490 EUR (EK 2252) - informācijas sistēmu licenču nomas izdevumiem. Palielinājums rezerves fondā par 85130 EUR - no papildus ieņēmumiem. 
Tai skaitā grozījumi EKK ietvaros </t>
    </r>
    <r>
      <rPr>
        <i/>
        <sz val="10"/>
        <rFont val="Times New Roman"/>
        <family val="1"/>
        <charset val="186"/>
      </rPr>
      <t xml:space="preserve">Melorācijas sistēmu uzturēšanai </t>
    </r>
    <r>
      <rPr>
        <sz val="10"/>
        <rFont val="Times New Roman"/>
        <family val="1"/>
        <charset val="186"/>
      </rPr>
      <t>(no EKK 2244 uz 5218) 13586 EUR.</t>
    </r>
  </si>
  <si>
    <t>Samazinājums, sakarā ar darbinieces atrašanos bērnu kopšanas atvaļinājumā.</t>
  </si>
  <si>
    <t>Tai skaitā grozījumi 50 EUR palielinājums kancelejas precēm.</t>
  </si>
  <si>
    <r>
      <t xml:space="preserve">Tai skaitā grozījumi struktūrvienību un EKK ietvaros, uz </t>
    </r>
    <r>
      <rPr>
        <i/>
        <sz val="10"/>
        <color rgb="FF000000"/>
        <rFont val="Times New Roman"/>
        <family val="1"/>
        <charset val="186"/>
      </rPr>
      <t xml:space="preserve">Nekustamā īpašuma uzturēšanu </t>
    </r>
    <r>
      <rPr>
        <sz val="10"/>
        <color rgb="FF000000"/>
        <rFont val="Times New Roman"/>
        <family val="1"/>
        <charset val="186"/>
      </rPr>
      <t>(EK2244)  41557 EUR, uz rezerves fondu 4300 EUR (laika apstākļu dēļ 2018.gadā nenotiks plānotās mežu teritoriju pļaušanas Ūziņu parkā (Zaļenieki) 1,25ha, Tīsu bāzē (Lielplatone) 0,17ha, Cepļu mežā (Jaunsvirlauka) 20,6ha), uz rezerves fondu 4000 EUR - 2018.gadā nenotiks plānotie koku zāģēšanas un celmu frēzēšanas darbi Bērzkroga kapos, uz EKK5219 3093 EUR.</t>
    </r>
  </si>
  <si>
    <t>Tai skaitā palielinājums Meža stādīšanai 5893 EUR no EKK 2279.</t>
  </si>
  <si>
    <t>Tai skaitā palielinājums darba devēja izdevumiem veselības, dzīvības un nelaimes gadījumu apdrošināšanai, un darba devēja sociālā rakstura pabalstiem (slimības lapas) par 13786 EUR,  palielinājums pagastu pārvaldēs kurinātājiem - samaksai par virsstundu darbu un darbu svēku dienās - par 1553 EUR (EK 1140).</t>
  </si>
  <si>
    <r>
      <t>Tai skaitā palielinājums Attīstības nodaļai</t>
    </r>
    <r>
      <rPr>
        <i/>
        <sz val="10"/>
        <rFont val="Times New Roman"/>
        <family val="1"/>
        <charset val="186"/>
      </rPr>
      <t xml:space="preserve"> ārvalstu komandējumiem un dienesta braucieniem</t>
    </r>
    <r>
      <rPr>
        <sz val="10"/>
        <rFont val="Times New Roman"/>
        <family val="1"/>
        <charset val="186"/>
      </rPr>
      <t xml:space="preserve"> par 5000 EUR, pamatojoties uz īstenoto projektu apjoma palielinājumu.</t>
    </r>
  </si>
  <si>
    <r>
      <t>Tai skaitā palielinājums par 7221 EUR par elektroenerģijas (tarifu palielinājums) (EKK2223) un atkritumu savākšanas pakalpojumu izdevumiem 1270 EUR (EKK 2224);
samazinājums par 11130 EUR (EKK 2233)</t>
    </r>
    <r>
      <rPr>
        <i/>
        <sz val="10"/>
        <rFont val="Times New Roman"/>
        <family val="1"/>
        <charset val="186"/>
      </rPr>
      <t xml:space="preserve"> transporta pakalpojumu izdevumiem,</t>
    </r>
    <r>
      <rPr>
        <sz val="10"/>
        <rFont val="Times New Roman"/>
        <family val="1"/>
        <charset val="186"/>
      </rPr>
      <t xml:space="preserve"> </t>
    </r>
    <r>
      <rPr>
        <i/>
        <sz val="10"/>
        <rFont val="Times New Roman"/>
        <family val="1"/>
        <charset val="186"/>
      </rPr>
      <t>pārējiem iestādes administratīviem izdevumiem</t>
    </r>
    <r>
      <rPr>
        <sz val="10"/>
        <rFont val="Times New Roman"/>
        <family val="1"/>
        <charset val="186"/>
      </rPr>
      <t xml:space="preserve"> - 1394 EUR  (EKK 2239), samazināti </t>
    </r>
    <r>
      <rPr>
        <i/>
        <sz val="10"/>
        <rFont val="Times New Roman"/>
        <family val="1"/>
        <charset val="186"/>
      </rPr>
      <t>ēku būvju un telpu remontiem</t>
    </r>
    <r>
      <rPr>
        <sz val="10"/>
        <rFont val="Times New Roman"/>
        <family val="1"/>
        <charset val="186"/>
      </rPr>
      <t xml:space="preserve"> plānotie izdevumi par 7720 EUR (EKK 2241), samazināti </t>
    </r>
    <r>
      <rPr>
        <i/>
        <sz val="10"/>
        <rFont val="Times New Roman"/>
        <family val="1"/>
        <charset val="186"/>
      </rPr>
      <t>nekustāmā īpašuma uzturēšanas izdevumi</t>
    </r>
    <r>
      <rPr>
        <sz val="10"/>
        <rFont val="Times New Roman"/>
        <family val="1"/>
        <charset val="186"/>
      </rPr>
      <t xml:space="preserve"> par 11761 EUR  (EKK2244) un samazināti </t>
    </r>
    <r>
      <rPr>
        <i/>
        <sz val="10"/>
        <rFont val="Times New Roman"/>
        <family val="1"/>
        <charset val="186"/>
      </rPr>
      <t xml:space="preserve">pārējie remontdarbi un iestāžu uzturēšanas izdevumi </t>
    </r>
    <r>
      <rPr>
        <sz val="10"/>
        <rFont val="Times New Roman"/>
        <family val="1"/>
        <charset val="186"/>
      </rPr>
      <t xml:space="preserve">par 10886 EUR (EKK 2249).  </t>
    </r>
  </si>
  <si>
    <r>
      <t xml:space="preserve">Tai skaitā palielinājums </t>
    </r>
    <r>
      <rPr>
        <i/>
        <sz val="10"/>
        <rFont val="Times New Roman"/>
        <family val="1"/>
        <charset val="186"/>
      </rPr>
      <t>inventāra</t>
    </r>
    <r>
      <rPr>
        <sz val="10"/>
        <rFont val="Times New Roman"/>
        <family val="1"/>
        <charset val="186"/>
      </rPr>
      <t xml:space="preserve"> - datortehnikas iegādei 18221 EUR (EKK 2312), </t>
    </r>
    <r>
      <rPr>
        <i/>
        <sz val="10"/>
        <rFont val="Times New Roman"/>
        <family val="1"/>
        <charset val="186"/>
      </rPr>
      <t>kārtējo remontmateriālu un iestāžu uzturēsanas materiālu iegādei</t>
    </r>
    <r>
      <rPr>
        <sz val="10"/>
        <rFont val="Times New Roman"/>
        <family val="1"/>
        <charset val="186"/>
      </rPr>
      <t xml:space="preserve"> 8460 EUR (EKK2350), </t>
    </r>
    <r>
      <rPr>
        <i/>
        <sz val="10"/>
        <rFont val="Times New Roman"/>
        <family val="1"/>
        <charset val="186"/>
      </rPr>
      <t xml:space="preserve">kurināmā iegādei </t>
    </r>
    <r>
      <rPr>
        <sz val="10"/>
        <rFont val="Times New Roman"/>
        <family val="1"/>
        <charset val="186"/>
      </rPr>
      <t xml:space="preserve">1384 EUR (EKK  2321), 9587 EUR  (EKK2314), palielinājums izdevumiem par </t>
    </r>
    <r>
      <rPr>
        <i/>
        <sz val="10"/>
        <rFont val="Times New Roman"/>
        <family val="1"/>
        <charset val="186"/>
      </rPr>
      <t>prezentācijas materiālu</t>
    </r>
    <r>
      <rPr>
        <sz val="10"/>
        <rFont val="Times New Roman"/>
        <family val="1"/>
        <charset val="186"/>
      </rPr>
      <t xml:space="preserve"> iegādi. Samazinājums</t>
    </r>
    <r>
      <rPr>
        <i/>
        <sz val="10"/>
        <rFont val="Times New Roman"/>
        <family val="1"/>
        <charset val="186"/>
      </rPr>
      <t xml:space="preserve"> kancelejas preču iegādei </t>
    </r>
    <r>
      <rPr>
        <sz val="10"/>
        <rFont val="Times New Roman"/>
        <family val="1"/>
        <charset val="186"/>
      </rPr>
      <t>1353 EUR  (EKK 2311) un d</t>
    </r>
    <r>
      <rPr>
        <i/>
        <sz val="10"/>
        <rFont val="Times New Roman"/>
        <family val="1"/>
        <charset val="186"/>
      </rPr>
      <t>egvielas izdevumiem</t>
    </r>
    <r>
      <rPr>
        <sz val="10"/>
        <rFont val="Times New Roman"/>
        <family val="1"/>
        <charset val="186"/>
      </rPr>
      <t xml:space="preserve"> 1384 EUR (EKK 2322).</t>
    </r>
  </si>
  <si>
    <r>
      <t xml:space="preserve">Tai skaitā palielinājums </t>
    </r>
    <r>
      <rPr>
        <i/>
        <sz val="10"/>
        <rFont val="Times New Roman"/>
        <family val="1"/>
        <charset val="186"/>
      </rPr>
      <t>Budžeta iestāžu nodokļu maksājumiem</t>
    </r>
    <r>
      <rPr>
        <sz val="10"/>
        <rFont val="Times New Roman"/>
        <family val="1"/>
        <charset val="186"/>
      </rPr>
      <t xml:space="preserve"> - CSDD nodevu maksājumiem 1489 EUR, pievienotās vērtības nodokļa maksājumiem 13173 EUR, naudas sodu maksājumiem 57 EUR un soda naudas maksājumi 57 EUR.</t>
    </r>
  </si>
  <si>
    <r>
      <t xml:space="preserve">Tai skaitā grozījumi EKK ietvaros - smazinājums par 20935 EUR (EKK3261) novirzīts uz Līvbērzes pagasta pārvaldes ēkas remontu (EKK 5212) un samazinājums par 10181 EUR EKK3263 </t>
    </r>
    <r>
      <rPr>
        <i/>
        <sz val="10"/>
        <rFont val="Times New Roman"/>
        <family val="1"/>
        <charset val="186"/>
      </rPr>
      <t>dotācijai biedrībām,</t>
    </r>
    <r>
      <rPr>
        <sz val="10"/>
        <rFont val="Times New Roman"/>
        <family val="1"/>
        <charset val="186"/>
      </rPr>
      <t>nemainot mērķi, saskaņā ar finansējuma līgumu, finansējums novirzīts Zaļenieku pagasta pārvaldei pasākuma "Vasaras nometne 3x3".</t>
    </r>
  </si>
  <si>
    <t>Sakarā ar tiesvedību nodeva.</t>
  </si>
  <si>
    <t>Tai skaitā samazinājums par nemateriālo ieguldījumu izveidošanu 7700 EUR un palielinājums par 1004 EUR par liceces iegādi.</t>
  </si>
  <si>
    <r>
      <t xml:space="preserve">Tai skaitā palielinājums </t>
    </r>
    <r>
      <rPr>
        <i/>
        <sz val="10"/>
        <rFont val="Times New Roman"/>
        <family val="1"/>
        <charset val="186"/>
      </rPr>
      <t>kapitālajiem remontiem</t>
    </r>
    <r>
      <rPr>
        <sz val="10"/>
        <rFont val="Times New Roman"/>
        <family val="1"/>
        <charset val="186"/>
      </rPr>
      <t xml:space="preserve"> par 41782 EUR (EK 5210) - tanī skaitā Elektrotīklu un datu tīkla izbūve Līvbērzes pagastā par 21916 EUR un Jaunsvirlaukas pagasta, Kārniņos - Loku ielas apgaismojuma rekonstrukcija 11980 EUR, palielinājums </t>
    </r>
    <r>
      <rPr>
        <i/>
        <sz val="10"/>
        <rFont val="Times New Roman"/>
        <family val="1"/>
        <charset val="186"/>
      </rPr>
      <t>pārējo pamatlīdzekļu iegādei</t>
    </r>
    <r>
      <rPr>
        <sz val="10"/>
        <rFont val="Times New Roman"/>
        <family val="1"/>
        <charset val="186"/>
      </rPr>
      <t xml:space="preserve"> - iegādāti pamatlīdzekļi par 18735 EUR - t.skaitā piekabe, saimnieciskie pamatlīdzekļi, datortehnika, veļasmašīna (EKK  5230). </t>
    </r>
  </si>
  <si>
    <r>
      <t>Aktualizēti ieņēmumi (t.sk.</t>
    </r>
    <r>
      <rPr>
        <sz val="10"/>
        <rFont val="Times New Roman"/>
        <family val="1"/>
        <charset val="186"/>
      </rPr>
      <t>par telpu nomu Zemessardzes 27.vasaras sporta spēļu norises laikā, saskaņā ar ieņēmumu un izdevumu tāmi Glūdas pagasta Nākotnē no 20.07.-22.07.2018.). Novirzīts Glūdas Saieta nama ugunsdrošības un apsardzes sistēmas izbūvei.</t>
    </r>
  </si>
  <si>
    <r>
      <t>1.Grozījumi Kultūras pārvaldes budžeta tāmes ietvaros, darbnespējas lapu A apmaksai;
2.Sakarā ar to, ka tiek likvidēta vakantā vieta "</t>
    </r>
    <r>
      <rPr>
        <i/>
        <sz val="10"/>
        <rFont val="Times New Roman"/>
        <family val="1"/>
        <charset val="186"/>
      </rPr>
      <t>koncertmeistars</t>
    </r>
    <r>
      <rPr>
        <sz val="10"/>
        <rFont val="Times New Roman"/>
        <family val="1"/>
        <charset val="186"/>
      </rPr>
      <t xml:space="preserve">" Vircavas tautas namā un izveidota jauna amata vieta Valgundes pagastā, finansējums tiek novirzīts no VPTDK Laimes Lāči 08.292039 uz IKSC Avoti JTDK Trādirīdis 08.292046, saskaņā ar rīkojumu Nr.KUL/3-8/18/13 (EKK1119 </t>
    </r>
    <r>
      <rPr>
        <b/>
        <sz val="10"/>
        <rFont val="Times New Roman"/>
        <family val="1"/>
        <charset val="186"/>
      </rPr>
      <t>1480 EUR</t>
    </r>
    <r>
      <rPr>
        <sz val="10"/>
        <rFont val="Times New Roman"/>
        <family val="1"/>
        <charset val="186"/>
      </rPr>
      <t xml:space="preserve">, EKK1210 </t>
    </r>
    <r>
      <rPr>
        <b/>
        <sz val="10"/>
        <rFont val="Times New Roman"/>
        <family val="1"/>
        <charset val="186"/>
      </rPr>
      <t>349 EUR</t>
    </r>
    <r>
      <rPr>
        <sz val="10"/>
        <rFont val="Times New Roman"/>
        <family val="1"/>
        <charset val="186"/>
      </rPr>
      <t>, EKK1221</t>
    </r>
    <r>
      <rPr>
        <b/>
        <sz val="10"/>
        <rFont val="Times New Roman"/>
        <family val="1"/>
        <charset val="186"/>
      </rPr>
      <t xml:space="preserve"> 67EUR</t>
    </r>
    <r>
      <rPr>
        <sz val="10"/>
        <rFont val="Times New Roman"/>
        <family val="1"/>
        <charset val="186"/>
      </rPr>
      <t>).</t>
    </r>
  </si>
  <si>
    <r>
      <t>1.</t>
    </r>
    <r>
      <rPr>
        <b/>
        <sz val="10"/>
        <rFont val="Times New Roman"/>
        <family val="1"/>
        <charset val="186"/>
      </rPr>
      <t>2576 EUR</t>
    </r>
    <r>
      <rPr>
        <sz val="10"/>
        <rFont val="Times New Roman"/>
        <family val="1"/>
        <charset val="186"/>
      </rPr>
      <t xml:space="preserve"> - grozījumi tāmju ietvaros starp EKK kodiem-Valsts sociālās apdrošināšanas iemaksas, saistībā ar XXVI Vispārējo latviešu Dziesmu un XVI Deju svētkiem un Novada svētkiem;
2.Grozījumi Kultūras pārvaldes budžeta tāmes ietvaros, darbnespējas lapu A apmaksai
</t>
    </r>
    <r>
      <rPr>
        <i/>
        <sz val="10"/>
        <rFont val="Times New Roman"/>
        <family val="1"/>
        <charset val="186"/>
      </rPr>
      <t>Palielinājums:</t>
    </r>
    <r>
      <rPr>
        <sz val="10"/>
        <rFont val="Times New Roman"/>
        <family val="1"/>
        <charset val="186"/>
      </rPr>
      <t xml:space="preserve">
3.</t>
    </r>
    <r>
      <rPr>
        <b/>
        <sz val="10"/>
        <rFont val="Times New Roman"/>
        <family val="1"/>
        <charset val="186"/>
      </rPr>
      <t>16184 EUR</t>
    </r>
    <r>
      <rPr>
        <sz val="10"/>
        <rFont val="Times New Roman"/>
        <family val="1"/>
        <charset val="186"/>
      </rPr>
      <t xml:space="preserve"> - pārdalīts finansējums Darba devēja izdevumiem veselības, dzīvības un nelaimes gadījumu apdrošināšanai (EKK1227).</t>
    </r>
  </si>
  <si>
    <r>
      <rPr>
        <b/>
        <sz val="10"/>
        <rFont val="Times New Roman"/>
        <family val="1"/>
        <charset val="186"/>
      </rPr>
      <t xml:space="preserve">9135 EUR </t>
    </r>
    <r>
      <rPr>
        <sz val="10"/>
        <rFont val="Times New Roman"/>
        <family val="1"/>
        <charset val="186"/>
      </rPr>
      <t xml:space="preserve">- grozījumi Kultūras pārvaldes struktūrvienību EKK21..  robežās, nemainot mērķi: Pieredzes apmaiņas brauciens uz Moldovu 29EUR x 7 dienas x 45 personas - 9135 EUR, novirzīts no Kultūras pārvaldes struktūrvienībām.
</t>
    </r>
    <r>
      <rPr>
        <i/>
        <sz val="10"/>
        <rFont val="Times New Roman"/>
        <family val="1"/>
        <charset val="186"/>
      </rPr>
      <t>Palielinājums:</t>
    </r>
    <r>
      <rPr>
        <sz val="10"/>
        <rFont val="Times New Roman"/>
        <family val="1"/>
        <charset val="186"/>
      </rPr>
      <t xml:space="preserve">
1.</t>
    </r>
    <r>
      <rPr>
        <b/>
        <sz val="10"/>
        <rFont val="Times New Roman"/>
        <family val="1"/>
        <charset val="186"/>
      </rPr>
      <t>2000 EUR</t>
    </r>
    <r>
      <rPr>
        <sz val="10"/>
        <rFont val="Times New Roman"/>
        <family val="1"/>
        <charset val="186"/>
      </rPr>
      <t xml:space="preserve"> - Saskaņā ar Jelgavas novada pašvaldības 18.07.2018. Budžeta komisijas protokolu </t>
    </r>
    <r>
      <rPr>
        <b/>
        <sz val="10"/>
        <rFont val="Times New Roman"/>
        <family val="1"/>
        <charset val="186"/>
      </rPr>
      <t xml:space="preserve">Nr.2-19.1/18/13 2.§ </t>
    </r>
    <r>
      <rPr>
        <u/>
        <sz val="10"/>
        <rFont val="Times New Roman"/>
        <family val="1"/>
        <charset val="186"/>
      </rPr>
      <t xml:space="preserve"> XXVI Vispārējo latviešu Dziesmu un XVI Deju svētku reprezentācijas tāmi </t>
    </r>
    <r>
      <rPr>
        <sz val="10"/>
        <rFont val="Times New Roman"/>
        <family val="1"/>
        <charset val="186"/>
      </rPr>
      <t xml:space="preserve">(08.620011 EKK2121) (pieredzes apmaiņas brauciens uz Moldovu).
</t>
    </r>
    <r>
      <rPr>
        <i/>
        <sz val="10"/>
        <rFont val="Times New Roman"/>
        <family val="1"/>
        <charset val="186"/>
      </rPr>
      <t>Samazinājums:</t>
    </r>
    <r>
      <rPr>
        <sz val="10"/>
        <rFont val="Times New Roman"/>
        <family val="1"/>
        <charset val="186"/>
      </rPr>
      <t xml:space="preserve">
2.</t>
    </r>
    <r>
      <rPr>
        <b/>
        <sz val="10"/>
        <rFont val="Times New Roman"/>
        <family val="1"/>
        <charset val="186"/>
      </rPr>
      <t>3709 EUR -  no</t>
    </r>
    <r>
      <rPr>
        <sz val="10"/>
        <rFont val="Times New Roman"/>
        <family val="1"/>
        <charset val="186"/>
      </rPr>
      <t xml:space="preserve"> XXVI Vispārējo latviešu Dziesmu un XVI Deju svētku reprezentācijas tāmes EKK2122 </t>
    </r>
    <r>
      <rPr>
        <b/>
        <sz val="10"/>
        <rFont val="Times New Roman"/>
        <family val="1"/>
        <charset val="186"/>
      </rPr>
      <t xml:space="preserve">uz </t>
    </r>
    <r>
      <rPr>
        <sz val="10"/>
        <rFont val="Times New Roman"/>
        <family val="1"/>
        <charset val="186"/>
      </rPr>
      <t>Lielupes krasta svētku tāmi EKK2279 (pasākuma organizēšanai)</t>
    </r>
  </si>
  <si>
    <r>
      <rPr>
        <i/>
        <sz val="10"/>
        <rFont val="Times New Roman"/>
        <family val="1"/>
        <charset val="186"/>
      </rPr>
      <t>Palielinājums:</t>
    </r>
    <r>
      <rPr>
        <sz val="10"/>
        <rFont val="Times New Roman"/>
        <family val="1"/>
        <charset val="186"/>
      </rPr>
      <t xml:space="preserve"> 
1.</t>
    </r>
    <r>
      <rPr>
        <b/>
        <sz val="10"/>
        <rFont val="Times New Roman"/>
        <family val="1"/>
        <charset val="186"/>
      </rPr>
      <t xml:space="preserve">2097 EUR </t>
    </r>
    <r>
      <rPr>
        <sz val="10"/>
        <rFont val="Times New Roman"/>
        <family val="1"/>
        <charset val="186"/>
      </rPr>
      <t xml:space="preserve">- piešķirti Elejas pagasta kultūras namam (EKK2241) </t>
    </r>
    <r>
      <rPr>
        <b/>
        <sz val="10"/>
        <rFont val="Times New Roman"/>
        <family val="1"/>
        <charset val="186"/>
      </rPr>
      <t xml:space="preserve">no </t>
    </r>
    <r>
      <rPr>
        <u/>
        <sz val="10"/>
        <rFont val="Times New Roman"/>
        <family val="1"/>
        <charset val="186"/>
      </rPr>
      <t>Izglītības pārvaldes</t>
    </r>
    <r>
      <rPr>
        <sz val="10"/>
        <rFont val="Times New Roman"/>
        <family val="1"/>
        <charset val="186"/>
      </rPr>
      <t xml:space="preserve"> budžeta telpu remontiem, lai pielāgotu telpas multifunkcionālā centra jauniešu vajadzībām (daļa līdzekļu tika plānoti sākotnēji Elejas kultūras nama 2018.gada budžetā);
2.</t>
    </r>
    <r>
      <rPr>
        <b/>
        <sz val="10"/>
        <rFont val="Times New Roman"/>
        <family val="1"/>
        <charset val="186"/>
      </rPr>
      <t>3709 EUR</t>
    </r>
    <r>
      <rPr>
        <sz val="10"/>
        <rFont val="Times New Roman"/>
        <family val="1"/>
        <charset val="186"/>
      </rPr>
      <t xml:space="preserve"> -  </t>
    </r>
    <r>
      <rPr>
        <b/>
        <sz val="10"/>
        <rFont val="Times New Roman"/>
        <family val="1"/>
        <charset val="186"/>
      </rPr>
      <t>no</t>
    </r>
    <r>
      <rPr>
        <sz val="10"/>
        <rFont val="Times New Roman"/>
        <family val="1"/>
        <charset val="186"/>
      </rPr>
      <t xml:space="preserve"> XXVI Vispārējo latviešu Dziesmu un XVI Deju svētku reprezentācijas tāmes EKK2122 </t>
    </r>
    <r>
      <rPr>
        <b/>
        <sz val="10"/>
        <rFont val="Times New Roman"/>
        <family val="1"/>
        <charset val="186"/>
      </rPr>
      <t>uz</t>
    </r>
    <r>
      <rPr>
        <sz val="10"/>
        <rFont val="Times New Roman"/>
        <family val="1"/>
        <charset val="186"/>
      </rPr>
      <t xml:space="preserve"> Lielupes krasta svētku tāmi EKK2279 (pasākuma organizēšanai).
</t>
    </r>
    <r>
      <rPr>
        <i/>
        <sz val="10"/>
        <rFont val="Times New Roman"/>
        <family val="1"/>
        <charset val="186"/>
      </rPr>
      <t>Samazinājums:</t>
    </r>
    <r>
      <rPr>
        <sz val="10"/>
        <rFont val="Times New Roman"/>
        <family val="1"/>
        <charset val="186"/>
      </rPr>
      <t xml:space="preserve">
3.</t>
    </r>
    <r>
      <rPr>
        <b/>
        <sz val="10"/>
        <rFont val="Times New Roman"/>
        <family val="1"/>
        <charset val="186"/>
      </rPr>
      <t>1000 EUR</t>
    </r>
    <r>
      <rPr>
        <sz val="10"/>
        <rFont val="Times New Roman"/>
        <family val="1"/>
        <charset val="186"/>
      </rPr>
      <t xml:space="preserve"> izvērtējot budžeta tāmes izpildi un prioritātes, finansējums novirzīts Valgundes kultūras centra Avoti- granulu iegādei -tiek mainīta apkures piegādes sistēma;
4.</t>
    </r>
    <r>
      <rPr>
        <b/>
        <sz val="10"/>
        <rFont val="Times New Roman"/>
        <family val="1"/>
        <charset val="186"/>
      </rPr>
      <t>1000 EUR</t>
    </r>
    <r>
      <rPr>
        <sz val="10"/>
        <rFont val="Times New Roman"/>
        <family val="1"/>
        <charset val="186"/>
      </rPr>
      <t>- degvielas ietaupījums, saistībā ar dziesmu un Deju svētkiem, izvērtējot budžeta tāmes izpildi un prioritātes, finansējums novirzīts Lielplatones tautas namam- radiatoru iegādei.</t>
    </r>
    <r>
      <rPr>
        <b/>
        <sz val="10"/>
        <rFont val="Times New Roman"/>
        <family val="1"/>
        <charset val="186"/>
      </rPr>
      <t/>
    </r>
  </si>
  <si>
    <r>
      <t>1.</t>
    </r>
    <r>
      <rPr>
        <b/>
        <sz val="10"/>
        <rFont val="Times New Roman"/>
        <family val="1"/>
        <charset val="186"/>
      </rPr>
      <t>2420 EUR</t>
    </r>
    <r>
      <rPr>
        <sz val="10"/>
        <rFont val="Times New Roman"/>
        <family val="1"/>
        <charset val="186"/>
      </rPr>
      <t xml:space="preserve"> - grozījumi Kultūras pārvaldes struktūrvienību robežās Lielvircavas bibliotēkas griestu remonta izdevumu segšanai (no EKK2200 uz 2300);
2.</t>
    </r>
    <r>
      <rPr>
        <b/>
        <sz val="10"/>
        <rFont val="Times New Roman"/>
        <family val="1"/>
        <charset val="186"/>
      </rPr>
      <t>1126 EUR</t>
    </r>
    <r>
      <rPr>
        <sz val="10"/>
        <rFont val="Times New Roman"/>
        <family val="1"/>
        <charset val="186"/>
      </rPr>
      <t>- grozījumi Kultūras struktūrvienību ietvaros kultūras pārvaldei aizkaru sliedes ierīkošanas izdevumu segšanai;
3.</t>
    </r>
    <r>
      <rPr>
        <b/>
        <sz val="10"/>
        <rFont val="Times New Roman"/>
        <family val="1"/>
        <charset val="186"/>
      </rPr>
      <t>1246 EUR</t>
    </r>
    <r>
      <rPr>
        <sz val="10"/>
        <rFont val="Times New Roman"/>
        <family val="1"/>
        <charset val="186"/>
      </rPr>
      <t>- Vitrīnu iegāde Sesavas tautas namam;
4.</t>
    </r>
    <r>
      <rPr>
        <b/>
        <sz val="10"/>
        <rFont val="Times New Roman"/>
        <family val="1"/>
        <charset val="186"/>
      </rPr>
      <t>2145 EUR</t>
    </r>
    <r>
      <rPr>
        <sz val="10"/>
        <rFont val="Times New Roman"/>
        <family val="1"/>
        <charset val="186"/>
      </rPr>
      <t xml:space="preserve"> - grozījumi nemainot mērķi -zemskatuves apstrādes materiālu iegāde, ugunsdrošības prasību nodrošināšanai Sesavas tautas namam (apstrādi veiks paši);
5.</t>
    </r>
    <r>
      <rPr>
        <b/>
        <sz val="10"/>
        <rFont val="Times New Roman"/>
        <family val="1"/>
        <charset val="186"/>
      </rPr>
      <t>1246EUR</t>
    </r>
    <r>
      <rPr>
        <sz val="10"/>
        <rFont val="Times New Roman"/>
        <family val="1"/>
        <charset val="186"/>
      </rPr>
      <t xml:space="preserve"> - no EKK2200 Vircavas kultūras namam galdu iegādei;</t>
    </r>
  </si>
  <si>
    <r>
      <rPr>
        <i/>
        <sz val="10"/>
        <rFont val="Times New Roman"/>
        <family val="1"/>
        <charset val="186"/>
      </rPr>
      <t>Samazinājums:</t>
    </r>
    <r>
      <rPr>
        <sz val="10"/>
        <rFont val="Times New Roman"/>
        <family val="1"/>
        <charset val="186"/>
      </rPr>
      <t xml:space="preserve">
1.</t>
    </r>
    <r>
      <rPr>
        <b/>
        <sz val="10"/>
        <rFont val="Times New Roman"/>
        <family val="1"/>
        <charset val="186"/>
      </rPr>
      <t>70000 EUR</t>
    </r>
    <r>
      <rPr>
        <sz val="10"/>
        <rFont val="Times New Roman"/>
        <family val="1"/>
        <charset val="186"/>
      </rPr>
      <t xml:space="preserve"> - saskaņā ar 18.07.2018. Budžeta komisijas sēdes protokolu </t>
    </r>
    <r>
      <rPr>
        <b/>
        <sz val="10"/>
        <rFont val="Times New Roman"/>
        <family val="1"/>
        <charset val="186"/>
      </rPr>
      <t xml:space="preserve">Nr.2-19.1/18/13, 8.,10.§ - </t>
    </r>
    <r>
      <rPr>
        <sz val="10"/>
        <rFont val="Times New Roman"/>
        <family val="1"/>
        <charset val="186"/>
      </rPr>
      <t xml:space="preserve">2018.gadā plānotais finansējums Vilces kultūras nama piebūvei (zemākais piedāvājums pārsniedza pieļaujamo ieplānoto finansējumu, līdz ar to piebūves būvniecība tiek atlikta un atbrīvojās finanšu līdzekļi);
</t>
    </r>
    <r>
      <rPr>
        <i/>
        <sz val="10"/>
        <rFont val="Times New Roman"/>
        <family val="1"/>
        <charset val="186"/>
      </rPr>
      <t>Palielinājums:</t>
    </r>
    <r>
      <rPr>
        <sz val="10"/>
        <rFont val="Times New Roman"/>
        <family val="1"/>
        <charset val="186"/>
      </rPr>
      <t xml:space="preserve">
2.</t>
    </r>
    <r>
      <rPr>
        <b/>
        <sz val="10"/>
        <rFont val="Times New Roman"/>
        <family val="1"/>
        <charset val="186"/>
      </rPr>
      <t>60 EUR</t>
    </r>
    <r>
      <rPr>
        <sz val="10"/>
        <rFont val="Times New Roman"/>
        <family val="1"/>
        <charset val="186"/>
      </rPr>
      <t xml:space="preserve"> - novirzīts Glūdas Saieta nama ugunsdrošības un apsardzes sistēmas izbūvei </t>
    </r>
    <r>
      <rPr>
        <b/>
        <sz val="10"/>
        <rFont val="Times New Roman"/>
        <family val="1"/>
        <charset val="186"/>
      </rPr>
      <t>no</t>
    </r>
    <r>
      <rPr>
        <sz val="10"/>
        <rFont val="Times New Roman"/>
        <family val="1"/>
        <charset val="186"/>
      </rPr>
      <t xml:space="preserve"> struktūrvienības 06.60000303 EKK2223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</si>
</sst>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quot;Ls&quot;\ * #,##0.00_-;\-&quot;Ls&quot;\ * #,##0.00_-;_-&quot;Ls&quot;\ * &quot;-&quot;??_-;_-@_-"/>
    <numFmt numFmtId="165" formatCode="_-* #,##0.00_-;\-* #,##0.00_-;_-* &quot;-&quot;??_-;_-@_-"/>
    <numFmt numFmtId="166" formatCode="#,##0.000"/>
    <numFmt numFmtId="167" formatCode="#,##0_ ;[Red]\-#,##0\ "/>
    <numFmt numFmtId="168" formatCode="#,##0.0000"/>
    <numFmt numFmtId="169" formatCode="#,##0.00_ ;[Red]\-#,##0.00\ "/>
    <numFmt numFmtId="170" formatCode="_-* #,##0.00_-;\-* #,##0.00_-;_-* \-??_-;_-@_-"/>
    <numFmt numFmtId="171" formatCode="_-* #,##0.00\ _L_s_-;\-* #,##0.00\ _L_s_-;_-* &quot;-&quot;??\ _L_s_-;_-@_-"/>
    <numFmt numFmtId="172" formatCode="_-&quot;Ls &quot;* #,##0.00_-;&quot;-Ls &quot;* #,##0.00_-;_-&quot;Ls &quot;* \-??_-;_-@_-"/>
    <numFmt numFmtId="173" formatCode="0&quot;.&quot;0"/>
    <numFmt numFmtId="174" formatCode="0\.0"/>
  </numFmts>
  <fonts count="103">
    <font>
      <sz val="10"/>
      <color theme="1"/>
      <name val="Arial"/>
      <family val="2"/>
      <charset val="186"/>
    </font>
    <font>
      <sz val="10"/>
      <color theme="1"/>
      <name val="Arial"/>
      <family val="2"/>
      <charset val="186"/>
    </font>
    <font>
      <b/>
      <sz val="18"/>
      <color theme="3"/>
      <name val="Cambria"/>
      <family val="2"/>
      <charset val="186"/>
      <scheme val="major"/>
    </font>
    <font>
      <sz val="10"/>
      <name val="Arial"/>
      <family val="2"/>
      <charset val="186"/>
    </font>
    <font>
      <sz val="10"/>
      <name val="Times New Roman"/>
      <family val="1"/>
      <charset val="186"/>
    </font>
    <font>
      <b/>
      <sz val="12"/>
      <name val="Times New Roman"/>
      <family val="1"/>
      <charset val="186"/>
    </font>
    <font>
      <b/>
      <sz val="11"/>
      <name val="Times New Roman"/>
      <family val="1"/>
      <charset val="186"/>
    </font>
    <font>
      <b/>
      <sz val="8"/>
      <name val="Times New Roman"/>
      <family val="1"/>
      <charset val="186"/>
    </font>
    <font>
      <sz val="8"/>
      <name val="Times New Roman"/>
      <family val="1"/>
      <charset val="186"/>
    </font>
    <font>
      <b/>
      <sz val="10"/>
      <name val="Times New Roman"/>
      <family val="1"/>
      <charset val="186"/>
    </font>
    <font>
      <sz val="11"/>
      <color theme="1"/>
      <name val="Calibri"/>
      <family val="2"/>
      <charset val="186"/>
      <scheme val="minor"/>
    </font>
    <font>
      <b/>
      <sz val="14"/>
      <color theme="1"/>
      <name val="Times New Roman"/>
      <family val="1"/>
      <charset val="186"/>
    </font>
    <font>
      <sz val="11"/>
      <color theme="1"/>
      <name val="Times New Roman"/>
      <family val="1"/>
      <charset val="186"/>
    </font>
    <font>
      <b/>
      <sz val="11"/>
      <color theme="1"/>
      <name val="Times New Roman"/>
      <family val="1"/>
      <charset val="186"/>
    </font>
    <font>
      <sz val="11"/>
      <color indexed="8"/>
      <name val="Calibri"/>
      <family val="2"/>
      <charset val="186"/>
    </font>
    <font>
      <sz val="11"/>
      <color indexed="9"/>
      <name val="Calibri"/>
      <family val="2"/>
      <charset val="186"/>
    </font>
    <font>
      <sz val="11"/>
      <color theme="0"/>
      <name val="Calibri"/>
      <family val="2"/>
      <charset val="186"/>
      <scheme val="minor"/>
    </font>
    <font>
      <sz val="11"/>
      <color rgb="FF9C0006"/>
      <name val="Calibri"/>
      <family val="2"/>
      <charset val="186"/>
      <scheme val="minor"/>
    </font>
    <font>
      <sz val="11"/>
      <color indexed="20"/>
      <name val="Calibri"/>
      <family val="2"/>
      <charset val="186"/>
    </font>
    <font>
      <b/>
      <sz val="12"/>
      <color rgb="FFFA7D00"/>
      <name val="Times New Roman"/>
      <family val="2"/>
      <charset val="186"/>
    </font>
    <font>
      <b/>
      <sz val="12"/>
      <color indexed="52"/>
      <name val="Times New Roman"/>
      <family val="2"/>
      <charset val="186"/>
    </font>
    <font>
      <b/>
      <sz val="11"/>
      <color indexed="52"/>
      <name val="Calibri"/>
      <family val="2"/>
      <charset val="186"/>
    </font>
    <font>
      <b/>
      <sz val="11"/>
      <color rgb="FFFA7D00"/>
      <name val="Calibri"/>
      <family val="2"/>
      <charset val="186"/>
      <scheme val="minor"/>
    </font>
    <font>
      <b/>
      <sz val="11"/>
      <color indexed="9"/>
      <name val="Calibri"/>
      <family val="2"/>
      <charset val="186"/>
    </font>
    <font>
      <b/>
      <sz val="11"/>
      <color theme="0"/>
      <name val="Calibri"/>
      <family val="2"/>
      <charset val="186"/>
      <scheme val="minor"/>
    </font>
    <font>
      <sz val="10"/>
      <name val="Arial Baltic"/>
      <charset val="186"/>
    </font>
    <font>
      <sz val="12"/>
      <color theme="1"/>
      <name val="Times New Roman"/>
      <family val="2"/>
      <charset val="186"/>
    </font>
    <font>
      <i/>
      <sz val="11"/>
      <color indexed="23"/>
      <name val="Calibri"/>
      <family val="2"/>
      <charset val="186"/>
    </font>
    <font>
      <i/>
      <sz val="11"/>
      <color rgb="FF7F7F7F"/>
      <name val="Calibri"/>
      <family val="2"/>
      <charset val="186"/>
      <scheme val="minor"/>
    </font>
    <font>
      <sz val="11"/>
      <color indexed="17"/>
      <name val="Calibri"/>
      <family val="2"/>
      <charset val="186"/>
    </font>
    <font>
      <sz val="11"/>
      <color rgb="FF006100"/>
      <name val="Calibri"/>
      <family val="2"/>
      <charset val="186"/>
      <scheme val="minor"/>
    </font>
    <font>
      <b/>
      <sz val="15"/>
      <color indexed="56"/>
      <name val="Calibri"/>
      <family val="2"/>
      <charset val="186"/>
    </font>
    <font>
      <b/>
      <sz val="15"/>
      <color theme="3"/>
      <name val="Calibri"/>
      <family val="2"/>
      <charset val="186"/>
      <scheme val="minor"/>
    </font>
    <font>
      <b/>
      <sz val="13"/>
      <color indexed="56"/>
      <name val="Calibri"/>
      <family val="2"/>
      <charset val="186"/>
    </font>
    <font>
      <b/>
      <sz val="13"/>
      <color theme="3"/>
      <name val="Calibri"/>
      <family val="2"/>
      <charset val="186"/>
      <scheme val="minor"/>
    </font>
    <font>
      <b/>
      <sz val="11"/>
      <color indexed="56"/>
      <name val="Calibri"/>
      <family val="2"/>
      <charset val="186"/>
    </font>
    <font>
      <b/>
      <sz val="11"/>
      <color theme="3"/>
      <name val="Calibri"/>
      <family val="2"/>
      <charset val="186"/>
      <scheme val="minor"/>
    </font>
    <font>
      <u/>
      <sz val="10"/>
      <color theme="10"/>
      <name val="Arial"/>
      <family val="2"/>
      <charset val="186"/>
    </font>
    <font>
      <sz val="11"/>
      <color indexed="62"/>
      <name val="Calibri"/>
      <family val="2"/>
      <charset val="186"/>
    </font>
    <font>
      <sz val="11"/>
      <color rgb="FF3F3F76"/>
      <name val="Calibri"/>
      <family val="2"/>
      <charset val="186"/>
      <scheme val="minor"/>
    </font>
    <font>
      <sz val="12"/>
      <color rgb="FF3F3F76"/>
      <name val="Times New Roman"/>
      <family val="2"/>
      <charset val="186"/>
    </font>
    <font>
      <sz val="11"/>
      <color rgb="FF3F3F76"/>
      <name val="Calibri"/>
      <family val="2"/>
      <charset val="186"/>
    </font>
    <font>
      <sz val="11"/>
      <color indexed="52"/>
      <name val="Calibri"/>
      <family val="2"/>
      <charset val="186"/>
    </font>
    <font>
      <sz val="11"/>
      <color rgb="FFFA7D00"/>
      <name val="Calibri"/>
      <family val="2"/>
      <charset val="186"/>
      <scheme val="minor"/>
    </font>
    <font>
      <sz val="11"/>
      <color indexed="60"/>
      <name val="Calibri"/>
      <family val="2"/>
      <charset val="186"/>
    </font>
    <font>
      <sz val="11"/>
      <color rgb="FF9C6500"/>
      <name val="Calibri"/>
      <family val="2"/>
      <charset val="186"/>
      <scheme val="minor"/>
    </font>
    <font>
      <sz val="11"/>
      <color rgb="FF9C6500"/>
      <name val="Times New Roman"/>
      <family val="2"/>
      <charset val="186"/>
    </font>
    <font>
      <sz val="11"/>
      <color theme="1"/>
      <name val="Times New Roman"/>
      <family val="2"/>
      <charset val="186"/>
    </font>
    <font>
      <sz val="11"/>
      <color rgb="FF000000"/>
      <name val="Calibri"/>
      <family val="2"/>
      <charset val="186"/>
    </font>
    <font>
      <sz val="11"/>
      <color theme="1"/>
      <name val="Calibri"/>
      <family val="2"/>
      <scheme val="minor"/>
    </font>
    <font>
      <sz val="12"/>
      <color rgb="FF000000"/>
      <name val="Times New Roman"/>
      <family val="1"/>
      <charset val="186"/>
    </font>
    <font>
      <sz val="10"/>
      <color rgb="FF000000"/>
      <name val="Arial"/>
      <family val="2"/>
      <charset val="186"/>
    </font>
    <font>
      <sz val="11"/>
      <color indexed="8"/>
      <name val="Calibri"/>
      <family val="2"/>
    </font>
    <font>
      <sz val="8"/>
      <color indexed="10"/>
      <name val="Tahoma"/>
      <family val="2"/>
      <charset val="186"/>
    </font>
    <font>
      <sz val="11"/>
      <color rgb="FF000000"/>
      <name val="Calibri"/>
      <family val="2"/>
      <charset val="186"/>
      <scheme val="minor"/>
    </font>
    <font>
      <sz val="12"/>
      <color indexed="8"/>
      <name val="Times New Roman"/>
      <family val="2"/>
      <charset val="186"/>
    </font>
    <font>
      <sz val="10"/>
      <name val="Arial"/>
      <family val="2"/>
    </font>
    <font>
      <b/>
      <sz val="11"/>
      <color indexed="63"/>
      <name val="Calibri"/>
      <family val="2"/>
      <charset val="186"/>
    </font>
    <font>
      <b/>
      <sz val="11"/>
      <color rgb="FF3F3F3F"/>
      <name val="Calibri"/>
      <family val="2"/>
      <charset val="186"/>
      <scheme val="minor"/>
    </font>
    <font>
      <sz val="10"/>
      <name val="BaltHelvetica"/>
    </font>
    <font>
      <sz val="10"/>
      <name val="Helv"/>
    </font>
    <font>
      <b/>
      <sz val="18"/>
      <color indexed="56"/>
      <name val="Cambria"/>
      <family val="2"/>
      <charset val="186"/>
    </font>
    <font>
      <b/>
      <sz val="11"/>
      <color indexed="8"/>
      <name val="Calibri"/>
      <family val="2"/>
      <charset val="186"/>
    </font>
    <font>
      <b/>
      <sz val="11"/>
      <color theme="1"/>
      <name val="Calibri"/>
      <family val="2"/>
      <charset val="186"/>
      <scheme val="minor"/>
    </font>
    <font>
      <sz val="10"/>
      <name val="BaltGaramond"/>
      <family val="2"/>
      <charset val="186"/>
    </font>
    <font>
      <sz val="11"/>
      <color indexed="10"/>
      <name val="Calibri"/>
      <family val="2"/>
      <charset val="186"/>
    </font>
    <font>
      <sz val="11"/>
      <color rgb="FFFF0000"/>
      <name val="Calibri"/>
      <family val="2"/>
      <charset val="186"/>
      <scheme val="minor"/>
    </font>
    <font>
      <sz val="10"/>
      <name val="Arial"/>
      <family val="2"/>
      <charset val="186"/>
    </font>
    <font>
      <i/>
      <sz val="10"/>
      <name val="Times New Roman"/>
      <family val="1"/>
      <charset val="186"/>
    </font>
    <font>
      <sz val="10"/>
      <name val="Arial"/>
      <family val="2"/>
      <charset val="186"/>
    </font>
    <font>
      <sz val="10"/>
      <color rgb="FFFF0000"/>
      <name val="Times New Roman"/>
      <family val="1"/>
      <charset val="186"/>
    </font>
    <font>
      <b/>
      <sz val="15"/>
      <color theme="3"/>
      <name val="Arial"/>
      <family val="2"/>
      <charset val="186"/>
    </font>
    <font>
      <b/>
      <sz val="13"/>
      <color theme="3"/>
      <name val="Arial"/>
      <family val="2"/>
      <charset val="186"/>
    </font>
    <font>
      <b/>
      <sz val="11"/>
      <color theme="3"/>
      <name val="Arial"/>
      <family val="2"/>
      <charset val="186"/>
    </font>
    <font>
      <sz val="10"/>
      <color rgb="FF006100"/>
      <name val="Arial"/>
      <family val="2"/>
      <charset val="186"/>
    </font>
    <font>
      <sz val="10"/>
      <color rgb="FF9C0006"/>
      <name val="Arial"/>
      <family val="2"/>
      <charset val="186"/>
    </font>
    <font>
      <sz val="10"/>
      <color rgb="FF9C6500"/>
      <name val="Arial"/>
      <family val="2"/>
      <charset val="186"/>
    </font>
    <font>
      <sz val="10"/>
      <color rgb="FF3F3F76"/>
      <name val="Arial"/>
      <family val="2"/>
      <charset val="186"/>
    </font>
    <font>
      <b/>
      <sz val="10"/>
      <color rgb="FF3F3F3F"/>
      <name val="Arial"/>
      <family val="2"/>
      <charset val="186"/>
    </font>
    <font>
      <b/>
      <sz val="10"/>
      <color rgb="FFFA7D00"/>
      <name val="Arial"/>
      <family val="2"/>
      <charset val="186"/>
    </font>
    <font>
      <sz val="10"/>
      <color rgb="FFFA7D00"/>
      <name val="Arial"/>
      <family val="2"/>
      <charset val="186"/>
    </font>
    <font>
      <b/>
      <sz val="10"/>
      <color theme="0"/>
      <name val="Arial"/>
      <family val="2"/>
      <charset val="186"/>
    </font>
    <font>
      <sz val="10"/>
      <color rgb="FFFF0000"/>
      <name val="Arial"/>
      <family val="2"/>
      <charset val="186"/>
    </font>
    <font>
      <i/>
      <sz val="10"/>
      <color rgb="FF7F7F7F"/>
      <name val="Arial"/>
      <family val="2"/>
      <charset val="186"/>
    </font>
    <font>
      <b/>
      <sz val="10"/>
      <color theme="1"/>
      <name val="Arial"/>
      <family val="2"/>
      <charset val="186"/>
    </font>
    <font>
      <sz val="10"/>
      <color theme="0"/>
      <name val="Arial"/>
      <family val="2"/>
      <charset val="186"/>
    </font>
    <font>
      <sz val="10"/>
      <name val="Arial"/>
      <charset val="186"/>
    </font>
    <font>
      <b/>
      <sz val="10"/>
      <color rgb="FFFF0000"/>
      <name val="Times New Roman"/>
      <family val="1"/>
      <charset val="186"/>
    </font>
    <font>
      <sz val="11"/>
      <name val="Times New Roman"/>
      <family val="1"/>
      <charset val="186"/>
    </font>
    <font>
      <i/>
      <sz val="10"/>
      <color rgb="FFFF0000"/>
      <name val="Times New Roman"/>
      <family val="1"/>
      <charset val="186"/>
    </font>
    <font>
      <sz val="10"/>
      <name val="Arial"/>
    </font>
    <font>
      <b/>
      <sz val="9"/>
      <name val="Times New Roman"/>
      <family val="1"/>
      <charset val="186"/>
    </font>
    <font>
      <b/>
      <sz val="11"/>
      <color indexed="8"/>
      <name val="Times New Roman"/>
      <family val="1"/>
      <charset val="186"/>
    </font>
    <font>
      <sz val="11"/>
      <color indexed="8"/>
      <name val="Times New Roman"/>
      <family val="1"/>
      <charset val="186"/>
    </font>
    <font>
      <i/>
      <sz val="11"/>
      <color theme="1"/>
      <name val="Times New Roman"/>
      <family val="1"/>
      <charset val="186"/>
    </font>
    <font>
      <u/>
      <sz val="10"/>
      <color rgb="FFFF0000"/>
      <name val="Times New Roman"/>
      <family val="1"/>
      <charset val="186"/>
    </font>
    <font>
      <sz val="10"/>
      <color theme="1"/>
      <name val="Times New Roman"/>
      <family val="1"/>
      <charset val="186"/>
    </font>
    <font>
      <i/>
      <sz val="10"/>
      <color theme="1"/>
      <name val="Times New Roman"/>
      <family val="1"/>
      <charset val="186"/>
    </font>
    <font>
      <sz val="10"/>
      <color rgb="FF000000"/>
      <name val="Times New Roman"/>
      <family val="1"/>
      <charset val="186"/>
    </font>
    <font>
      <u/>
      <sz val="10"/>
      <name val="Times New Roman"/>
      <family val="1"/>
      <charset val="186"/>
    </font>
    <font>
      <sz val="7"/>
      <name val="Times New Roman"/>
      <family val="1"/>
      <charset val="186"/>
    </font>
    <font>
      <b/>
      <i/>
      <sz val="10"/>
      <color theme="1"/>
      <name val="Times New Roman"/>
      <family val="1"/>
      <charset val="186"/>
    </font>
    <font>
      <i/>
      <sz val="10"/>
      <color rgb="FF000000"/>
      <name val="Times New Roman"/>
      <family val="1"/>
      <charset val="186"/>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5" tint="0.79998168889431442"/>
        <bgColor indexed="64"/>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rgb="FFFFCC99"/>
        <bgColor rgb="FFFFCC99"/>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rgb="FFCCC3A4"/>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79998168889431442"/>
        <bgColor indexed="64"/>
      </patternFill>
    </fill>
    <fill>
      <patternFill patternType="solid">
        <fgColor theme="0" tint="-4.9989318521683403E-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0459">
    <xf numFmtId="0" fontId="0"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14" fillId="37" borderId="0" applyNumberFormat="0" applyBorder="0" applyAlignment="0" applyProtection="0"/>
    <xf numFmtId="0" fontId="10" fillId="10"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4" fillId="3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4" fillId="39" borderId="0" applyNumberFormat="0" applyBorder="0" applyAlignment="0" applyProtection="0"/>
    <xf numFmtId="0" fontId="10" fillId="14"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4" fillId="3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4" fillId="41" borderId="0" applyNumberFormat="0" applyBorder="0" applyAlignment="0" applyProtection="0"/>
    <xf numFmtId="0" fontId="10" fillId="18" borderId="0" applyNumberFormat="0" applyBorder="0" applyAlignment="0" applyProtection="0"/>
    <xf numFmtId="0" fontId="14" fillId="4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4" fillId="41"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4" fillId="43" borderId="0" applyNumberFormat="0" applyBorder="0" applyAlignment="0" applyProtection="0"/>
    <xf numFmtId="0" fontId="10" fillId="22"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4" fillId="4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4" fillId="45" borderId="0" applyNumberFormat="0" applyBorder="0" applyAlignment="0" applyProtection="0"/>
    <xf numFmtId="0" fontId="10" fillId="26"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4" fillId="4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4" fillId="47" borderId="0" applyNumberFormat="0" applyBorder="0" applyAlignment="0" applyProtection="0"/>
    <xf numFmtId="0" fontId="10" fillId="30" borderId="0" applyNumberFormat="0" applyBorder="0" applyAlignment="0" applyProtection="0"/>
    <xf numFmtId="0"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47"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3" borderId="0" applyNumberFormat="0" applyBorder="0" applyAlignment="0" applyProtection="0"/>
    <xf numFmtId="0" fontId="10" fillId="19"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3"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5" fillId="57" borderId="0" applyNumberFormat="0" applyBorder="0" applyAlignment="0" applyProtection="0"/>
    <xf numFmtId="0" fontId="16" fillId="12"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57" borderId="0" applyNumberFormat="0" applyBorder="0" applyAlignment="0" applyProtection="0"/>
    <xf numFmtId="0" fontId="15" fillId="51" borderId="0" applyNumberFormat="0" applyBorder="0" applyAlignment="0" applyProtection="0"/>
    <xf numFmtId="0" fontId="16" fillId="16"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5" fillId="51" borderId="0" applyNumberFormat="0" applyBorder="0" applyAlignment="0" applyProtection="0"/>
    <xf numFmtId="0" fontId="15" fillId="53" borderId="0" applyNumberFormat="0" applyBorder="0" applyAlignment="0" applyProtection="0"/>
    <xf numFmtId="0" fontId="16" fillId="20"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5" fillId="53" borderId="0" applyNumberFormat="0" applyBorder="0" applyAlignment="0" applyProtection="0"/>
    <xf numFmtId="0" fontId="15" fillId="58" borderId="0" applyNumberFormat="0" applyBorder="0" applyAlignment="0" applyProtection="0"/>
    <xf numFmtId="0" fontId="16" fillId="24"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6" fillId="2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6" fillId="32"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6" fillId="9"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6" fillId="13"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17"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5" fillId="63" borderId="0" applyNumberFormat="0" applyBorder="0" applyAlignment="0" applyProtection="0"/>
    <xf numFmtId="0" fontId="15" fillId="58" borderId="0" applyNumberFormat="0" applyBorder="0" applyAlignment="0" applyProtection="0"/>
    <xf numFmtId="0" fontId="16" fillId="21"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6" fillId="25"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5" fillId="59" borderId="0" applyNumberFormat="0" applyBorder="0" applyAlignment="0" applyProtection="0"/>
    <xf numFmtId="0" fontId="15" fillId="64" borderId="0" applyNumberFormat="0" applyBorder="0" applyAlignment="0" applyProtection="0"/>
    <xf numFmtId="0" fontId="16" fillId="29"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5" fillId="64"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9" fillId="6" borderId="4" applyNumberFormat="0" applyAlignment="0" applyProtection="0"/>
    <xf numFmtId="0" fontId="20" fillId="65" borderId="12" applyNumberFormat="0" applyAlignment="0" applyProtection="0"/>
    <xf numFmtId="0" fontId="19" fillId="6" borderId="4" applyNumberFormat="0" applyAlignment="0" applyProtection="0"/>
    <xf numFmtId="0" fontId="19" fillId="6" borderId="4" applyNumberFormat="0" applyAlignment="0" applyProtection="0"/>
    <xf numFmtId="0" fontId="20" fillId="65" borderId="12" applyNumberFormat="0" applyAlignment="0" applyProtection="0"/>
    <xf numFmtId="0" fontId="21" fillId="65" borderId="12" applyNumberFormat="0" applyAlignment="0" applyProtection="0"/>
    <xf numFmtId="0" fontId="20" fillId="65" borderId="12" applyNumberFormat="0" applyAlignment="0" applyProtection="0"/>
    <xf numFmtId="0" fontId="20" fillId="65" borderId="12" applyNumberFormat="0" applyAlignment="0" applyProtection="0"/>
    <xf numFmtId="0" fontId="20" fillId="65" borderId="12" applyNumberFormat="0" applyAlignment="0" applyProtection="0"/>
    <xf numFmtId="0" fontId="22" fillId="6" borderId="4" applyNumberFormat="0" applyAlignment="0" applyProtection="0"/>
    <xf numFmtId="0" fontId="19" fillId="6" borderId="4" applyNumberFormat="0" applyAlignment="0" applyProtection="0"/>
    <xf numFmtId="0" fontId="21" fillId="65" borderId="12" applyNumberFormat="0" applyAlignment="0" applyProtection="0"/>
    <xf numFmtId="0" fontId="19" fillId="6" borderId="4" applyNumberFormat="0" applyAlignment="0" applyProtection="0"/>
    <xf numFmtId="0" fontId="23" fillId="66" borderId="13" applyNumberFormat="0" applyAlignment="0" applyProtection="0"/>
    <xf numFmtId="0" fontId="24" fillId="7" borderId="7" applyNumberFormat="0" applyAlignment="0" applyProtection="0"/>
    <xf numFmtId="0" fontId="23" fillId="66" borderId="13" applyNumberFormat="0" applyAlignment="0" applyProtection="0"/>
    <xf numFmtId="0" fontId="23" fillId="66" borderId="13"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3" fillId="66" borderId="13" applyNumberFormat="0" applyAlignment="0" applyProtection="0"/>
    <xf numFmtId="165" fontId="3" fillId="0" borderId="0" applyFont="0" applyFill="0" applyBorder="0" applyAlignment="0" applyProtection="0"/>
    <xf numFmtId="170" fontId="25"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1"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5"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72" fontId="3" fillId="0" borderId="0" applyFill="0" applyBorder="0" applyAlignment="0" applyProtection="0"/>
    <xf numFmtId="172"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3" fillId="0" borderId="0" applyFill="0" applyBorder="0" applyAlignment="0" applyProtection="0"/>
    <xf numFmtId="172"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25"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41" borderId="0" applyNumberFormat="0" applyBorder="0" applyAlignment="0" applyProtection="0"/>
    <xf numFmtId="0" fontId="30" fillId="2"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1" borderId="0" applyNumberFormat="0" applyBorder="0" applyAlignment="0" applyProtection="0"/>
    <xf numFmtId="0" fontId="31" fillId="0" borderId="14" applyNumberFormat="0" applyFill="0" applyAlignment="0" applyProtection="0"/>
    <xf numFmtId="0" fontId="32" fillId="0" borderId="1" applyNumberFormat="0" applyFill="0" applyAlignment="0" applyProtection="0"/>
    <xf numFmtId="0" fontId="31" fillId="0" borderId="14"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1" fillId="0" borderId="14" applyNumberFormat="0" applyFill="0" applyAlignment="0" applyProtection="0"/>
    <xf numFmtId="0" fontId="33" fillId="0" borderId="15" applyNumberFormat="0" applyFill="0" applyAlignment="0" applyProtection="0"/>
    <xf numFmtId="0" fontId="34" fillId="0" borderId="2" applyNumberFormat="0" applyFill="0" applyAlignment="0" applyProtection="0"/>
    <xf numFmtId="0" fontId="33" fillId="0" borderId="15"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3" fillId="0" borderId="15" applyNumberFormat="0" applyFill="0" applyAlignment="0" applyProtection="0"/>
    <xf numFmtId="0" fontId="35" fillId="0" borderId="16" applyNumberFormat="0" applyFill="0" applyAlignment="0" applyProtection="0"/>
    <xf numFmtId="0" fontId="36" fillId="0" borderId="3" applyNumberFormat="0" applyFill="0" applyAlignment="0" applyProtection="0"/>
    <xf numFmtId="0" fontId="35" fillId="0" borderId="16"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47" borderId="12" applyNumberFormat="0" applyAlignment="0" applyProtection="0"/>
    <xf numFmtId="0" fontId="39" fillId="5" borderId="4" applyNumberFormat="0" applyAlignment="0" applyProtection="0"/>
    <xf numFmtId="0" fontId="38" fillId="47" borderId="12" applyNumberFormat="0" applyAlignment="0" applyProtection="0"/>
    <xf numFmtId="0" fontId="38" fillId="47" borderId="12"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8" fillId="47" borderId="12" applyNumberFormat="0" applyAlignment="0" applyProtection="0"/>
    <xf numFmtId="0" fontId="40" fillId="5" borderId="4" applyNumberFormat="0" applyAlignment="0" applyProtection="0"/>
    <xf numFmtId="0" fontId="40" fillId="5" borderId="4" applyNumberFormat="0" applyAlignment="0" applyProtection="0"/>
    <xf numFmtId="0" fontId="41" fillId="67" borderId="4" applyNumberFormat="0" applyAlignment="0" applyProtection="0"/>
    <xf numFmtId="0" fontId="42" fillId="0" borderId="17" applyNumberFormat="0" applyFill="0" applyAlignment="0" applyProtection="0"/>
    <xf numFmtId="0" fontId="43" fillId="0" borderId="6" applyNumberFormat="0" applyFill="0" applyAlignment="0" applyProtection="0"/>
    <xf numFmtId="0" fontId="42" fillId="0" borderId="17"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2" fillId="0" borderId="17" applyNumberFormat="0" applyFill="0" applyAlignment="0" applyProtection="0"/>
    <xf numFmtId="0" fontId="44" fillId="68" borderId="0" applyNumberFormat="0" applyBorder="0" applyAlignment="0" applyProtection="0"/>
    <xf numFmtId="0" fontId="45" fillId="4"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4" fillId="68" borderId="0" applyNumberFormat="0" applyBorder="0" applyAlignment="0" applyProtection="0"/>
    <xf numFmtId="0" fontId="46" fillId="4" borderId="0" applyNumberFormat="0" applyBorder="0" applyAlignment="0" applyProtection="0"/>
    <xf numFmtId="0" fontId="3" fillId="0" borderId="0"/>
    <xf numFmtId="0" fontId="3" fillId="0" borderId="0"/>
    <xf numFmtId="0" fontId="26" fillId="0" borderId="0"/>
    <xf numFmtId="0" fontId="26" fillId="0" borderId="0"/>
    <xf numFmtId="0" fontId="3" fillId="0" borderId="0"/>
    <xf numFmtId="0" fontId="25"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47"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26" fillId="0" borderId="0"/>
    <xf numFmtId="0" fontId="25" fillId="0" borderId="0"/>
    <xf numFmtId="0" fontId="3" fillId="0" borderId="0"/>
    <xf numFmtId="0" fontId="3" fillId="0" borderId="0"/>
    <xf numFmtId="0" fontId="3" fillId="0" borderId="0"/>
    <xf numFmtId="0" fontId="25" fillId="0" borderId="0"/>
    <xf numFmtId="0" fontId="3" fillId="0" borderId="0"/>
    <xf numFmtId="0" fontId="3"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0" fillId="0" borderId="0"/>
    <xf numFmtId="0" fontId="3" fillId="0" borderId="0"/>
    <xf numFmtId="0" fontId="49" fillId="0" borderId="0"/>
    <xf numFmtId="0" fontId="10" fillId="0" borderId="0"/>
    <xf numFmtId="0" fontId="10" fillId="0" borderId="0"/>
    <xf numFmtId="0" fontId="48" fillId="0" borderId="0" applyNumberFormat="0" applyFon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5" fillId="0" borderId="0"/>
    <xf numFmtId="0" fontId="10" fillId="0" borderId="0"/>
    <xf numFmtId="0" fontId="10" fillId="0" borderId="0"/>
    <xf numFmtId="0" fontId="25"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applyNumberFormat="0" applyBorder="0" applyProtection="0"/>
    <xf numFmtId="0" fontId="10" fillId="0" borderId="0"/>
    <xf numFmtId="0" fontId="26" fillId="0" borderId="0"/>
    <xf numFmtId="0" fontId="10" fillId="0" borderId="0"/>
    <xf numFmtId="0" fontId="10" fillId="0" borderId="0"/>
    <xf numFmtId="0" fontId="10" fillId="0" borderId="0"/>
    <xf numFmtId="0" fontId="51" fillId="0" borderId="0" applyNumberForma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49" fillId="0" borderId="0"/>
    <xf numFmtId="0" fontId="3" fillId="0" borderId="0"/>
    <xf numFmtId="0" fontId="49"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0" borderId="0"/>
    <xf numFmtId="0" fontId="53" fillId="0" borderId="0" applyNumberFormat="0" applyFill="0" applyBorder="0" applyAlignment="0" applyProtection="0"/>
    <xf numFmtId="0" fontId="49"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49" fillId="0" borderId="0"/>
    <xf numFmtId="0" fontId="10" fillId="0" borderId="0"/>
    <xf numFmtId="0" fontId="10" fillId="0" borderId="0"/>
    <xf numFmtId="0" fontId="10" fillId="0" borderId="0"/>
    <xf numFmtId="0" fontId="10" fillId="0" borderId="0"/>
    <xf numFmtId="0" fontId="49" fillId="0" borderId="0"/>
    <xf numFmtId="0" fontId="3"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48" fillId="0" borderId="0" applyNumberFormat="0" applyFont="0" applyBorder="0" applyProtection="0"/>
    <xf numFmtId="0" fontId="10" fillId="0" borderId="0"/>
    <xf numFmtId="0" fontId="10" fillId="0" borderId="0"/>
    <xf numFmtId="0" fontId="10" fillId="0" borderId="0"/>
    <xf numFmtId="0" fontId="54" fillId="0" borderId="0"/>
    <xf numFmtId="0" fontId="10" fillId="0" borderId="0"/>
    <xf numFmtId="0" fontId="48" fillId="0" borderId="0" applyNumberFormat="0" applyFont="0" applyBorder="0" applyProtection="0"/>
    <xf numFmtId="0" fontId="10" fillId="0" borderId="0"/>
    <xf numFmtId="0" fontId="10" fillId="0" borderId="0"/>
    <xf numFmtId="0" fontId="14" fillId="0" borderId="0"/>
    <xf numFmtId="0" fontId="49"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0" fontId="10" fillId="0" borderId="0"/>
    <xf numFmtId="0" fontId="10" fillId="0" borderId="0"/>
    <xf numFmtId="0" fontId="10" fillId="0" borderId="0"/>
    <xf numFmtId="0" fontId="10" fillId="0" borderId="0"/>
    <xf numFmtId="0" fontId="25" fillId="0" borderId="0"/>
    <xf numFmtId="0" fontId="3" fillId="0" borderId="0"/>
    <xf numFmtId="0" fontId="49" fillId="0" borderId="0"/>
    <xf numFmtId="0" fontId="3" fillId="0" borderId="0"/>
    <xf numFmtId="0" fontId="3" fillId="0" borderId="0"/>
    <xf numFmtId="0" fontId="49" fillId="0" borderId="0"/>
    <xf numFmtId="0" fontId="25" fillId="0" borderId="0"/>
    <xf numFmtId="0" fontId="3" fillId="0" borderId="0"/>
    <xf numFmtId="0" fontId="52" fillId="0" borderId="0"/>
    <xf numFmtId="0" fontId="53" fillId="0" borderId="0" applyNumberFormat="0" applyFill="0" applyBorder="0" applyAlignment="0" applyProtection="0"/>
    <xf numFmtId="0" fontId="52" fillId="0" borderId="0"/>
    <xf numFmtId="0" fontId="3" fillId="0" borderId="0"/>
    <xf numFmtId="0" fontId="52" fillId="0" borderId="0"/>
    <xf numFmtId="0" fontId="3" fillId="0" borderId="0"/>
    <xf numFmtId="0" fontId="25" fillId="0" borderId="0"/>
    <xf numFmtId="0" fontId="3" fillId="0" borderId="0"/>
    <xf numFmtId="0" fontId="25" fillId="0" borderId="0"/>
    <xf numFmtId="0" fontId="49" fillId="0" borderId="0"/>
    <xf numFmtId="0" fontId="3" fillId="0" borderId="0"/>
    <xf numFmtId="0" fontId="3"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53" fillId="0" borderId="0" applyNumberFormat="0" applyFill="0" applyBorder="0" applyAlignment="0" applyProtection="0"/>
    <xf numFmtId="0" fontId="14" fillId="0" borderId="0"/>
    <xf numFmtId="0" fontId="26"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55" fillId="0" borderId="0"/>
    <xf numFmtId="0" fontId="26" fillId="0" borderId="0"/>
    <xf numFmtId="0" fontId="26" fillId="0" borderId="0"/>
    <xf numFmtId="0" fontId="26" fillId="0" borderId="0"/>
    <xf numFmtId="0" fontId="26" fillId="0" borderId="0"/>
    <xf numFmtId="0" fontId="3" fillId="0" borderId="0"/>
    <xf numFmtId="0" fontId="26" fillId="0" borderId="0"/>
    <xf numFmtId="0" fontId="55" fillId="0" borderId="0"/>
    <xf numFmtId="0" fontId="55" fillId="0" borderId="0"/>
    <xf numFmtId="0" fontId="26" fillId="0" borderId="0"/>
    <xf numFmtId="0" fontId="26" fillId="0" borderId="0"/>
    <xf numFmtId="0" fontId="50" fillId="0" borderId="0" applyNumberFormat="0" applyBorder="0" applyProtection="0"/>
    <xf numFmtId="0" fontId="26" fillId="0" borderId="0"/>
    <xf numFmtId="0" fontId="26" fillId="0" borderId="0"/>
    <xf numFmtId="0" fontId="50" fillId="0" borderId="0" applyNumberFormat="0" applyBorder="0" applyProtection="0"/>
    <xf numFmtId="0" fontId="50" fillId="0" borderId="0" applyNumberFormat="0" applyBorder="0" applyProtection="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5" fillId="0" borderId="0"/>
    <xf numFmtId="0" fontId="3" fillId="0" borderId="0"/>
    <xf numFmtId="0" fontId="3" fillId="0" borderId="0"/>
    <xf numFmtId="0" fontId="3" fillId="0" borderId="0"/>
    <xf numFmtId="0" fontId="3" fillId="0" borderId="0"/>
    <xf numFmtId="0" fontId="56" fillId="0" borderId="0"/>
    <xf numFmtId="0" fontId="3" fillId="0" borderId="0"/>
    <xf numFmtId="0" fontId="56" fillId="0" borderId="0"/>
    <xf numFmtId="0" fontId="3" fillId="0" borderId="0"/>
    <xf numFmtId="0" fontId="3" fillId="0" borderId="0"/>
    <xf numFmtId="0" fontId="3" fillId="0" borderId="0"/>
    <xf numFmtId="0" fontId="3" fillId="0" borderId="0"/>
    <xf numFmtId="0" fontId="25" fillId="0" borderId="0"/>
    <xf numFmtId="0" fontId="3" fillId="0" borderId="0"/>
    <xf numFmtId="0" fontId="25" fillId="0" borderId="0"/>
    <xf numFmtId="0" fontId="25" fillId="0" borderId="0"/>
    <xf numFmtId="0" fontId="3" fillId="0" borderId="0"/>
    <xf numFmtId="0" fontId="25" fillId="0" borderId="0"/>
    <xf numFmtId="0" fontId="25" fillId="0" borderId="0"/>
    <xf numFmtId="0" fontId="26" fillId="0" borderId="0"/>
    <xf numFmtId="0" fontId="26"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47" fillId="0" borderId="0"/>
    <xf numFmtId="0" fontId="25" fillId="0" borderId="0"/>
    <xf numFmtId="0" fontId="25" fillId="0" borderId="0"/>
    <xf numFmtId="0" fontId="25" fillId="0" borderId="0"/>
    <xf numFmtId="0" fontId="53" fillId="0" borderId="0" applyNumberFormat="0" applyFill="0" applyBorder="0" applyAlignment="0" applyProtection="0"/>
    <xf numFmtId="0" fontId="53" fillId="0" borderId="0" applyNumberFormat="0" applyFill="0" applyBorder="0" applyAlignment="0" applyProtection="0"/>
    <xf numFmtId="0" fontId="55"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6"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6" fillId="0" borderId="0"/>
    <xf numFmtId="0" fontId="53" fillId="0" borderId="0" applyNumberFormat="0" applyFill="0" applyBorder="0" applyAlignment="0" applyProtection="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69" borderId="18" applyNumberFormat="0" applyAlignment="0" applyProtection="0"/>
    <xf numFmtId="0" fontId="10" fillId="8" borderId="8" applyNumberFormat="0" applyFont="0" applyAlignment="0" applyProtection="0"/>
    <xf numFmtId="0" fontId="3" fillId="69" borderId="18" applyNumberFormat="0" applyAlignment="0" applyProtection="0"/>
    <xf numFmtId="0" fontId="3"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 fillId="69" borderId="18" applyNumberFormat="0" applyAlignment="0" applyProtection="0"/>
    <xf numFmtId="0" fontId="14" fillId="8" borderId="8" applyNumberFormat="0" applyFont="0" applyAlignment="0" applyProtection="0"/>
    <xf numFmtId="0" fontId="14" fillId="8" borderId="8" applyNumberFormat="0" applyFont="0" applyAlignment="0" applyProtection="0"/>
    <xf numFmtId="0" fontId="10" fillId="8" borderId="8" applyNumberFormat="0" applyFont="0" applyAlignment="0" applyProtection="0"/>
    <xf numFmtId="0" fontId="14"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25"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25"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57" fillId="65" borderId="19" applyNumberFormat="0" applyAlignment="0" applyProtection="0"/>
    <xf numFmtId="0" fontId="58" fillId="6" borderId="5" applyNumberFormat="0" applyAlignment="0" applyProtection="0"/>
    <xf numFmtId="0" fontId="57" fillId="65" borderId="19" applyNumberFormat="0" applyAlignment="0" applyProtection="0"/>
    <xf numFmtId="0" fontId="57" fillId="65" borderId="19" applyNumberFormat="0" applyAlignment="0" applyProtection="0"/>
    <xf numFmtId="0" fontId="58" fillId="6" borderId="5" applyNumberFormat="0" applyAlignment="0" applyProtection="0"/>
    <xf numFmtId="0" fontId="58" fillId="6" borderId="5" applyNumberFormat="0" applyAlignment="0" applyProtection="0"/>
    <xf numFmtId="0" fontId="58" fillId="6" borderId="5" applyNumberFormat="0" applyAlignment="0" applyProtection="0"/>
    <xf numFmtId="0" fontId="57" fillId="65" borderId="19" applyNumberFormat="0" applyAlignment="0" applyProtection="0"/>
    <xf numFmtId="0" fontId="59" fillId="0" borderId="0"/>
    <xf numFmtId="9" fontId="3" fillId="0" borderId="0" applyFont="0" applyFill="0" applyBorder="0" applyAlignment="0" applyProtection="0"/>
    <xf numFmtId="9" fontId="25" fillId="0" borderId="0" applyFill="0" applyBorder="0" applyAlignment="0" applyProtection="0"/>
    <xf numFmtId="9" fontId="25" fillId="0" borderId="0" applyFill="0" applyBorder="0" applyAlignment="0" applyProtection="0"/>
    <xf numFmtId="9" fontId="25"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0" fillId="0" borderId="0"/>
    <xf numFmtId="0" fontId="56" fillId="0" borderId="0"/>
    <xf numFmtId="0" fontId="56" fillId="0" borderId="0"/>
    <xf numFmtId="0" fontId="56" fillId="0" borderId="0"/>
    <xf numFmtId="0" fontId="56" fillId="0" borderId="0"/>
    <xf numFmtId="0" fontId="56" fillId="0" borderId="0"/>
    <xf numFmtId="0" fontId="56" fillId="0" borderId="0"/>
    <xf numFmtId="0" fontId="61"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0" borderId="20" applyNumberFormat="0" applyFill="0" applyAlignment="0" applyProtection="0"/>
    <xf numFmtId="0" fontId="63" fillId="0" borderId="9" applyNumberFormat="0" applyFill="0" applyAlignment="0" applyProtection="0"/>
    <xf numFmtId="0" fontId="62" fillId="0" borderId="20" applyNumberFormat="0" applyFill="0" applyAlignment="0" applyProtection="0"/>
    <xf numFmtId="0" fontId="63" fillId="0" borderId="9" applyNumberFormat="0" applyFill="0" applyAlignment="0" applyProtection="0"/>
    <xf numFmtId="0" fontId="63" fillId="0" borderId="9" applyNumberFormat="0" applyFill="0" applyAlignment="0" applyProtection="0"/>
    <xf numFmtId="0" fontId="63" fillId="0" borderId="9" applyNumberFormat="0" applyFill="0" applyAlignment="0" applyProtection="0"/>
    <xf numFmtId="0" fontId="62" fillId="0" borderId="20" applyNumberFormat="0" applyFill="0" applyAlignment="0" applyProtection="0"/>
    <xf numFmtId="173" fontId="64" fillId="70" borderId="0" applyBorder="0" applyProtection="0"/>
    <xf numFmtId="174" fontId="64" fillId="65" borderId="0" applyBorder="0" applyProtection="0"/>
    <xf numFmtId="174" fontId="64" fillId="65" borderId="0" applyBorder="0" applyProtection="0"/>
    <xf numFmtId="174" fontId="64" fillId="65" borderId="0" applyBorder="0" applyProtection="0"/>
    <xf numFmtId="174" fontId="64" fillId="65" borderId="0" applyBorder="0" applyProtection="0"/>
    <xf numFmtId="174" fontId="64" fillId="65" borderId="0" applyBorder="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7" fillId="0" borderId="0"/>
    <xf numFmtId="171" fontId="67" fillId="0" borderId="0" applyFont="0" applyFill="0" applyBorder="0" applyAlignment="0" applyProtection="0"/>
    <xf numFmtId="0" fontId="67" fillId="0" borderId="0"/>
    <xf numFmtId="0" fontId="69" fillId="0" borderId="0"/>
    <xf numFmtId="0" fontId="3" fillId="0" borderId="0"/>
    <xf numFmtId="171" fontId="3" fillId="0" borderId="0" applyFont="0" applyFill="0" applyBorder="0" applyAlignment="0" applyProtection="0"/>
    <xf numFmtId="0" fontId="3" fillId="0" borderId="0"/>
    <xf numFmtId="0" fontId="14" fillId="37" borderId="0" applyNumberFormat="0" applyBorder="0" applyAlignment="0" applyProtection="0"/>
    <xf numFmtId="0" fontId="1" fillId="10" borderId="0" applyNumberFormat="0" applyBorder="0" applyAlignment="0" applyProtection="0"/>
    <xf numFmtId="0" fontId="14" fillId="39" borderId="0" applyNumberFormat="0" applyBorder="0" applyAlignment="0" applyProtection="0"/>
    <xf numFmtId="0" fontId="1" fillId="14" borderId="0" applyNumberFormat="0" applyBorder="0" applyAlignment="0" applyProtection="0"/>
    <xf numFmtId="0" fontId="14" fillId="41" borderId="0" applyNumberFormat="0" applyBorder="0" applyAlignment="0" applyProtection="0"/>
    <xf numFmtId="0" fontId="1" fillId="18" borderId="0" applyNumberFormat="0" applyBorder="0" applyAlignment="0" applyProtection="0"/>
    <xf numFmtId="0" fontId="14" fillId="43" borderId="0" applyNumberFormat="0" applyBorder="0" applyAlignment="0" applyProtection="0"/>
    <xf numFmtId="0" fontId="1" fillId="22" borderId="0" applyNumberFormat="0" applyBorder="0" applyAlignment="0" applyProtection="0"/>
    <xf numFmtId="0" fontId="14" fillId="45" borderId="0" applyNumberFormat="0" applyBorder="0" applyAlignment="0" applyProtection="0"/>
    <xf numFmtId="0" fontId="1" fillId="26" borderId="0" applyNumberFormat="0" applyBorder="0" applyAlignment="0" applyProtection="0"/>
    <xf numFmtId="0" fontId="14" fillId="47" borderId="0" applyNumberFormat="0" applyBorder="0" applyAlignment="0" applyProtection="0"/>
    <xf numFmtId="0" fontId="1" fillId="30" borderId="0" applyNumberFormat="0" applyBorder="0" applyAlignment="0" applyProtection="0"/>
    <xf numFmtId="0" fontId="14" fillId="49" borderId="0" applyNumberFormat="0" applyBorder="0" applyAlignment="0" applyProtection="0"/>
    <xf numFmtId="0" fontId="1" fillId="11" borderId="0" applyNumberFormat="0" applyBorder="0" applyAlignment="0" applyProtection="0"/>
    <xf numFmtId="0" fontId="14" fillId="51" borderId="0" applyNumberFormat="0" applyBorder="0" applyAlignment="0" applyProtection="0"/>
    <xf numFmtId="0" fontId="1" fillId="15" borderId="0" applyNumberFormat="0" applyBorder="0" applyAlignment="0" applyProtection="0"/>
    <xf numFmtId="0" fontId="14" fillId="53" borderId="0" applyNumberFormat="0" applyBorder="0" applyAlignment="0" applyProtection="0"/>
    <xf numFmtId="0" fontId="1" fillId="19" borderId="0" applyNumberFormat="0" applyBorder="0" applyAlignment="0" applyProtection="0"/>
    <xf numFmtId="0" fontId="14" fillId="43" borderId="0" applyNumberFormat="0" applyBorder="0" applyAlignment="0" applyProtection="0"/>
    <xf numFmtId="0" fontId="1" fillId="23" borderId="0" applyNumberFormat="0" applyBorder="0" applyAlignment="0" applyProtection="0"/>
    <xf numFmtId="0" fontId="14" fillId="49" borderId="0" applyNumberFormat="0" applyBorder="0" applyAlignment="0" applyProtection="0"/>
    <xf numFmtId="0" fontId="1" fillId="27" borderId="0" applyNumberFormat="0" applyBorder="0" applyAlignment="0" applyProtection="0"/>
    <xf numFmtId="0" fontId="14" fillId="55" borderId="0" applyNumberFormat="0" applyBorder="0" applyAlignment="0" applyProtection="0"/>
    <xf numFmtId="0" fontId="1" fillId="31" borderId="0" applyNumberFormat="0" applyBorder="0" applyAlignment="0" applyProtection="0"/>
    <xf numFmtId="0" fontId="15" fillId="57" borderId="0" applyNumberFormat="0" applyBorder="0" applyAlignment="0" applyProtection="0"/>
    <xf numFmtId="0" fontId="85" fillId="12" borderId="0" applyNumberFormat="0" applyBorder="0" applyAlignment="0" applyProtection="0"/>
    <xf numFmtId="0" fontId="15" fillId="51" borderId="0" applyNumberFormat="0" applyBorder="0" applyAlignment="0" applyProtection="0"/>
    <xf numFmtId="0" fontId="85" fillId="16" borderId="0" applyNumberFormat="0" applyBorder="0" applyAlignment="0" applyProtection="0"/>
    <xf numFmtId="0" fontId="15" fillId="53" borderId="0" applyNumberFormat="0" applyBorder="0" applyAlignment="0" applyProtection="0"/>
    <xf numFmtId="0" fontId="85" fillId="20" borderId="0" applyNumberFormat="0" applyBorder="0" applyAlignment="0" applyProtection="0"/>
    <xf numFmtId="0" fontId="15" fillId="58" borderId="0" applyNumberFormat="0" applyBorder="0" applyAlignment="0" applyProtection="0"/>
    <xf numFmtId="0" fontId="85" fillId="24" borderId="0" applyNumberFormat="0" applyBorder="0" applyAlignment="0" applyProtection="0"/>
    <xf numFmtId="0" fontId="15" fillId="59" borderId="0" applyNumberFormat="0" applyBorder="0" applyAlignment="0" applyProtection="0"/>
    <xf numFmtId="0" fontId="85" fillId="28" borderId="0" applyNumberFormat="0" applyBorder="0" applyAlignment="0" applyProtection="0"/>
    <xf numFmtId="0" fontId="15" fillId="60" borderId="0" applyNumberFormat="0" applyBorder="0" applyAlignment="0" applyProtection="0"/>
    <xf numFmtId="0" fontId="85" fillId="32" borderId="0" applyNumberFormat="0" applyBorder="0" applyAlignment="0" applyProtection="0"/>
    <xf numFmtId="0" fontId="15" fillId="61" borderId="0" applyNumberFormat="0" applyBorder="0" applyAlignment="0" applyProtection="0"/>
    <xf numFmtId="0" fontId="85" fillId="9" borderId="0" applyNumberFormat="0" applyBorder="0" applyAlignment="0" applyProtection="0"/>
    <xf numFmtId="0" fontId="15" fillId="62" borderId="0" applyNumberFormat="0" applyBorder="0" applyAlignment="0" applyProtection="0"/>
    <xf numFmtId="0" fontId="85" fillId="13" borderId="0" applyNumberFormat="0" applyBorder="0" applyAlignment="0" applyProtection="0"/>
    <xf numFmtId="0" fontId="15" fillId="63" borderId="0" applyNumberFormat="0" applyBorder="0" applyAlignment="0" applyProtection="0"/>
    <xf numFmtId="0" fontId="85" fillId="17" borderId="0" applyNumberFormat="0" applyBorder="0" applyAlignment="0" applyProtection="0"/>
    <xf numFmtId="0" fontId="15" fillId="58" borderId="0" applyNumberFormat="0" applyBorder="0" applyAlignment="0" applyProtection="0"/>
    <xf numFmtId="0" fontId="85" fillId="21" borderId="0" applyNumberFormat="0" applyBorder="0" applyAlignment="0" applyProtection="0"/>
    <xf numFmtId="0" fontId="15" fillId="59" borderId="0" applyNumberFormat="0" applyBorder="0" applyAlignment="0" applyProtection="0"/>
    <xf numFmtId="0" fontId="85" fillId="25" borderId="0" applyNumberFormat="0" applyBorder="0" applyAlignment="0" applyProtection="0"/>
    <xf numFmtId="0" fontId="15" fillId="64" borderId="0" applyNumberFormat="0" applyBorder="0" applyAlignment="0" applyProtection="0"/>
    <xf numFmtId="0" fontId="85" fillId="29" borderId="0" applyNumberFormat="0" applyBorder="0" applyAlignment="0" applyProtection="0"/>
    <xf numFmtId="0" fontId="75" fillId="3" borderId="0" applyNumberFormat="0" applyBorder="0" applyAlignment="0" applyProtection="0"/>
    <xf numFmtId="0" fontId="21" fillId="65" borderId="12" applyNumberFormat="0" applyAlignment="0" applyProtection="0"/>
    <xf numFmtId="0" fontId="79" fillId="6" borderId="4" applyNumberFormat="0" applyAlignment="0" applyProtection="0"/>
    <xf numFmtId="0" fontId="19" fillId="6" borderId="4" applyNumberFormat="0" applyAlignment="0" applyProtection="0"/>
    <xf numFmtId="0" fontId="23" fillId="66" borderId="13" applyNumberFormat="0" applyAlignment="0" applyProtection="0"/>
    <xf numFmtId="0" fontId="81" fillId="7" borderId="7" applyNumberFormat="0" applyAlignment="0" applyProtection="0"/>
    <xf numFmtId="0" fontId="27" fillId="0" borderId="0" applyNumberFormat="0" applyFill="0" applyBorder="0" applyAlignment="0" applyProtection="0"/>
    <xf numFmtId="0" fontId="83" fillId="0" borderId="0" applyNumberFormat="0" applyFill="0" applyBorder="0" applyAlignment="0" applyProtection="0"/>
    <xf numFmtId="0" fontId="29" fillId="41" borderId="0" applyNumberFormat="0" applyBorder="0" applyAlignment="0" applyProtection="0"/>
    <xf numFmtId="0" fontId="74" fillId="2" borderId="0" applyNumberFormat="0" applyBorder="0" applyAlignment="0" applyProtection="0"/>
    <xf numFmtId="0" fontId="31" fillId="0" borderId="14" applyNumberFormat="0" applyFill="0" applyAlignment="0" applyProtection="0"/>
    <xf numFmtId="0" fontId="71" fillId="0" borderId="1" applyNumberFormat="0" applyFill="0" applyAlignment="0" applyProtection="0"/>
    <xf numFmtId="0" fontId="33" fillId="0" borderId="15" applyNumberFormat="0" applyFill="0" applyAlignment="0" applyProtection="0"/>
    <xf numFmtId="0" fontId="72" fillId="0" borderId="2" applyNumberFormat="0" applyFill="0" applyAlignment="0" applyProtection="0"/>
    <xf numFmtId="0" fontId="35" fillId="0" borderId="16" applyNumberFormat="0" applyFill="0" applyAlignment="0" applyProtection="0"/>
    <xf numFmtId="0" fontId="73" fillId="0" borderId="3" applyNumberFormat="0" applyFill="0" applyAlignment="0" applyProtection="0"/>
    <xf numFmtId="0" fontId="35" fillId="0" borderId="0" applyNumberFormat="0" applyFill="0" applyBorder="0" applyAlignment="0" applyProtection="0"/>
    <xf numFmtId="0" fontId="73" fillId="0" borderId="0" applyNumberFormat="0" applyFill="0" applyBorder="0" applyAlignment="0" applyProtection="0"/>
    <xf numFmtId="0" fontId="38" fillId="47" borderId="12" applyNumberFormat="0" applyAlignment="0" applyProtection="0"/>
    <xf numFmtId="0" fontId="77" fillId="5" borderId="4" applyNumberFormat="0" applyAlignment="0" applyProtection="0"/>
    <xf numFmtId="0" fontId="40" fillId="5" borderId="4" applyNumberFormat="0" applyAlignment="0" applyProtection="0"/>
    <xf numFmtId="0" fontId="42" fillId="0" borderId="17" applyNumberFormat="0" applyFill="0" applyAlignment="0" applyProtection="0"/>
    <xf numFmtId="0" fontId="80" fillId="0" borderId="6" applyNumberFormat="0" applyFill="0" applyAlignment="0" applyProtection="0"/>
    <xf numFmtId="0" fontId="44" fillId="68" borderId="0" applyNumberFormat="0" applyBorder="0" applyAlignment="0" applyProtection="0"/>
    <xf numFmtId="0" fontId="76" fillId="4" borderId="0" applyNumberFormat="0" applyBorder="0" applyAlignment="0" applyProtection="0"/>
    <xf numFmtId="0" fontId="3" fillId="0" borderId="0"/>
    <xf numFmtId="0" fontId="3" fillId="0" borderId="0"/>
    <xf numFmtId="0" fontId="26" fillId="0" borderId="0"/>
    <xf numFmtId="0" fontId="3" fillId="0" borderId="0"/>
    <xf numFmtId="0" fontId="47" fillId="0" borderId="0"/>
    <xf numFmtId="0" fontId="3" fillId="0" borderId="0"/>
    <xf numFmtId="0" fontId="10"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4" fillId="0" borderId="0"/>
    <xf numFmtId="0" fontId="10" fillId="0" borderId="0"/>
    <xf numFmtId="0" fontId="52" fillId="0" borderId="0"/>
    <xf numFmtId="0" fontId="10" fillId="0" borderId="0"/>
    <xf numFmtId="0" fontId="14" fillId="0" borderId="0"/>
    <xf numFmtId="0" fontId="10" fillId="0" borderId="0"/>
    <xf numFmtId="0" fontId="26" fillId="0" borderId="0"/>
    <xf numFmtId="0" fontId="56" fillId="0" borderId="0"/>
    <xf numFmtId="0" fontId="1" fillId="8" borderId="8" applyNumberFormat="0" applyFont="0" applyAlignment="0" applyProtection="0"/>
    <xf numFmtId="0" fontId="10" fillId="8" borderId="8" applyNumberFormat="0" applyFont="0" applyAlignment="0" applyProtection="0"/>
    <xf numFmtId="0" fontId="57" fillId="65" borderId="19" applyNumberFormat="0" applyAlignment="0" applyProtection="0"/>
    <xf numFmtId="0" fontId="78" fillId="6" borderId="5" applyNumberFormat="0" applyAlignment="0" applyProtection="0"/>
    <xf numFmtId="9" fontId="49" fillId="0" borderId="0" applyFont="0" applyFill="0" applyBorder="0" applyAlignment="0" applyProtection="0"/>
    <xf numFmtId="9" fontId="3" fillId="0" borderId="0" applyFont="0" applyFill="0" applyBorder="0" applyAlignment="0" applyProtection="0"/>
    <xf numFmtId="0" fontId="60" fillId="0" borderId="0"/>
    <xf numFmtId="0" fontId="62" fillId="0" borderId="20" applyNumberFormat="0" applyFill="0" applyAlignment="0" applyProtection="0"/>
    <xf numFmtId="0" fontId="84" fillId="0" borderId="9" applyNumberFormat="0" applyFill="0" applyAlignment="0" applyProtection="0"/>
    <xf numFmtId="173" fontId="64" fillId="70" borderId="0" applyBorder="0" applyProtection="0"/>
    <xf numFmtId="0" fontId="65" fillId="0" borderId="0" applyNumberFormat="0" applyFill="0" applyBorder="0" applyAlignment="0" applyProtection="0"/>
    <xf numFmtId="0" fontId="82" fillId="0" borderId="0" applyNumberFormat="0" applyFill="0" applyBorder="0" applyAlignment="0" applyProtection="0"/>
    <xf numFmtId="0" fontId="86" fillId="0" borderId="0"/>
    <xf numFmtId="0" fontId="10" fillId="0" borderId="0"/>
    <xf numFmtId="0" fontId="90" fillId="0" borderId="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25" fillId="0" borderId="0"/>
    <xf numFmtId="0" fontId="1" fillId="0" borderId="0"/>
    <xf numFmtId="0" fontId="53" fillId="0" borderId="0" pivotButton="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0" fillId="0" borderId="0"/>
    <xf numFmtId="0" fontId="10" fillId="0" borderId="0"/>
    <xf numFmtId="0" fontId="10" fillId="0" borderId="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5" fillId="80" borderId="0" applyNumberFormat="0" applyBorder="0" applyAlignment="0" applyProtection="0"/>
    <xf numFmtId="0" fontId="15" fillId="52" borderId="0" applyNumberFormat="0" applyBorder="0" applyAlignment="0" applyProtection="0"/>
    <xf numFmtId="0" fontId="15" fillId="54" borderId="0" applyNumberFormat="0" applyBorder="0" applyAlignment="0" applyProtection="0"/>
    <xf numFmtId="0" fontId="15" fillId="81" borderId="0" applyNumberFormat="0" applyBorder="0" applyAlignment="0" applyProtection="0"/>
    <xf numFmtId="0" fontId="15" fillId="82" borderId="0" applyNumberFormat="0" applyBorder="0" applyAlignment="0" applyProtection="0"/>
    <xf numFmtId="0" fontId="15" fillId="83" borderId="0" applyNumberFormat="0" applyBorder="0" applyAlignment="0" applyProtection="0"/>
    <xf numFmtId="0" fontId="15" fillId="84" borderId="0" applyNumberFormat="0" applyBorder="0" applyAlignment="0" applyProtection="0"/>
    <xf numFmtId="0" fontId="15" fillId="85" borderId="0" applyNumberFormat="0" applyBorder="0" applyAlignment="0" applyProtection="0"/>
    <xf numFmtId="0" fontId="15" fillId="86" borderId="0" applyNumberFormat="0" applyBorder="0" applyAlignment="0" applyProtection="0"/>
    <xf numFmtId="0" fontId="15" fillId="81" borderId="0" applyNumberFormat="0" applyBorder="0" applyAlignment="0" applyProtection="0"/>
    <xf numFmtId="0" fontId="15" fillId="82" borderId="0" applyNumberFormat="0" applyBorder="0" applyAlignment="0" applyProtection="0"/>
    <xf numFmtId="0" fontId="15" fillId="87" borderId="0" applyNumberFormat="0" applyBorder="0" applyAlignment="0" applyProtection="0"/>
    <xf numFmtId="0" fontId="18" fillId="40" borderId="0" applyNumberFormat="0" applyBorder="0" applyAlignment="0" applyProtection="0"/>
    <xf numFmtId="0" fontId="21" fillId="88" borderId="12" applyNumberFormat="0" applyAlignment="0" applyProtection="0"/>
    <xf numFmtId="0" fontId="23" fillId="89" borderId="13"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1"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29" fillId="42" borderId="0" applyNumberFormat="0" applyBorder="0" applyAlignment="0" applyProtection="0"/>
    <xf numFmtId="0" fontId="38" fillId="48" borderId="12" applyNumberFormat="0" applyAlignment="0" applyProtection="0"/>
    <xf numFmtId="0" fontId="44" fillId="9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 fillId="91" borderId="18" applyNumberFormat="0" applyFont="0" applyAlignment="0" applyProtection="0"/>
    <xf numFmtId="0" fontId="3" fillId="91" borderId="1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57" fillId="88" borderId="19" applyNumberFormat="0" applyAlignment="0" applyProtection="0"/>
    <xf numFmtId="0" fontId="1"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 fillId="31" borderId="0" applyNumberFormat="0" applyBorder="0" applyAlignment="0" applyProtection="0"/>
    <xf numFmtId="0" fontId="15" fillId="57" borderId="0" applyNumberFormat="0" applyBorder="0" applyAlignment="0" applyProtection="0"/>
    <xf numFmtId="0" fontId="16" fillId="24" borderId="0" applyNumberFormat="0" applyBorder="0" applyAlignment="0" applyProtection="0"/>
    <xf numFmtId="0" fontId="16" fillId="9" borderId="0" applyNumberFormat="0" applyBorder="0" applyAlignment="0" applyProtection="0"/>
    <xf numFmtId="0" fontId="20" fillId="65" borderId="12"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5" fillId="0" borderId="0" applyFont="0" applyFill="0" applyBorder="0" applyAlignment="0" applyProtection="0"/>
    <xf numFmtId="172" fontId="3" fillId="0" borderId="0" applyFill="0" applyBorder="0" applyAlignment="0" applyProtection="0"/>
    <xf numFmtId="172" fontId="3" fillId="0" borderId="0" applyFill="0" applyBorder="0" applyAlignment="0" applyProtection="0"/>
    <xf numFmtId="172" fontId="3" fillId="0" borderId="0" applyFill="0" applyBorder="0" applyAlignment="0" applyProtection="0"/>
    <xf numFmtId="172" fontId="3" fillId="0" borderId="0" applyFill="0" applyBorder="0" applyAlignment="0" applyProtection="0"/>
    <xf numFmtId="164" fontId="3" fillId="0" borderId="0" applyFont="0" applyFill="0" applyBorder="0" applyAlignment="0" applyProtection="0"/>
    <xf numFmtId="172" fontId="3" fillId="0" borderId="0" applyFill="0" applyBorder="0" applyAlignment="0" applyProtection="0"/>
    <xf numFmtId="0" fontId="31" fillId="0" borderId="14" applyNumberFormat="0" applyFill="0" applyAlignment="0" applyProtection="0"/>
    <xf numFmtId="0" fontId="35" fillId="0" borderId="0" applyNumberFormat="0" applyFill="0" applyBorder="0" applyAlignment="0" applyProtection="0"/>
    <xf numFmtId="0" fontId="10" fillId="0" borderId="0"/>
    <xf numFmtId="0" fontId="10" fillId="0" borderId="0"/>
    <xf numFmtId="0" fontId="10" fillId="0" borderId="0"/>
    <xf numFmtId="0" fontId="10" fillId="0" borderId="0"/>
    <xf numFmtId="0" fontId="1" fillId="0" borderId="0"/>
    <xf numFmtId="0" fontId="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0" borderId="0" applyNumberForma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3"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0" borderId="0"/>
    <xf numFmtId="0" fontId="53" fillId="0" borderId="0" applyNumberFormat="0" applyFill="0" applyBorder="0" applyAlignment="0" applyProtection="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26"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25"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4"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9" fontId="3" fillId="0" borderId="0" applyFont="0" applyFill="0" applyBorder="0" applyAlignment="0" applyProtection="0"/>
    <xf numFmtId="0" fontId="10" fillId="2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3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 fillId="0" borderId="0"/>
    <xf numFmtId="0" fontId="1" fillId="0" borderId="0"/>
    <xf numFmtId="0" fontId="10" fillId="0" borderId="0"/>
    <xf numFmtId="0" fontId="10" fillId="0" borderId="0"/>
    <xf numFmtId="0" fontId="10" fillId="0" borderId="0"/>
    <xf numFmtId="0" fontId="25" fillId="0" borderId="0"/>
    <xf numFmtId="0" fontId="10" fillId="0" borderId="0"/>
    <xf numFmtId="0" fontId="10" fillId="0" borderId="0"/>
    <xf numFmtId="0" fontId="10" fillId="0" borderId="0"/>
    <xf numFmtId="0" fontId="10" fillId="8" borderId="8" applyNumberFormat="0" applyFont="0" applyAlignment="0" applyProtection="0"/>
    <xf numFmtId="0" fontId="10" fillId="30" borderId="0" applyNumberFormat="0" applyBorder="0" applyAlignment="0" applyProtection="0"/>
    <xf numFmtId="0" fontId="10" fillId="23" borderId="0" applyNumberFormat="0" applyBorder="0" applyAlignment="0" applyProtection="0"/>
    <xf numFmtId="0" fontId="10" fillId="0" borderId="0"/>
    <xf numFmtId="0" fontId="1" fillId="0" borderId="0"/>
    <xf numFmtId="0" fontId="1" fillId="0" borderId="0"/>
    <xf numFmtId="0" fontId="57" fillId="65" borderId="19" applyNumberFormat="0" applyAlignment="0" applyProtection="0"/>
    <xf numFmtId="0" fontId="57" fillId="65" borderId="19" applyNumberFormat="0" applyAlignment="0" applyProtection="0"/>
    <xf numFmtId="0" fontId="10" fillId="19" borderId="0" applyNumberFormat="0" applyBorder="0" applyAlignment="0" applyProtection="0"/>
    <xf numFmtId="0" fontId="10" fillId="31"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31" borderId="0" applyNumberFormat="0" applyBorder="0" applyAlignment="0" applyProtection="0"/>
    <xf numFmtId="0" fontId="10" fillId="19" borderId="0" applyNumberFormat="0" applyBorder="0" applyAlignment="0" applyProtection="0"/>
    <xf numFmtId="0" fontId="3" fillId="0" borderId="0"/>
    <xf numFmtId="0" fontId="3" fillId="0" borderId="0"/>
    <xf numFmtId="0" fontId="3" fillId="0" borderId="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3" borderId="0" applyNumberFormat="0" applyBorder="0" applyAlignment="0" applyProtection="0"/>
    <xf numFmtId="0" fontId="1"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57" fillId="88" borderId="19" applyNumberFormat="0" applyAlignment="0" applyProtection="0"/>
    <xf numFmtId="0" fontId="58" fillId="6" borderId="5" applyNumberFormat="0" applyAlignment="0" applyProtection="0"/>
    <xf numFmtId="0" fontId="10" fillId="27" borderId="0" applyNumberFormat="0" applyBorder="0" applyAlignment="0" applyProtection="0"/>
    <xf numFmtId="0" fontId="10" fillId="1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8" borderId="8" applyNumberFormat="0" applyFont="0" applyAlignment="0" applyProtection="0"/>
    <xf numFmtId="0" fontId="10" fillId="15"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 fillId="0" borderId="0"/>
    <xf numFmtId="0" fontId="1"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27" borderId="0" applyNumberFormat="0" applyBorder="0" applyAlignment="0" applyProtection="0"/>
    <xf numFmtId="0" fontId="10" fillId="27" borderId="0" applyNumberFormat="0" applyBorder="0" applyAlignment="0" applyProtection="0"/>
    <xf numFmtId="0" fontId="14" fillId="8" borderId="8" applyNumberFormat="0" applyFont="0" applyAlignment="0" applyProtection="0"/>
    <xf numFmtId="0" fontId="10" fillId="0" borderId="0"/>
    <xf numFmtId="0" fontId="3" fillId="91" borderId="18" applyNumberFormat="0" applyFont="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30" borderId="0" applyNumberFormat="0" applyBorder="0" applyAlignment="0" applyProtection="0"/>
    <xf numFmtId="0" fontId="14" fillId="47"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5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85" fillId="12" borderId="0" applyNumberFormat="0" applyBorder="0" applyAlignment="0" applyProtection="0"/>
    <xf numFmtId="0" fontId="15" fillId="58" borderId="0" applyNumberFormat="0" applyBorder="0" applyAlignment="0" applyProtection="0"/>
    <xf numFmtId="0" fontId="16" fillId="9" borderId="0" applyNumberFormat="0" applyBorder="0" applyAlignment="0" applyProtection="0"/>
    <xf numFmtId="0" fontId="15" fillId="58" borderId="0" applyNumberFormat="0" applyBorder="0" applyAlignment="0" applyProtection="0"/>
    <xf numFmtId="0" fontId="16" fillId="25" borderId="0" applyNumberFormat="0" applyBorder="0" applyAlignment="0" applyProtection="0"/>
    <xf numFmtId="0" fontId="15" fillId="64" borderId="0" applyNumberFormat="0" applyBorder="0" applyAlignment="0" applyProtection="0"/>
    <xf numFmtId="0" fontId="20" fillId="65" borderId="12"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2" fontId="3" fillId="0" borderId="0" applyFill="0" applyBorder="0" applyAlignment="0" applyProtection="0"/>
    <xf numFmtId="0" fontId="32" fillId="0" borderId="1" applyNumberFormat="0" applyFill="0" applyAlignment="0" applyProtection="0"/>
    <xf numFmtId="0" fontId="35" fillId="0" borderId="0" applyNumberFormat="0" applyFill="0" applyBorder="0" applyAlignment="0" applyProtection="0"/>
    <xf numFmtId="0" fontId="44" fillId="68" borderId="0" applyNumberFormat="0" applyBorder="0" applyAlignment="0" applyProtection="0"/>
    <xf numFmtId="0" fontId="10" fillId="0" borderId="0"/>
    <xf numFmtId="0" fontId="3" fillId="0" borderId="0"/>
    <xf numFmtId="0" fontId="10" fillId="0" borderId="0"/>
    <xf numFmtId="0" fontId="10" fillId="0" borderId="0"/>
    <xf numFmtId="0" fontId="10" fillId="0" borderId="0"/>
    <xf numFmtId="0" fontId="26" fillId="0" borderId="0"/>
    <xf numFmtId="0" fontId="26" fillId="0" borderId="0"/>
    <xf numFmtId="0" fontId="48" fillId="0" borderId="0"/>
    <xf numFmtId="0" fontId="3" fillId="0" borderId="0"/>
    <xf numFmtId="0" fontId="48"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6" fillId="0" borderId="0"/>
    <xf numFmtId="0" fontId="10" fillId="0" borderId="0"/>
    <xf numFmtId="0" fontId="10" fillId="0" borderId="0"/>
    <xf numFmtId="0" fontId="3"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57" fillId="65" borderId="19" applyNumberFormat="0" applyAlignment="0" applyProtection="0"/>
    <xf numFmtId="9" fontId="3" fillId="0" borderId="0" applyFont="0" applyFill="0" applyBorder="0" applyAlignment="0" applyProtection="0"/>
    <xf numFmtId="0" fontId="63" fillId="0" borderId="9" applyNumberFormat="0" applyFill="0" applyAlignment="0" applyProtection="0"/>
    <xf numFmtId="0" fontId="66" fillId="0" borderId="0" applyNumberFormat="0" applyFill="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30" borderId="0" applyNumberFormat="0" applyBorder="0" applyAlignment="0" applyProtection="0"/>
    <xf numFmtId="0" fontId="10" fillId="27"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5" fillId="58" borderId="0" applyNumberFormat="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8" borderId="8" applyNumberFormat="0" applyFont="0" applyAlignment="0" applyProtection="0"/>
    <xf numFmtId="0" fontId="10" fillId="23"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5" fillId="0" borderId="16"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69" borderId="18" applyNumberFormat="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31" borderId="0" applyNumberFormat="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0" borderId="0"/>
    <xf numFmtId="0" fontId="10" fillId="0" borderId="0"/>
    <xf numFmtId="0" fontId="10" fillId="0" borderId="0"/>
    <xf numFmtId="0" fontId="10" fillId="0" borderId="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6" fillId="12" borderId="0" applyNumberFormat="0" applyBorder="0" applyAlignment="0" applyProtection="0"/>
    <xf numFmtId="0" fontId="15" fillId="80" borderId="0" applyNumberFormat="0" applyBorder="0" applyAlignment="0" applyProtection="0"/>
    <xf numFmtId="0" fontId="16" fillId="12"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5" fillId="52" borderId="0" applyNumberFormat="0" applyBorder="0" applyAlignment="0" applyProtection="0"/>
    <xf numFmtId="0" fontId="16" fillId="16"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85" fillId="16"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5" fillId="54" borderId="0" applyNumberFormat="0" applyBorder="0" applyAlignment="0" applyProtection="0"/>
    <xf numFmtId="0" fontId="16" fillId="20"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5" fillId="81"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85" fillId="24"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5" fillId="82" borderId="0" applyNumberFormat="0" applyBorder="0" applyAlignment="0" applyProtection="0"/>
    <xf numFmtId="0" fontId="16" fillId="2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85" fillId="28"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85" fillId="32"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16" fillId="9" borderId="0" applyNumberFormat="0" applyBorder="0" applyAlignment="0" applyProtection="0"/>
    <xf numFmtId="0" fontId="15" fillId="84" borderId="0" applyNumberFormat="0" applyBorder="0" applyAlignment="0" applyProtection="0"/>
    <xf numFmtId="0" fontId="16" fillId="9"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85" fillId="9"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85" borderId="0" applyNumberFormat="0" applyBorder="0" applyAlignment="0" applyProtection="0"/>
    <xf numFmtId="0" fontId="16" fillId="13"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85" fillId="1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5" fillId="86"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85" fillId="17" borderId="0" applyNumberFormat="0" applyBorder="0" applyAlignment="0" applyProtection="0"/>
    <xf numFmtId="0" fontId="15" fillId="58"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5" fillId="81" borderId="0" applyNumberFormat="0" applyBorder="0" applyAlignment="0" applyProtection="0"/>
    <xf numFmtId="0" fontId="16" fillId="21"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85" fillId="21"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5" fillId="82" borderId="0" applyNumberFormat="0" applyBorder="0" applyAlignment="0" applyProtection="0"/>
    <xf numFmtId="0" fontId="16" fillId="25"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85" fillId="25"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5" fillId="87" borderId="0" applyNumberFormat="0" applyBorder="0" applyAlignment="0" applyProtection="0"/>
    <xf numFmtId="0" fontId="16" fillId="29"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85" fillId="2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7" fillId="3" borderId="0" applyNumberFormat="0" applyBorder="0" applyAlignment="0" applyProtection="0"/>
    <xf numFmtId="0" fontId="18" fillId="40" borderId="0" applyNumberFormat="0" applyBorder="0" applyAlignment="0" applyProtection="0"/>
    <xf numFmtId="0" fontId="17" fillId="3"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7" fillId="3" borderId="0" applyNumberFormat="0" applyBorder="0" applyAlignment="0" applyProtection="0"/>
    <xf numFmtId="0" fontId="75" fillId="3" borderId="0" applyNumberFormat="0" applyBorder="0" applyAlignment="0" applyProtection="0"/>
    <xf numFmtId="0" fontId="19" fillId="6" borderId="4" applyNumberFormat="0" applyAlignment="0" applyProtection="0"/>
    <xf numFmtId="0" fontId="19" fillId="6" borderId="4" applyNumberFormat="0" applyAlignment="0" applyProtection="0"/>
    <xf numFmtId="0" fontId="20" fillId="65" borderId="12" applyNumberFormat="0" applyAlignment="0" applyProtection="0"/>
    <xf numFmtId="0" fontId="20" fillId="65" borderId="12" applyNumberFormat="0" applyAlignment="0" applyProtection="0"/>
    <xf numFmtId="0" fontId="21" fillId="65" borderId="12" applyNumberFormat="0" applyAlignment="0" applyProtection="0"/>
    <xf numFmtId="0" fontId="21" fillId="65" borderId="12" applyNumberFormat="0" applyAlignment="0" applyProtection="0"/>
    <xf numFmtId="0" fontId="21" fillId="88" borderId="12" applyNumberFormat="0" applyAlignment="0" applyProtection="0"/>
    <xf numFmtId="0" fontId="20" fillId="65" borderId="12" applyNumberFormat="0" applyAlignment="0" applyProtection="0"/>
    <xf numFmtId="0" fontId="22" fillId="6" borderId="4" applyNumberFormat="0" applyAlignment="0" applyProtection="0"/>
    <xf numFmtId="0" fontId="19" fillId="6" borderId="4" applyNumberFormat="0" applyAlignment="0" applyProtection="0"/>
    <xf numFmtId="0" fontId="19" fillId="6" borderId="4" applyNumberFormat="0" applyAlignment="0" applyProtection="0"/>
    <xf numFmtId="0" fontId="21" fillId="65" borderId="12" applyNumberFormat="0" applyAlignment="0" applyProtection="0"/>
    <xf numFmtId="0" fontId="19" fillId="6" borderId="4" applyNumberFormat="0" applyAlignment="0" applyProtection="0"/>
    <xf numFmtId="0" fontId="79" fillId="6" borderId="4" applyNumberFormat="0" applyAlignment="0" applyProtection="0"/>
    <xf numFmtId="0" fontId="19" fillId="6" borderId="4" applyNumberFormat="0" applyAlignment="0" applyProtection="0"/>
    <xf numFmtId="0" fontId="23" fillId="66" borderId="13" applyNumberFormat="0" applyAlignment="0" applyProtection="0"/>
    <xf numFmtId="0" fontId="23" fillId="66" borderId="13" applyNumberFormat="0" applyAlignment="0" applyProtection="0"/>
    <xf numFmtId="0" fontId="24" fillId="7" borderId="7" applyNumberFormat="0" applyAlignment="0" applyProtection="0"/>
    <xf numFmtId="0" fontId="23" fillId="89" borderId="13" applyNumberFormat="0" applyAlignment="0" applyProtection="0"/>
    <xf numFmtId="0" fontId="24" fillId="7" borderId="7" applyNumberFormat="0" applyAlignment="0" applyProtection="0"/>
    <xf numFmtId="0" fontId="23" fillId="66" borderId="13" applyNumberFormat="0" applyAlignment="0" applyProtection="0"/>
    <xf numFmtId="0" fontId="23" fillId="66" borderId="13" applyNumberFormat="0" applyAlignment="0" applyProtection="0"/>
    <xf numFmtId="0" fontId="23" fillId="66" borderId="13" applyNumberFormat="0" applyAlignment="0" applyProtection="0"/>
    <xf numFmtId="0" fontId="81" fillId="7" borderId="7" applyNumberFormat="0" applyAlignment="0" applyProtection="0"/>
    <xf numFmtId="170" fontId="25"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3" fillId="0" borderId="0" applyFill="0" applyBorder="0" applyAlignment="0" applyProtection="0"/>
    <xf numFmtId="172"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4" fillId="0" borderId="0" applyFont="0" applyFill="0" applyBorder="0" applyAlignment="0" applyProtection="0"/>
    <xf numFmtId="164" fontId="26" fillId="0" borderId="0" applyFont="0" applyFill="0" applyBorder="0" applyAlignment="0" applyProtection="0"/>
    <xf numFmtId="164" fontId="25"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3" fillId="0" borderId="0" applyNumberFormat="0" applyFill="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2" borderId="0" applyNumberFormat="0" applyBorder="0" applyAlignment="0" applyProtection="0"/>
    <xf numFmtId="0" fontId="30" fillId="2"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74" fillId="2" borderId="0" applyNumberFormat="0" applyBorder="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71" fillId="0" borderId="1"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72" fillId="0" borderId="2"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73" fillId="0" borderId="3" applyNumberFormat="0" applyFill="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7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47" borderId="12" applyNumberFormat="0" applyAlignment="0" applyProtection="0"/>
    <xf numFmtId="0" fontId="38" fillId="47" borderId="12"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8" fillId="48" borderId="12" applyNumberFormat="0" applyAlignment="0" applyProtection="0"/>
    <xf numFmtId="0" fontId="39" fillId="5" borderId="4" applyNumberFormat="0" applyAlignment="0" applyProtection="0"/>
    <xf numFmtId="0" fontId="38" fillId="47" borderId="12" applyNumberFormat="0" applyAlignment="0" applyProtection="0"/>
    <xf numFmtId="0" fontId="38" fillId="47" borderId="12" applyNumberFormat="0" applyAlignment="0" applyProtection="0"/>
    <xf numFmtId="0" fontId="77" fillId="5" borderId="4" applyNumberFormat="0" applyAlignment="0" applyProtection="0"/>
    <xf numFmtId="0" fontId="40" fillId="5" borderId="4" applyNumberFormat="0" applyAlignment="0" applyProtection="0"/>
    <xf numFmtId="0" fontId="40" fillId="5" borderId="4" applyNumberFormat="0" applyAlignment="0" applyProtection="0"/>
    <xf numFmtId="0" fontId="41" fillId="67" borderId="4" applyNumberFormat="0" applyAlignment="0" applyProtection="0"/>
    <xf numFmtId="0" fontId="43" fillId="0" borderId="6" applyNumberFormat="0" applyFill="0" applyAlignment="0" applyProtection="0"/>
    <xf numFmtId="0" fontId="42" fillId="0" borderId="17"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0" fillId="0" borderId="6" applyNumberFormat="0" applyFill="0" applyAlignment="0" applyProtection="0"/>
    <xf numFmtId="0" fontId="44" fillId="68"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4" fillId="90" borderId="0" applyNumberFormat="0" applyBorder="0" applyAlignment="0" applyProtection="0"/>
    <xf numFmtId="0" fontId="45" fillId="4"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6" fillId="4" borderId="0" applyNumberFormat="0" applyBorder="0" applyAlignment="0" applyProtection="0"/>
    <xf numFmtId="0" fontId="76" fillId="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5"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6"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xf numFmtId="0" fontId="3" fillId="0" borderId="0"/>
    <xf numFmtId="0" fontId="26" fillId="0" borderId="0"/>
    <xf numFmtId="0" fontId="26" fillId="0" borderId="0"/>
    <xf numFmtId="0" fontId="26" fillId="0" borderId="0"/>
    <xf numFmtId="0" fontId="3" fillId="0" borderId="0"/>
    <xf numFmtId="0" fontId="47" fillId="0" borderId="0"/>
    <xf numFmtId="0" fontId="3" fillId="0" borderId="0"/>
    <xf numFmtId="0" fontId="47"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xf numFmtId="0" fontId="25" fillId="0" borderId="0"/>
    <xf numFmtId="0" fontId="3" fillId="0" borderId="0"/>
    <xf numFmtId="0" fontId="3" fillId="0" borderId="0"/>
    <xf numFmtId="0" fontId="3"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3" fillId="0" borderId="0" pivotButton="1"/>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applyNumberFormat="0" applyFon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applyNumberForma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49" fillId="0" borderId="0"/>
    <xf numFmtId="0" fontId="3"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applyNumberFormat="0" applyFon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applyNumberFormat="0" applyFon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25" fillId="0" borderId="0"/>
    <xf numFmtId="0" fontId="49" fillId="0" borderId="0"/>
    <xf numFmtId="0" fontId="3" fillId="0" borderId="0"/>
    <xf numFmtId="0" fontId="49" fillId="0" borderId="0"/>
    <xf numFmtId="0" fontId="3" fillId="0" borderId="0"/>
    <xf numFmtId="0" fontId="49" fillId="0" borderId="0"/>
    <xf numFmtId="0" fontId="25" fillId="0" borderId="0"/>
    <xf numFmtId="0" fontId="3" fillId="0" borderId="0"/>
    <xf numFmtId="0" fontId="3" fillId="0" borderId="0"/>
    <xf numFmtId="0" fontId="53" fillId="0" borderId="0" applyNumberFormat="0" applyFill="0" applyBorder="0" applyAlignment="0" applyProtection="0"/>
    <xf numFmtId="0" fontId="52" fillId="0" borderId="0"/>
    <xf numFmtId="0" fontId="3" fillId="0" borderId="0"/>
    <xf numFmtId="0" fontId="52" fillId="0" borderId="0"/>
    <xf numFmtId="0" fontId="52" fillId="0" borderId="0"/>
    <xf numFmtId="0" fontId="52" fillId="0" borderId="0"/>
    <xf numFmtId="0" fontId="25" fillId="0" borderId="0"/>
    <xf numFmtId="0" fontId="3" fillId="0" borderId="0"/>
    <xf numFmtId="0" fontId="3"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3" fillId="0" borderId="0"/>
    <xf numFmtId="0" fontId="3" fillId="0" borderId="0"/>
    <xf numFmtId="0" fontId="10" fillId="0" borderId="0"/>
    <xf numFmtId="0" fontId="10" fillId="0" borderId="0"/>
    <xf numFmtId="0" fontId="1" fillId="0" borderId="0"/>
    <xf numFmtId="0" fontId="1" fillId="0" borderId="0"/>
    <xf numFmtId="0" fontId="1" fillId="0" borderId="0"/>
    <xf numFmtId="0" fontId="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53" fillId="0" borderId="0" applyNumberFormat="0" applyFill="0" applyBorder="0" applyAlignment="0" applyProtection="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5" fillId="0" borderId="0"/>
    <xf numFmtId="0" fontId="26" fillId="0" borderId="0"/>
    <xf numFmtId="0" fontId="55" fillId="0" borderId="0"/>
    <xf numFmtId="0" fontId="50" fillId="0" borderId="0" applyNumberFormat="0" applyBorder="0" applyProtection="0"/>
    <xf numFmtId="0" fontId="26" fillId="0" borderId="0"/>
    <xf numFmtId="0" fontId="26" fillId="0" borderId="0"/>
    <xf numFmtId="0" fontId="26" fillId="0" borderId="0"/>
    <xf numFmtId="0" fontId="26" fillId="0" borderId="0"/>
    <xf numFmtId="0" fontId="50" fillId="0" borderId="0" applyNumberFormat="0" applyBorder="0" applyProtection="0"/>
    <xf numFmtId="0" fontId="50" fillId="0" borderId="0" applyNumberFormat="0" applyBorder="0" applyProtection="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26" fillId="0" borderId="0"/>
    <xf numFmtId="0" fontId="26" fillId="0" borderId="0"/>
    <xf numFmtId="0" fontId="26" fillId="0" borderId="0"/>
    <xf numFmtId="0" fontId="3"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6" fillId="0" borderId="0"/>
    <xf numFmtId="0" fontId="10" fillId="0" borderId="0"/>
    <xf numFmtId="0" fontId="10" fillId="0" borderId="0"/>
    <xf numFmtId="0" fontId="56" fillId="0" borderId="0"/>
    <xf numFmtId="0" fontId="56"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3" fillId="0" borderId="0"/>
    <xf numFmtId="0" fontId="25" fillId="0" borderId="0"/>
    <xf numFmtId="0" fontId="25"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25" fillId="0" borderId="0"/>
    <xf numFmtId="0" fontId="25"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47" fillId="0" borderId="0"/>
    <xf numFmtId="0" fontId="25"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55" fillId="0" borderId="0"/>
    <xf numFmtId="0" fontId="53" fillId="0" borderId="0" applyNumberFormat="0" applyFill="0" applyBorder="0" applyAlignment="0" applyProtection="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0"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25"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3"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 fillId="69" borderId="18" applyNumberFormat="0" applyAlignment="0" applyProtection="0"/>
    <xf numFmtId="0" fontId="3" fillId="69" borderId="18" applyNumberFormat="0" applyAlignment="0" applyProtection="0"/>
    <xf numFmtId="0" fontId="3" fillId="69" borderId="18" applyNumberFormat="0" applyAlignment="0" applyProtection="0"/>
    <xf numFmtId="0" fontId="3" fillId="69" borderId="18" applyNumberFormat="0" applyAlignment="0" applyProtection="0"/>
    <xf numFmtId="0" fontId="14"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4"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4"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 fillId="91" borderId="18" applyNumberFormat="0" applyFont="0" applyAlignment="0" applyProtection="0"/>
    <xf numFmtId="0" fontId="3" fillId="91" borderId="18" applyNumberFormat="0" applyFont="0" applyAlignment="0" applyProtection="0"/>
    <xf numFmtId="0" fontId="14" fillId="8" borderId="8" applyNumberFormat="0" applyFont="0" applyAlignment="0" applyProtection="0"/>
    <xf numFmtId="0" fontId="3" fillId="91" borderId="1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25"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57" fillId="65" borderId="19" applyNumberFormat="0" applyAlignment="0" applyProtection="0"/>
    <xf numFmtId="0" fontId="58" fillId="6" borderId="5" applyNumberFormat="0" applyAlignment="0" applyProtection="0"/>
    <xf numFmtId="0" fontId="58" fillId="6" borderId="5" applyNumberFormat="0" applyAlignment="0" applyProtection="0"/>
    <xf numFmtId="0" fontId="78" fillId="6" borderId="5" applyNumberFormat="0" applyAlignment="0" applyProtection="0"/>
    <xf numFmtId="9" fontId="25"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5"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5"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60" fillId="0" borderId="0"/>
    <xf numFmtId="0" fontId="60" fillId="0" borderId="0"/>
    <xf numFmtId="0" fontId="2" fillId="0" borderId="0" applyNumberFormat="0" applyFill="0" applyBorder="0" applyAlignment="0" applyProtection="0"/>
    <xf numFmtId="0" fontId="61" fillId="0" borderId="0" applyNumberFormat="0" applyFill="0" applyBorder="0" applyAlignment="0" applyProtection="0"/>
    <xf numFmtId="0" fontId="63" fillId="0" borderId="9" applyNumberFormat="0" applyFill="0" applyAlignment="0" applyProtection="0"/>
    <xf numFmtId="0" fontId="62" fillId="0" borderId="20" applyNumberFormat="0" applyFill="0" applyAlignment="0" applyProtection="0"/>
    <xf numFmtId="0" fontId="63" fillId="0" borderId="9" applyNumberFormat="0" applyFill="0" applyAlignment="0" applyProtection="0"/>
    <xf numFmtId="0" fontId="63" fillId="0" borderId="9"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62" fillId="0" borderId="20" applyNumberFormat="0" applyFill="0" applyAlignment="0" applyProtection="0"/>
    <xf numFmtId="0" fontId="84" fillId="0" borderId="9" applyNumberFormat="0" applyFill="0" applyAlignment="0" applyProtection="0"/>
    <xf numFmtId="174" fontId="64" fillId="65" borderId="0" applyBorder="0" applyProtection="0"/>
    <xf numFmtId="174" fontId="64" fillId="65" borderId="0" applyBorder="0" applyProtection="0"/>
    <xf numFmtId="174" fontId="64" fillId="65" borderId="0" applyBorder="0" applyProtection="0"/>
    <xf numFmtId="174" fontId="64" fillId="65" borderId="0" applyBorder="0" applyProtection="0"/>
    <xf numFmtId="174" fontId="64" fillId="65" borderId="0" applyBorder="0" applyProtection="0"/>
    <xf numFmtId="173" fontId="64" fillId="70" borderId="0" applyBorder="0" applyProtection="0"/>
    <xf numFmtId="173" fontId="64" fillId="70" borderId="0" applyBorder="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57" fillId="65" borderId="19" applyNumberFormat="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6" fillId="12" borderId="0" applyNumberFormat="0" applyBorder="0" applyAlignment="0" applyProtection="0"/>
    <xf numFmtId="0" fontId="15" fillId="53"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7" fillId="3" borderId="0" applyNumberFormat="0" applyBorder="0" applyAlignment="0" applyProtection="0"/>
    <xf numFmtId="0" fontId="24" fillId="7" borderId="7"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28" fillId="0" borderId="0" applyNumberFormat="0" applyFill="0" applyBorder="0" applyAlignment="0" applyProtection="0"/>
    <xf numFmtId="0" fontId="33" fillId="0" borderId="15" applyNumberFormat="0" applyFill="0" applyAlignment="0" applyProtection="0"/>
    <xf numFmtId="0" fontId="38" fillId="47" borderId="12"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3"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 fillId="0" borderId="0"/>
    <xf numFmtId="0" fontId="1"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58" fillId="6" borderId="5"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61" fillId="0" borderId="0" applyNumberFormat="0" applyFill="0" applyBorder="0" applyAlignment="0" applyProtection="0"/>
    <xf numFmtId="0" fontId="82" fillId="0" borderId="0" applyNumberFormat="0" applyFill="0" applyBorder="0" applyAlignment="0" applyProtection="0"/>
    <xf numFmtId="0" fontId="10" fillId="30" borderId="0" applyNumberFormat="0" applyBorder="0" applyAlignment="0" applyProtection="0"/>
    <xf numFmtId="0" fontId="10" fillId="2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30"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6" fillId="12" borderId="0" applyNumberFormat="0" applyBorder="0" applyAlignment="0" applyProtection="0"/>
    <xf numFmtId="0" fontId="85" fillId="20" borderId="0" applyNumberFormat="0" applyBorder="0" applyAlignment="0" applyProtection="0"/>
    <xf numFmtId="0" fontId="15" fillId="83" borderId="0" applyNumberFormat="0" applyBorder="0" applyAlignment="0" applyProtection="0"/>
    <xf numFmtId="0" fontId="17" fillId="3" borderId="0" applyNumberFormat="0" applyBorder="0" applyAlignment="0" applyProtection="0"/>
    <xf numFmtId="0" fontId="24" fillId="7" borderId="7"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28" fillId="0" borderId="0" applyNumberFormat="0" applyFill="0" applyBorder="0" applyAlignment="0" applyProtection="0"/>
    <xf numFmtId="0" fontId="34" fillId="0" borderId="2" applyNumberFormat="0" applyFill="0" applyAlignment="0" applyProtection="0"/>
    <xf numFmtId="0" fontId="36" fillId="0" borderId="3" applyNumberFormat="0" applyFill="0" applyAlignment="0" applyProtection="0"/>
    <xf numFmtId="0" fontId="40" fillId="5" borderId="4" applyNumberFormat="0" applyAlignment="0" applyProtection="0"/>
    <xf numFmtId="0" fontId="10" fillId="0" borderId="0"/>
    <xf numFmtId="0" fontId="10" fillId="0" borderId="0"/>
    <xf numFmtId="0" fontId="10" fillId="0" borderId="0"/>
    <xf numFmtId="0" fontId="26" fillId="0" borderId="0"/>
    <xf numFmtId="0" fontId="26" fillId="0" borderId="0"/>
    <xf numFmtId="0" fontId="25"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3" fillId="0" borderId="0"/>
    <xf numFmtId="0" fontId="55" fillId="0" borderId="0"/>
    <xf numFmtId="0" fontId="3" fillId="0" borderId="0"/>
    <xf numFmtId="0" fontId="3" fillId="0" borderId="0"/>
    <xf numFmtId="0" fontId="26" fillId="0" borderId="0"/>
    <xf numFmtId="0" fontId="26" fillId="0" borderId="0"/>
    <xf numFmtId="0" fontId="26"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8" borderId="8" applyNumberFormat="0" applyFont="0" applyAlignment="0" applyProtection="0"/>
    <xf numFmtId="0" fontId="10" fillId="8" borderId="8" applyNumberFormat="0" applyFont="0" applyAlignment="0" applyProtection="0"/>
    <xf numFmtId="0" fontId="3" fillId="69" borderId="18" applyNumberFormat="0" applyAlignment="0" applyProtection="0"/>
    <xf numFmtId="0" fontId="10" fillId="8" borderId="8" applyNumberFormat="0" applyFont="0" applyAlignment="0" applyProtection="0"/>
    <xf numFmtId="0" fontId="10" fillId="8" borderId="8" applyNumberFormat="0" applyFont="0" applyAlignment="0" applyProtection="0"/>
  </cellStyleXfs>
  <cellXfs count="627">
    <xf numFmtId="0" fontId="0" fillId="0" borderId="0" xfId="0"/>
    <xf numFmtId="0" fontId="4" fillId="0" borderId="0" xfId="1" applyFont="1" applyAlignment="1">
      <alignment horizontal="right"/>
    </xf>
    <xf numFmtId="0" fontId="5" fillId="0" borderId="0" xfId="2" applyFont="1"/>
    <xf numFmtId="0" fontId="5" fillId="0" borderId="0" xfId="1" applyFont="1" applyAlignment="1"/>
    <xf numFmtId="0" fontId="5" fillId="0" borderId="0" xfId="1" applyFont="1" applyBorder="1"/>
    <xf numFmtId="0" fontId="4" fillId="0" borderId="0" xfId="1" applyFont="1"/>
    <xf numFmtId="0" fontId="6" fillId="0" borderId="0" xfId="2" applyFont="1"/>
    <xf numFmtId="0" fontId="4" fillId="0" borderId="0" xfId="1" applyFont="1" applyBorder="1"/>
    <xf numFmtId="0" fontId="7" fillId="0" borderId="10" xfId="1" applyFont="1" applyBorder="1" applyAlignment="1">
      <alignment horizontal="right" textRotation="90"/>
    </xf>
    <xf numFmtId="0" fontId="8" fillId="0" borderId="0" xfId="1" applyFont="1"/>
    <xf numFmtId="167" fontId="4" fillId="0" borderId="10" xfId="1" applyNumberFormat="1" applyFont="1" applyFill="1" applyBorder="1"/>
    <xf numFmtId="0" fontId="4" fillId="0" borderId="10" xfId="1" applyFont="1" applyBorder="1" applyAlignment="1">
      <alignment wrapText="1"/>
    </xf>
    <xf numFmtId="0" fontId="4" fillId="0" borderId="10" xfId="1" applyFont="1" applyBorder="1"/>
    <xf numFmtId="0" fontId="9" fillId="33" borderId="10" xfId="1" applyNumberFormat="1" applyFont="1" applyFill="1" applyBorder="1" applyAlignment="1"/>
    <xf numFmtId="167" fontId="9" fillId="33" borderId="10" xfId="1" applyNumberFormat="1" applyFont="1" applyFill="1" applyBorder="1"/>
    <xf numFmtId="0" fontId="4" fillId="33" borderId="10" xfId="1" applyFont="1" applyFill="1" applyBorder="1"/>
    <xf numFmtId="0" fontId="4" fillId="0" borderId="0" xfId="1" applyFont="1" applyBorder="1" applyAlignment="1">
      <alignment horizontal="right"/>
    </xf>
    <xf numFmtId="0" fontId="8" fillId="0" borderId="0" xfId="1" applyNumberFormat="1" applyFont="1" applyFill="1" applyBorder="1" applyAlignment="1">
      <alignment horizontal="left" vertical="center" wrapText="1" indent="4"/>
    </xf>
    <xf numFmtId="0" fontId="8" fillId="0" borderId="0" xfId="1" applyNumberFormat="1" applyFont="1" applyFill="1" applyBorder="1" applyAlignment="1">
      <alignment horizontal="left" vertical="center" wrapText="1" indent="3"/>
    </xf>
    <xf numFmtId="0" fontId="8" fillId="0" borderId="0" xfId="1" applyNumberFormat="1" applyFont="1" applyFill="1" applyBorder="1" applyAlignment="1">
      <alignment horizontal="left" vertical="center" wrapText="1" indent="2"/>
    </xf>
    <xf numFmtId="0" fontId="7" fillId="0" borderId="0" xfId="1" applyNumberFormat="1" applyFont="1" applyFill="1" applyBorder="1" applyAlignment="1">
      <alignment horizontal="left" vertical="center" wrapText="1" indent="1"/>
    </xf>
    <xf numFmtId="0" fontId="7" fillId="0" borderId="0" xfId="1" applyNumberFormat="1" applyFont="1" applyFill="1" applyBorder="1" applyAlignment="1">
      <alignment horizontal="left" vertical="center" wrapText="1" indent="2"/>
    </xf>
    <xf numFmtId="0" fontId="8" fillId="0" borderId="0" xfId="1" applyNumberFormat="1" applyFont="1" applyFill="1" applyBorder="1" applyAlignment="1">
      <alignment horizontal="left" vertical="center" wrapText="1" indent="5"/>
    </xf>
    <xf numFmtId="0" fontId="8" fillId="0" borderId="0" xfId="1" applyNumberFormat="1" applyFont="1" applyFill="1" applyBorder="1" applyAlignment="1">
      <alignment horizontal="left" vertical="center" wrapText="1" indent="6"/>
    </xf>
    <xf numFmtId="0" fontId="8" fillId="0" borderId="0" xfId="1" applyFont="1" applyBorder="1"/>
    <xf numFmtId="0" fontId="9" fillId="0" borderId="10" xfId="2" applyFont="1" applyBorder="1" applyAlignment="1">
      <alignment horizontal="center" vertical="center" wrapText="1"/>
    </xf>
    <xf numFmtId="166" fontId="4" fillId="33" borderId="10" xfId="2" applyNumberFormat="1" applyFont="1" applyFill="1" applyBorder="1" applyAlignment="1">
      <alignment horizontal="center" wrapText="1"/>
    </xf>
    <xf numFmtId="0" fontId="11" fillId="0" borderId="0" xfId="6" applyFont="1" applyAlignment="1">
      <alignment horizontal="left"/>
    </xf>
    <xf numFmtId="0" fontId="13" fillId="0" borderId="10" xfId="6" applyFont="1" applyBorder="1" applyAlignment="1">
      <alignment horizontal="right"/>
    </xf>
    <xf numFmtId="49" fontId="9" fillId="0" borderId="10" xfId="7" applyNumberFormat="1" applyFont="1" applyBorder="1" applyAlignment="1">
      <alignment horizontal="center" wrapText="1"/>
    </xf>
    <xf numFmtId="0" fontId="9" fillId="0" borderId="10" xfId="8" applyFont="1" applyBorder="1" applyAlignment="1">
      <alignment wrapText="1"/>
    </xf>
    <xf numFmtId="0" fontId="7" fillId="0" borderId="10" xfId="7" applyNumberFormat="1" applyFont="1" applyFill="1" applyBorder="1" applyAlignment="1">
      <alignment horizontal="right" wrapText="1"/>
    </xf>
    <xf numFmtId="0" fontId="9" fillId="0" borderId="10" xfId="1" applyNumberFormat="1" applyFont="1" applyFill="1" applyBorder="1" applyAlignment="1"/>
    <xf numFmtId="0" fontId="9" fillId="0" borderId="10" xfId="1" applyFont="1" applyBorder="1" applyAlignment="1">
      <alignment horizontal="center" vertical="center" wrapText="1"/>
    </xf>
    <xf numFmtId="3" fontId="4" fillId="0" borderId="10" xfId="1" applyNumberFormat="1" applyFont="1" applyBorder="1" applyAlignment="1">
      <alignment horizontal="right" wrapText="1"/>
    </xf>
    <xf numFmtId="49" fontId="9" fillId="0" borderId="10" xfId="884" applyNumberFormat="1" applyFont="1" applyBorder="1" applyAlignment="1">
      <alignment horizontal="center" wrapText="1"/>
    </xf>
    <xf numFmtId="0" fontId="9" fillId="0" borderId="11" xfId="726" applyFont="1" applyBorder="1" applyAlignment="1">
      <alignment wrapText="1"/>
    </xf>
    <xf numFmtId="49" fontId="9" fillId="0" borderId="10" xfId="884" applyNumberFormat="1" applyFont="1" applyBorder="1" applyAlignment="1">
      <alignment horizontal="center" wrapText="1"/>
    </xf>
    <xf numFmtId="0" fontId="9" fillId="33" borderId="10" xfId="1" applyNumberFormat="1" applyFont="1" applyFill="1" applyBorder="1" applyAlignment="1">
      <alignment horizontal="right"/>
    </xf>
    <xf numFmtId="0" fontId="6" fillId="71" borderId="10" xfId="1" applyFont="1" applyFill="1" applyBorder="1" applyAlignment="1">
      <alignment horizontal="center" vertical="center" wrapText="1"/>
    </xf>
    <xf numFmtId="0" fontId="7" fillId="71" borderId="10" xfId="1" applyFont="1" applyFill="1" applyBorder="1" applyAlignment="1">
      <alignment horizontal="right" textRotation="90"/>
    </xf>
    <xf numFmtId="0" fontId="4" fillId="73" borderId="10" xfId="1" applyFont="1" applyFill="1" applyBorder="1"/>
    <xf numFmtId="0" fontId="6" fillId="73" borderId="10" xfId="2" applyFont="1" applyFill="1" applyBorder="1" applyAlignment="1">
      <alignment horizontal="center" vertical="center" wrapText="1"/>
    </xf>
    <xf numFmtId="0" fontId="4" fillId="73" borderId="10" xfId="1" applyFont="1" applyFill="1" applyBorder="1" applyAlignment="1">
      <alignment horizontal="right"/>
    </xf>
    <xf numFmtId="167" fontId="9" fillId="0" borderId="10" xfId="1" applyNumberFormat="1" applyFont="1" applyBorder="1"/>
    <xf numFmtId="0" fontId="8" fillId="0" borderId="10" xfId="1" applyNumberFormat="1" applyFont="1" applyFill="1" applyBorder="1" applyAlignment="1">
      <alignment horizontal="left" vertical="center" wrapText="1" indent="4"/>
    </xf>
    <xf numFmtId="0" fontId="4" fillId="0" borderId="10" xfId="1" applyFont="1" applyBorder="1" applyAlignment="1">
      <alignment horizontal="right"/>
    </xf>
    <xf numFmtId="0" fontId="9" fillId="0" borderId="0" xfId="1" applyFont="1"/>
    <xf numFmtId="49" fontId="9" fillId="0" borderId="10" xfId="7" applyNumberFormat="1" applyFont="1" applyBorder="1" applyAlignment="1">
      <alignment horizontal="center" wrapText="1"/>
    </xf>
    <xf numFmtId="0" fontId="9" fillId="0" borderId="11" xfId="8" applyFont="1" applyBorder="1" applyAlignment="1">
      <alignment wrapText="1"/>
    </xf>
    <xf numFmtId="166" fontId="9" fillId="0" borderId="10" xfId="802" applyNumberFormat="1" applyFont="1" applyFill="1" applyBorder="1" applyAlignment="1">
      <alignment horizontal="center" wrapText="1"/>
    </xf>
    <xf numFmtId="166" fontId="9" fillId="0" borderId="10" xfId="802" applyNumberFormat="1" applyFont="1" applyBorder="1" applyAlignment="1">
      <alignment horizontal="center" wrapText="1"/>
    </xf>
    <xf numFmtId="0" fontId="68" fillId="33" borderId="10" xfId="1" applyFont="1" applyFill="1" applyBorder="1" applyAlignment="1">
      <alignment wrapText="1"/>
    </xf>
    <xf numFmtId="166" fontId="9" fillId="33" borderId="10" xfId="1" applyNumberFormat="1" applyFont="1" applyFill="1" applyBorder="1" applyAlignment="1">
      <alignment horizontal="center" wrapText="1"/>
    </xf>
    <xf numFmtId="3" fontId="9" fillId="0" borderId="10" xfId="2" applyNumberFormat="1" applyFont="1" applyBorder="1" applyAlignment="1">
      <alignment horizontal="right" wrapText="1"/>
    </xf>
    <xf numFmtId="167" fontId="9" fillId="0" borderId="10" xfId="2" applyNumberFormat="1" applyFont="1" applyBorder="1" applyAlignment="1"/>
    <xf numFmtId="166" fontId="9" fillId="74" borderId="10" xfId="2" applyNumberFormat="1" applyFont="1" applyFill="1" applyBorder="1" applyAlignment="1">
      <alignment horizontal="center" wrapText="1"/>
    </xf>
    <xf numFmtId="3" fontId="4" fillId="74" borderId="10" xfId="2" applyNumberFormat="1" applyFont="1" applyFill="1" applyBorder="1" applyAlignment="1">
      <alignment horizontal="right" wrapText="1"/>
    </xf>
    <xf numFmtId="167" fontId="4" fillId="74" borderId="10" xfId="2" applyNumberFormat="1" applyFont="1" applyFill="1" applyBorder="1" applyAlignment="1"/>
    <xf numFmtId="3" fontId="9" fillId="0" borderId="10" xfId="1" applyNumberFormat="1" applyFont="1" applyBorder="1" applyAlignment="1">
      <alignment horizontal="right" wrapText="1"/>
    </xf>
    <xf numFmtId="166" fontId="4" fillId="74" borderId="10" xfId="2" applyNumberFormat="1" applyFont="1" applyFill="1" applyBorder="1" applyAlignment="1">
      <alignment horizontal="center" wrapText="1"/>
    </xf>
    <xf numFmtId="0" fontId="12" fillId="0" borderId="22" xfId="6" applyFont="1" applyBorder="1" applyAlignment="1">
      <alignment horizontal="center"/>
    </xf>
    <xf numFmtId="0" fontId="12" fillId="0" borderId="22" xfId="6" applyFont="1" applyBorder="1"/>
    <xf numFmtId="4" fontId="12" fillId="0" borderId="22" xfId="6" applyNumberFormat="1" applyFont="1" applyFill="1" applyBorder="1"/>
    <xf numFmtId="0" fontId="12" fillId="0" borderId="23" xfId="6" applyFont="1" applyBorder="1"/>
    <xf numFmtId="0" fontId="13" fillId="0" borderId="22" xfId="6" applyFont="1" applyBorder="1" applyAlignment="1">
      <alignment horizontal="right"/>
    </xf>
    <xf numFmtId="4" fontId="13" fillId="0" borderId="22" xfId="6" applyNumberFormat="1" applyFont="1" applyFill="1" applyBorder="1"/>
    <xf numFmtId="0" fontId="12" fillId="0" borderId="23" xfId="6" applyFont="1" applyBorder="1" applyAlignment="1">
      <alignment horizontal="center"/>
    </xf>
    <xf numFmtId="4" fontId="12" fillId="0" borderId="23" xfId="6" applyNumberFormat="1" applyFont="1" applyFill="1" applyBorder="1"/>
    <xf numFmtId="0" fontId="13" fillId="36" borderId="10" xfId="6" applyFont="1" applyFill="1" applyBorder="1" applyAlignment="1">
      <alignment horizontal="right"/>
    </xf>
    <xf numFmtId="169" fontId="13" fillId="36" borderId="10" xfId="6" applyNumberFormat="1" applyFont="1" applyFill="1" applyBorder="1"/>
    <xf numFmtId="167" fontId="4" fillId="0" borderId="0" xfId="1" applyNumberFormat="1" applyFont="1"/>
    <xf numFmtId="0" fontId="12" fillId="0" borderId="22" xfId="6" applyFont="1" applyBorder="1" applyAlignment="1">
      <alignment wrapText="1"/>
    </xf>
    <xf numFmtId="0" fontId="12" fillId="0" borderId="23" xfId="6" applyFont="1" applyBorder="1" applyAlignment="1">
      <alignment wrapText="1"/>
    </xf>
    <xf numFmtId="0" fontId="9" fillId="0" borderId="10" xfId="0" applyFont="1" applyBorder="1" applyAlignment="1">
      <alignment wrapText="1"/>
    </xf>
    <xf numFmtId="0" fontId="4" fillId="0" borderId="0" xfId="1" applyFont="1" applyAlignment="1">
      <alignment horizontal="right"/>
    </xf>
    <xf numFmtId="0" fontId="5" fillId="0" borderId="0" xfId="2" applyFont="1"/>
    <xf numFmtId="0" fontId="5" fillId="0" borderId="0" xfId="1" applyFont="1" applyAlignment="1"/>
    <xf numFmtId="0" fontId="5" fillId="0" borderId="0" xfId="1" applyFont="1" applyBorder="1"/>
    <xf numFmtId="0" fontId="4" fillId="0" borderId="0" xfId="1" applyFont="1"/>
    <xf numFmtId="0" fontId="6" fillId="0" borderId="0" xfId="2" applyFont="1"/>
    <xf numFmtId="0" fontId="4" fillId="0" borderId="0" xfId="1" applyFont="1" applyBorder="1"/>
    <xf numFmtId="0" fontId="8" fillId="0" borderId="0" xfId="1" applyFont="1"/>
    <xf numFmtId="167" fontId="4" fillId="0" borderId="10" xfId="1" applyNumberFormat="1" applyFont="1" applyFill="1" applyBorder="1"/>
    <xf numFmtId="0" fontId="4" fillId="0" borderId="10" xfId="1" applyFont="1" applyBorder="1" applyAlignment="1">
      <alignment horizontal="left" wrapText="1"/>
    </xf>
    <xf numFmtId="167" fontId="4" fillId="0" borderId="10" xfId="1" applyNumberFormat="1" applyFont="1" applyBorder="1"/>
    <xf numFmtId="0" fontId="4" fillId="0" borderId="10" xfId="1" applyFont="1" applyBorder="1" applyAlignment="1">
      <alignment wrapText="1"/>
    </xf>
    <xf numFmtId="0" fontId="4" fillId="0" borderId="10" xfId="1" applyFont="1" applyBorder="1"/>
    <xf numFmtId="0" fontId="9" fillId="33" borderId="10" xfId="1" applyNumberFormat="1" applyFont="1" applyFill="1" applyBorder="1" applyAlignment="1"/>
    <xf numFmtId="167" fontId="9" fillId="33" borderId="10" xfId="1" applyNumberFormat="1" applyFont="1" applyFill="1" applyBorder="1"/>
    <xf numFmtId="0" fontId="4" fillId="33" borderId="10" xfId="1" applyFont="1" applyFill="1" applyBorder="1"/>
    <xf numFmtId="0" fontId="4" fillId="0" borderId="0" xfId="1" applyFont="1" applyBorder="1" applyAlignment="1">
      <alignment horizontal="right"/>
    </xf>
    <xf numFmtId="0" fontId="8" fillId="0" borderId="0" xfId="1" applyNumberFormat="1" applyFont="1" applyFill="1" applyBorder="1" applyAlignment="1">
      <alignment horizontal="left" vertical="center" wrapText="1" indent="4"/>
    </xf>
    <xf numFmtId="0" fontId="8" fillId="0" borderId="0" xfId="1" applyNumberFormat="1" applyFont="1" applyFill="1" applyBorder="1" applyAlignment="1">
      <alignment horizontal="left" vertical="center" wrapText="1" indent="3"/>
    </xf>
    <xf numFmtId="0" fontId="7" fillId="0" borderId="0" xfId="1" applyNumberFormat="1" applyFont="1" applyFill="1" applyBorder="1" applyAlignment="1">
      <alignment horizontal="left" vertical="center" wrapText="1" indent="1"/>
    </xf>
    <xf numFmtId="0" fontId="7" fillId="0" borderId="0" xfId="1" applyNumberFormat="1" applyFont="1" applyFill="1" applyBorder="1" applyAlignment="1">
      <alignment horizontal="left" vertical="center" wrapText="1" indent="2"/>
    </xf>
    <xf numFmtId="0" fontId="8" fillId="0" borderId="0" xfId="1" applyNumberFormat="1" applyFont="1" applyFill="1" applyBorder="1" applyAlignment="1">
      <alignment horizontal="left" vertical="center" wrapText="1" indent="5"/>
    </xf>
    <xf numFmtId="0" fontId="8" fillId="0" borderId="0" xfId="1" applyFont="1" applyBorder="1"/>
    <xf numFmtId="166" fontId="9" fillId="0" borderId="10" xfId="2" applyNumberFormat="1" applyFont="1" applyBorder="1" applyAlignment="1">
      <alignment horizontal="center" wrapText="1"/>
    </xf>
    <xf numFmtId="167" fontId="9" fillId="33" borderId="10" xfId="2" applyNumberFormat="1" applyFont="1" applyFill="1" applyBorder="1" applyAlignment="1"/>
    <xf numFmtId="0" fontId="4" fillId="0" borderId="10" xfId="2" applyFont="1" applyBorder="1" applyAlignment="1">
      <alignment wrapText="1"/>
    </xf>
    <xf numFmtId="0" fontId="7" fillId="0" borderId="10" xfId="1" applyNumberFormat="1" applyFont="1" applyFill="1" applyBorder="1" applyAlignment="1">
      <alignment horizontal="left" wrapText="1"/>
    </xf>
    <xf numFmtId="167" fontId="4" fillId="0" borderId="10" xfId="1" applyNumberFormat="1" applyFont="1" applyBorder="1" applyAlignment="1">
      <alignment horizontal="center"/>
    </xf>
    <xf numFmtId="168" fontId="9" fillId="33" borderId="10" xfId="2" applyNumberFormat="1" applyFont="1" applyFill="1" applyBorder="1" applyAlignment="1">
      <alignment horizontal="center" wrapText="1"/>
    </xf>
    <xf numFmtId="0" fontId="9" fillId="33" borderId="10" xfId="2" applyNumberFormat="1" applyFont="1" applyFill="1" applyBorder="1" applyAlignment="1">
      <alignment horizontal="right" wrapText="1"/>
    </xf>
    <xf numFmtId="4" fontId="13" fillId="36" borderId="10" xfId="6" applyNumberFormat="1" applyFont="1" applyFill="1" applyBorder="1"/>
    <xf numFmtId="0" fontId="12" fillId="0" borderId="10" xfId="6" applyFont="1" applyBorder="1" applyAlignment="1">
      <alignment wrapText="1"/>
    </xf>
    <xf numFmtId="0" fontId="9" fillId="0" borderId="0" xfId="0" applyFont="1" applyAlignment="1">
      <alignment wrapText="1"/>
    </xf>
    <xf numFmtId="49" fontId="9" fillId="0" borderId="10" xfId="884" applyNumberFormat="1" applyFont="1" applyBorder="1" applyAlignment="1">
      <alignment horizontal="center" wrapText="1"/>
    </xf>
    <xf numFmtId="0" fontId="9" fillId="0" borderId="11" xfId="726" applyFont="1" applyBorder="1" applyAlignment="1">
      <alignment wrapText="1"/>
    </xf>
    <xf numFmtId="0" fontId="7" fillId="71" borderId="10" xfId="1" applyFont="1" applyFill="1" applyBorder="1" applyAlignment="1">
      <alignment horizontal="center" vertical="center" wrapText="1"/>
    </xf>
    <xf numFmtId="166" fontId="9" fillId="0" borderId="10" xfId="3" applyNumberFormat="1" applyFont="1" applyFill="1" applyBorder="1" applyAlignment="1">
      <alignment wrapText="1"/>
    </xf>
    <xf numFmtId="166" fontId="9" fillId="0" borderId="10" xfId="3" applyNumberFormat="1" applyFont="1" applyBorder="1" applyAlignment="1">
      <alignment horizontal="center" wrapText="1"/>
    </xf>
    <xf numFmtId="0" fontId="70" fillId="0" borderId="10" xfId="1" applyFont="1" applyBorder="1" applyAlignment="1">
      <alignment wrapText="1"/>
    </xf>
    <xf numFmtId="0" fontId="12" fillId="0" borderId="0" xfId="6" applyFont="1"/>
    <xf numFmtId="0" fontId="12" fillId="0" borderId="10" xfId="6" applyFont="1" applyBorder="1" applyAlignment="1">
      <alignment horizontal="center"/>
    </xf>
    <xf numFmtId="4" fontId="12" fillId="0" borderId="10" xfId="6" applyNumberFormat="1" applyFont="1" applyBorder="1"/>
    <xf numFmtId="4" fontId="12" fillId="0" borderId="10" xfId="6" applyNumberFormat="1" applyFont="1" applyFill="1" applyBorder="1"/>
    <xf numFmtId="0" fontId="12" fillId="0" borderId="10" xfId="6" applyFont="1" applyFill="1" applyBorder="1" applyAlignment="1">
      <alignment wrapText="1"/>
    </xf>
    <xf numFmtId="0" fontId="12" fillId="0" borderId="10" xfId="6" applyFont="1" applyBorder="1"/>
    <xf numFmtId="167" fontId="4" fillId="0" borderId="0" xfId="1" applyNumberFormat="1" applyFont="1" applyBorder="1"/>
    <xf numFmtId="49" fontId="9" fillId="0" borderId="10" xfId="884" applyNumberFormat="1" applyFont="1" applyBorder="1" applyAlignment="1">
      <alignment horizontal="center" wrapText="1"/>
    </xf>
    <xf numFmtId="0" fontId="70" fillId="33" borderId="10" xfId="1" applyFont="1" applyFill="1" applyBorder="1"/>
    <xf numFmtId="0" fontId="70" fillId="0" borderId="10" xfId="4" applyFont="1" applyBorder="1" applyAlignment="1">
      <alignment horizontal="left" wrapText="1"/>
    </xf>
    <xf numFmtId="49" fontId="9" fillId="0" borderId="10" xfId="3" applyNumberFormat="1" applyFont="1" applyBorder="1" applyAlignment="1">
      <alignment horizontal="center" wrapText="1"/>
    </xf>
    <xf numFmtId="0" fontId="7" fillId="71" borderId="10" xfId="1" applyFont="1" applyFill="1" applyBorder="1" applyAlignment="1">
      <alignment horizontal="center" vertical="center" wrapText="1"/>
    </xf>
    <xf numFmtId="0" fontId="9" fillId="0" borderId="10" xfId="802" applyNumberFormat="1" applyFont="1" applyFill="1" applyBorder="1" applyAlignment="1">
      <alignment horizontal="center" wrapText="1"/>
    </xf>
    <xf numFmtId="166" fontId="9" fillId="0" borderId="10" xfId="3" applyNumberFormat="1" applyFont="1" applyFill="1" applyBorder="1" applyAlignment="1">
      <alignment wrapText="1"/>
    </xf>
    <xf numFmtId="166" fontId="9" fillId="0" borderId="10" xfId="3" applyNumberFormat="1" applyFont="1" applyBorder="1" applyAlignment="1">
      <alignment horizontal="center" wrapText="1"/>
    </xf>
    <xf numFmtId="169" fontId="13" fillId="36" borderId="23" xfId="6" applyNumberFormat="1" applyFont="1" applyFill="1" applyBorder="1"/>
    <xf numFmtId="0" fontId="88" fillId="0" borderId="10" xfId="3" applyFont="1" applyBorder="1" applyAlignment="1">
      <alignment wrapText="1"/>
    </xf>
    <xf numFmtId="49" fontId="13" fillId="0" borderId="10" xfId="6" applyNumberFormat="1" applyFont="1" applyBorder="1" applyAlignment="1">
      <alignment horizontal="center"/>
    </xf>
    <xf numFmtId="0" fontId="13" fillId="0" borderId="10" xfId="6" applyFont="1" applyBorder="1" applyAlignment="1">
      <alignment horizontal="center"/>
    </xf>
    <xf numFmtId="0" fontId="13" fillId="0" borderId="10" xfId="6" applyFont="1" applyBorder="1"/>
    <xf numFmtId="167" fontId="87" fillId="33" borderId="10" xfId="2" applyNumberFormat="1" applyFont="1" applyFill="1" applyBorder="1" applyAlignment="1"/>
    <xf numFmtId="167" fontId="70" fillId="0" borderId="10" xfId="5" applyNumberFormat="1" applyFont="1" applyBorder="1" applyAlignment="1"/>
    <xf numFmtId="0" fontId="70" fillId="33" borderId="10" xfId="4" applyFont="1" applyFill="1" applyBorder="1" applyAlignment="1">
      <alignment vertical="center" wrapText="1"/>
    </xf>
    <xf numFmtId="0" fontId="70" fillId="0" borderId="10" xfId="5" applyFont="1" applyBorder="1" applyAlignment="1">
      <alignment horizontal="left" wrapText="1"/>
    </xf>
    <xf numFmtId="0" fontId="70" fillId="33" borderId="10" xfId="5" applyFont="1" applyFill="1" applyBorder="1" applyAlignment="1">
      <alignment horizontal="left" wrapText="1"/>
    </xf>
    <xf numFmtId="0" fontId="13" fillId="0" borderId="0" xfId="728" applyFont="1"/>
    <xf numFmtId="0" fontId="12" fillId="0" borderId="0" xfId="728" applyFont="1"/>
    <xf numFmtId="0" fontId="12" fillId="0" borderId="0" xfId="728" applyFont="1" applyAlignment="1">
      <alignment horizontal="center"/>
    </xf>
    <xf numFmtId="0" fontId="12" fillId="0" borderId="0" xfId="728" applyFont="1" applyAlignment="1">
      <alignment horizontal="center" wrapText="1"/>
    </xf>
    <xf numFmtId="0" fontId="13" fillId="0" borderId="0" xfId="728" applyFont="1" applyAlignment="1">
      <alignment horizontal="center"/>
    </xf>
    <xf numFmtId="0" fontId="13" fillId="0" borderId="10" xfId="728" applyFont="1" applyBorder="1" applyAlignment="1">
      <alignment horizontal="center" vertical="center"/>
    </xf>
    <xf numFmtId="0" fontId="13" fillId="0" borderId="10" xfId="728" applyFont="1" applyBorder="1" applyAlignment="1">
      <alignment horizontal="center" vertical="center" wrapText="1"/>
    </xf>
    <xf numFmtId="0" fontId="12" fillId="0" borderId="0" xfId="728" applyFont="1" applyAlignment="1">
      <alignment vertical="center"/>
    </xf>
    <xf numFmtId="0" fontId="12" fillId="0" borderId="10" xfId="728" applyFont="1" applyFill="1" applyBorder="1" applyAlignment="1">
      <alignment horizontal="center"/>
    </xf>
    <xf numFmtId="0" fontId="12" fillId="0" borderId="10" xfId="728" applyFont="1" applyBorder="1" applyAlignment="1">
      <alignment horizontal="left" wrapText="1"/>
    </xf>
    <xf numFmtId="3" fontId="12" fillId="0" borderId="10" xfId="728" applyNumberFormat="1" applyFont="1" applyBorder="1" applyAlignment="1">
      <alignment horizontal="center"/>
    </xf>
    <xf numFmtId="169" fontId="12" fillId="0" borderId="10" xfId="728" applyNumberFormat="1" applyFont="1" applyBorder="1" applyAlignment="1">
      <alignment horizontal="center"/>
    </xf>
    <xf numFmtId="3" fontId="13" fillId="36" borderId="10" xfId="728" applyNumberFormat="1" applyFont="1" applyFill="1" applyBorder="1" applyAlignment="1">
      <alignment horizontal="center"/>
    </xf>
    <xf numFmtId="3" fontId="12" fillId="0" borderId="0" xfId="728" applyNumberFormat="1" applyFont="1"/>
    <xf numFmtId="0" fontId="12" fillId="0" borderId="10" xfId="728" applyFont="1" applyBorder="1" applyAlignment="1">
      <alignment horizontal="justify"/>
    </xf>
    <xf numFmtId="3" fontId="13" fillId="36" borderId="10" xfId="3" applyNumberFormat="1" applyFont="1" applyFill="1" applyBorder="1" applyAlignment="1">
      <alignment horizontal="center"/>
    </xf>
    <xf numFmtId="4" fontId="12" fillId="0" borderId="0" xfId="728" applyNumberFormat="1" applyFont="1"/>
    <xf numFmtId="169" fontId="12" fillId="77" borderId="10" xfId="728" applyNumberFormat="1" applyFont="1" applyFill="1" applyBorder="1" applyAlignment="1">
      <alignment horizontal="center"/>
    </xf>
    <xf numFmtId="0" fontId="13" fillId="78" borderId="10" xfId="728" applyFont="1" applyFill="1" applyBorder="1" applyAlignment="1">
      <alignment horizontal="center"/>
    </xf>
    <xf numFmtId="0" fontId="12" fillId="78" borderId="10" xfId="728" applyFont="1" applyFill="1" applyBorder="1" applyAlignment="1">
      <alignment horizontal="justify"/>
    </xf>
    <xf numFmtId="3" fontId="12" fillId="78" borderId="10" xfId="728" applyNumberFormat="1" applyFont="1" applyFill="1" applyBorder="1" applyAlignment="1">
      <alignment horizontal="center"/>
    </xf>
    <xf numFmtId="169" fontId="12" fillId="78" borderId="10" xfId="728" applyNumberFormat="1" applyFont="1" applyFill="1" applyBorder="1" applyAlignment="1">
      <alignment horizontal="center"/>
    </xf>
    <xf numFmtId="3" fontId="13" fillId="78" borderId="10" xfId="728" applyNumberFormat="1" applyFont="1" applyFill="1" applyBorder="1" applyAlignment="1">
      <alignment horizontal="center"/>
    </xf>
    <xf numFmtId="169" fontId="12" fillId="72" borderId="10" xfId="728" applyNumberFormat="1" applyFont="1" applyFill="1" applyBorder="1" applyAlignment="1">
      <alignment horizontal="center"/>
    </xf>
    <xf numFmtId="0" fontId="12" fillId="78" borderId="10" xfId="728" applyFont="1" applyFill="1" applyBorder="1" applyAlignment="1">
      <alignment horizontal="center"/>
    </xf>
    <xf numFmtId="0" fontId="12" fillId="78" borderId="10" xfId="728" applyFont="1" applyFill="1" applyBorder="1" applyAlignment="1">
      <alignment wrapText="1"/>
    </xf>
    <xf numFmtId="3" fontId="88" fillId="0" borderId="10" xfId="728" applyNumberFormat="1" applyFont="1" applyBorder="1" applyAlignment="1">
      <alignment horizontal="center"/>
    </xf>
    <xf numFmtId="0" fontId="12" fillId="79" borderId="10" xfId="728" applyFont="1" applyFill="1" applyBorder="1" applyAlignment="1">
      <alignment horizontal="center"/>
    </xf>
    <xf numFmtId="0" fontId="12" fillId="79" borderId="10" xfId="728" applyFont="1" applyFill="1" applyBorder="1" applyAlignment="1">
      <alignment horizontal="justify"/>
    </xf>
    <xf numFmtId="3" fontId="88" fillId="79" borderId="10" xfId="728" applyNumberFormat="1" applyFont="1" applyFill="1" applyBorder="1" applyAlignment="1">
      <alignment horizontal="center"/>
    </xf>
    <xf numFmtId="169" fontId="12" fillId="79" borderId="10" xfId="728" applyNumberFormat="1" applyFont="1" applyFill="1" applyBorder="1" applyAlignment="1">
      <alignment horizontal="center"/>
    </xf>
    <xf numFmtId="3" fontId="13" fillId="79" borderId="10" xfId="728" applyNumberFormat="1" applyFont="1" applyFill="1" applyBorder="1" applyAlignment="1">
      <alignment horizontal="center"/>
    </xf>
    <xf numFmtId="0" fontId="12" fillId="0" borderId="10" xfId="728" applyFont="1" applyFill="1" applyBorder="1" applyAlignment="1">
      <alignment horizontal="justify"/>
    </xf>
    <xf numFmtId="3" fontId="12" fillId="0" borderId="10" xfId="728" applyNumberFormat="1" applyFont="1" applyFill="1" applyBorder="1" applyAlignment="1">
      <alignment horizontal="center"/>
    </xf>
    <xf numFmtId="169" fontId="12" fillId="0" borderId="10" xfId="728" applyNumberFormat="1" applyFont="1" applyFill="1" applyBorder="1" applyAlignment="1">
      <alignment horizontal="center"/>
    </xf>
    <xf numFmtId="3" fontId="13" fillId="0" borderId="10" xfId="728" applyNumberFormat="1" applyFont="1" applyFill="1" applyBorder="1" applyAlignment="1">
      <alignment horizontal="center"/>
    </xf>
    <xf numFmtId="0" fontId="12" fillId="0" borderId="0" xfId="728" applyFont="1" applyFill="1"/>
    <xf numFmtId="0" fontId="12" fillId="0" borderId="10" xfId="728" applyFont="1" applyFill="1" applyBorder="1"/>
    <xf numFmtId="0" fontId="13" fillId="0" borderId="10" xfId="728" applyFont="1" applyBorder="1" applyAlignment="1">
      <alignment horizontal="right"/>
    </xf>
    <xf numFmtId="3" fontId="13" fillId="0" borderId="10" xfId="728" applyNumberFormat="1" applyFont="1" applyBorder="1" applyAlignment="1">
      <alignment horizontal="center"/>
    </xf>
    <xf numFmtId="0" fontId="12" fillId="0" borderId="10" xfId="728" applyFont="1" applyBorder="1" applyAlignment="1">
      <alignment horizontal="center"/>
    </xf>
    <xf numFmtId="0" fontId="12" fillId="0" borderId="10" xfId="728" applyFont="1" applyBorder="1" applyAlignment="1">
      <alignment horizontal="center" wrapText="1"/>
    </xf>
    <xf numFmtId="3" fontId="13" fillId="0" borderId="0" xfId="728" applyNumberFormat="1" applyFont="1" applyAlignment="1">
      <alignment horizontal="center"/>
    </xf>
    <xf numFmtId="0" fontId="87" fillId="0" borderId="0" xfId="1" applyFont="1"/>
    <xf numFmtId="167" fontId="9" fillId="0" borderId="10" xfId="2" applyNumberFormat="1" applyFont="1" applyFill="1" applyBorder="1" applyAlignment="1"/>
    <xf numFmtId="166" fontId="9" fillId="0" borderId="10" xfId="2" applyNumberFormat="1" applyFont="1" applyFill="1" applyBorder="1" applyAlignment="1">
      <alignment horizontal="center" wrapText="1"/>
    </xf>
    <xf numFmtId="3" fontId="9" fillId="0" borderId="10" xfId="2" applyNumberFormat="1" applyFont="1" applyFill="1" applyBorder="1" applyAlignment="1">
      <alignment horizontal="right" wrapText="1"/>
    </xf>
    <xf numFmtId="166" fontId="4" fillId="0" borderId="10" xfId="2" applyNumberFormat="1" applyFont="1" applyFill="1" applyBorder="1" applyAlignment="1">
      <alignment horizontal="center" wrapText="1"/>
    </xf>
    <xf numFmtId="166" fontId="8" fillId="0" borderId="10" xfId="2" applyNumberFormat="1" applyFont="1" applyFill="1" applyBorder="1" applyAlignment="1">
      <alignment horizontal="left" wrapText="1"/>
    </xf>
    <xf numFmtId="49" fontId="9" fillId="0" borderId="10" xfId="3" applyNumberFormat="1" applyFont="1" applyFill="1" applyBorder="1" applyAlignment="1">
      <alignment horizontal="center" wrapText="1"/>
    </xf>
    <xf numFmtId="167" fontId="4" fillId="0" borderId="10" xfId="5" applyNumberFormat="1" applyFont="1" applyFill="1" applyBorder="1" applyAlignment="1"/>
    <xf numFmtId="166" fontId="9" fillId="0" borderId="10" xfId="1" applyNumberFormat="1" applyFont="1" applyFill="1" applyBorder="1" applyAlignment="1">
      <alignment horizontal="center" wrapText="1"/>
    </xf>
    <xf numFmtId="167" fontId="9" fillId="0" borderId="10" xfId="1" applyNumberFormat="1" applyFont="1" applyFill="1" applyBorder="1" applyAlignment="1">
      <alignment horizontal="right"/>
    </xf>
    <xf numFmtId="3" fontId="9" fillId="0" borderId="10" xfId="1" applyNumberFormat="1" applyFont="1" applyFill="1" applyBorder="1" applyAlignment="1">
      <alignment horizontal="right" wrapText="1"/>
    </xf>
    <xf numFmtId="0" fontId="5" fillId="0" borderId="0" xfId="1" applyFont="1" applyBorder="1" applyAlignment="1">
      <alignment vertical="center"/>
    </xf>
    <xf numFmtId="0" fontId="4" fillId="0" borderId="0" xfId="1" applyFont="1" applyBorder="1" applyAlignment="1">
      <alignment vertical="center"/>
    </xf>
    <xf numFmtId="167" fontId="4" fillId="0" borderId="10" xfId="1" applyNumberFormat="1" applyFont="1" applyBorder="1" applyAlignment="1"/>
    <xf numFmtId="167" fontId="4" fillId="0" borderId="10" xfId="1" applyNumberFormat="1" applyFont="1" applyFill="1" applyBorder="1" applyAlignment="1"/>
    <xf numFmtId="0" fontId="9" fillId="0" borderId="10" xfId="1" applyNumberFormat="1" applyFont="1" applyFill="1" applyBorder="1" applyAlignment="1" applyProtection="1">
      <alignment wrapText="1"/>
    </xf>
    <xf numFmtId="0" fontId="4" fillId="33" borderId="10" xfId="1" applyFont="1" applyFill="1" applyBorder="1" applyAlignment="1"/>
    <xf numFmtId="0" fontId="6" fillId="75" borderId="10" xfId="2" applyFont="1" applyFill="1" applyBorder="1" applyAlignment="1">
      <alignment horizontal="center" wrapText="1"/>
    </xf>
    <xf numFmtId="0" fontId="7" fillId="75" borderId="10" xfId="1" applyFont="1" applyFill="1" applyBorder="1" applyAlignment="1">
      <alignment horizontal="center" wrapText="1"/>
    </xf>
    <xf numFmtId="0" fontId="8" fillId="0" borderId="10" xfId="1" applyNumberFormat="1" applyFont="1" applyFill="1" applyBorder="1" applyAlignment="1">
      <alignment horizontal="left" wrapText="1"/>
    </xf>
    <xf numFmtId="167" fontId="9" fillId="0" borderId="10" xfId="1" applyNumberFormat="1" applyFont="1" applyBorder="1" applyAlignment="1"/>
    <xf numFmtId="0" fontId="12" fillId="0" borderId="10" xfId="728" applyFont="1" applyBorder="1" applyAlignment="1">
      <alignment horizontal="center" vertical="center" wrapText="1"/>
    </xf>
    <xf numFmtId="0" fontId="12" fillId="0" borderId="10" xfId="728" applyFont="1" applyBorder="1" applyAlignment="1">
      <alignment horizontal="center" vertical="center"/>
    </xf>
    <xf numFmtId="0" fontId="12" fillId="0" borderId="10" xfId="728" applyFont="1" applyBorder="1" applyAlignment="1">
      <alignment vertical="center"/>
    </xf>
    <xf numFmtId="0" fontId="12" fillId="0" borderId="10" xfId="728" applyFont="1" applyBorder="1" applyAlignment="1">
      <alignment vertical="center" wrapText="1"/>
    </xf>
    <xf numFmtId="0" fontId="12" fillId="0" borderId="10" xfId="728" applyFont="1" applyBorder="1"/>
    <xf numFmtId="0" fontId="12" fillId="76" borderId="10" xfId="728" applyFont="1" applyFill="1" applyBorder="1" applyAlignment="1">
      <alignment wrapText="1"/>
    </xf>
    <xf numFmtId="0" fontId="12" fillId="33" borderId="10" xfId="728" applyFont="1" applyFill="1" applyBorder="1"/>
    <xf numFmtId="0" fontId="12" fillId="77" borderId="10" xfId="728" applyFont="1" applyFill="1" applyBorder="1" applyAlignment="1">
      <alignment wrapText="1"/>
    </xf>
    <xf numFmtId="2" fontId="12" fillId="0" borderId="10" xfId="728" applyNumberFormat="1" applyFont="1" applyBorder="1"/>
    <xf numFmtId="0" fontId="12" fillId="78" borderId="10" xfId="728" applyFont="1" applyFill="1" applyBorder="1" applyAlignment="1">
      <alignment horizontal="center" wrapText="1"/>
    </xf>
    <xf numFmtId="0" fontId="12" fillId="78" borderId="10" xfId="728" applyFont="1" applyFill="1" applyBorder="1"/>
    <xf numFmtId="14" fontId="12" fillId="0" borderId="10" xfId="728" applyNumberFormat="1" applyFont="1" applyBorder="1" applyAlignment="1">
      <alignment horizontal="center"/>
    </xf>
    <xf numFmtId="0" fontId="13" fillId="0" borderId="10" xfId="728" applyFont="1" applyBorder="1" applyAlignment="1">
      <alignment horizontal="center"/>
    </xf>
    <xf numFmtId="2" fontId="13" fillId="0" borderId="10" xfId="728" applyNumberFormat="1" applyFont="1" applyBorder="1" applyAlignment="1">
      <alignment horizontal="center"/>
    </xf>
    <xf numFmtId="2" fontId="12" fillId="78" borderId="10" xfId="728" applyNumberFormat="1" applyFont="1" applyFill="1" applyBorder="1" applyAlignment="1">
      <alignment horizontal="center"/>
    </xf>
    <xf numFmtId="0" fontId="12" fillId="79" borderId="10" xfId="728" applyFont="1" applyFill="1" applyBorder="1" applyAlignment="1">
      <alignment horizontal="center" wrapText="1"/>
    </xf>
    <xf numFmtId="0" fontId="13" fillId="79" borderId="10" xfId="728" applyFont="1" applyFill="1" applyBorder="1" applyAlignment="1">
      <alignment horizontal="center"/>
    </xf>
    <xf numFmtId="0" fontId="12" fillId="79" borderId="10" xfId="728" applyFont="1" applyFill="1" applyBorder="1"/>
    <xf numFmtId="0" fontId="12" fillId="0" borderId="10" xfId="728" applyFont="1" applyFill="1" applyBorder="1" applyAlignment="1">
      <alignment horizontal="center" wrapText="1"/>
    </xf>
    <xf numFmtId="0" fontId="13" fillId="0" borderId="10" xfId="728" applyFont="1" applyFill="1" applyBorder="1" applyAlignment="1">
      <alignment horizontal="center"/>
    </xf>
    <xf numFmtId="0" fontId="12" fillId="0" borderId="10" xfId="728" applyFont="1" applyBorder="1" applyAlignment="1">
      <alignment horizontal="right"/>
    </xf>
    <xf numFmtId="0" fontId="13" fillId="33" borderId="10" xfId="728" applyFont="1" applyFill="1" applyBorder="1"/>
    <xf numFmtId="0" fontId="93" fillId="0" borderId="10" xfId="728" applyFont="1" applyBorder="1" applyAlignment="1">
      <alignment wrapText="1"/>
    </xf>
    <xf numFmtId="4" fontId="13" fillId="0" borderId="10" xfId="728" applyNumberFormat="1" applyFont="1" applyBorder="1" applyAlignment="1">
      <alignment horizontal="center"/>
    </xf>
    <xf numFmtId="169" fontId="13" fillId="0" borderId="10" xfId="728" applyNumberFormat="1" applyFont="1" applyBorder="1" applyAlignment="1">
      <alignment horizontal="center"/>
    </xf>
    <xf numFmtId="169" fontId="12" fillId="0" borderId="10" xfId="728" applyNumberFormat="1" applyFont="1" applyBorder="1"/>
    <xf numFmtId="167" fontId="70" fillId="0" borderId="10" xfId="5" applyNumberFormat="1" applyFont="1" applyFill="1" applyBorder="1" applyAlignment="1"/>
    <xf numFmtId="167" fontId="9" fillId="0" borderId="10" xfId="5" applyNumberFormat="1" applyFont="1" applyFill="1" applyBorder="1" applyAlignment="1"/>
    <xf numFmtId="167" fontId="9" fillId="0" borderId="10" xfId="1" applyNumberFormat="1" applyFont="1" applyFill="1" applyBorder="1" applyAlignment="1"/>
    <xf numFmtId="0" fontId="68" fillId="0" borderId="10" xfId="1" applyFont="1" applyBorder="1" applyAlignment="1"/>
    <xf numFmtId="0" fontId="89" fillId="35" borderId="10" xfId="1" applyFont="1" applyFill="1" applyBorder="1" applyAlignment="1">
      <alignment wrapText="1"/>
    </xf>
    <xf numFmtId="49" fontId="91" fillId="0" borderId="10" xfId="3" applyNumberFormat="1" applyFont="1" applyBorder="1" applyAlignment="1">
      <alignment horizontal="center" wrapText="1"/>
    </xf>
    <xf numFmtId="167" fontId="4" fillId="0" borderId="23" xfId="1" applyNumberFormat="1" applyFont="1" applyBorder="1"/>
    <xf numFmtId="167" fontId="91" fillId="33" borderId="10" xfId="1" applyNumberFormat="1" applyFont="1" applyFill="1" applyBorder="1"/>
    <xf numFmtId="49" fontId="91" fillId="71" borderId="10" xfId="3" applyNumberFormat="1" applyFont="1" applyFill="1" applyBorder="1" applyAlignment="1">
      <alignment horizontal="center" wrapText="1"/>
    </xf>
    <xf numFmtId="167" fontId="91" fillId="71" borderId="10" xfId="1" applyNumberFormat="1" applyFont="1" applyFill="1" applyBorder="1"/>
    <xf numFmtId="167" fontId="4" fillId="71" borderId="10" xfId="1" applyNumberFormat="1" applyFont="1" applyFill="1" applyBorder="1"/>
    <xf numFmtId="0" fontId="4" fillId="71" borderId="23" xfId="1" applyFont="1" applyFill="1" applyBorder="1"/>
    <xf numFmtId="167" fontId="4" fillId="71" borderId="22" xfId="1" applyNumberFormat="1" applyFont="1" applyFill="1" applyBorder="1"/>
    <xf numFmtId="167" fontId="9" fillId="71" borderId="10" xfId="1" applyNumberFormat="1" applyFont="1" applyFill="1" applyBorder="1"/>
    <xf numFmtId="49" fontId="91" fillId="71" borderId="11" xfId="3" applyNumberFormat="1" applyFont="1" applyFill="1" applyBorder="1" applyAlignment="1">
      <alignment horizontal="center" wrapText="1"/>
    </xf>
    <xf numFmtId="167" fontId="91" fillId="71" borderId="11" xfId="1" applyNumberFormat="1" applyFont="1" applyFill="1" applyBorder="1"/>
    <xf numFmtId="167" fontId="4" fillId="71" borderId="11" xfId="1" applyNumberFormat="1" applyFont="1" applyFill="1" applyBorder="1"/>
    <xf numFmtId="167" fontId="4" fillId="71" borderId="25" xfId="1" applyNumberFormat="1" applyFont="1" applyFill="1" applyBorder="1"/>
    <xf numFmtId="167" fontId="4" fillId="71" borderId="26" xfId="1" applyNumberFormat="1" applyFont="1" applyFill="1" applyBorder="1"/>
    <xf numFmtId="167" fontId="4" fillId="71" borderId="23" xfId="1" applyNumberFormat="1" applyFont="1" applyFill="1" applyBorder="1"/>
    <xf numFmtId="49" fontId="9" fillId="77" borderId="10" xfId="3" applyNumberFormat="1" applyFont="1" applyFill="1" applyBorder="1" applyAlignment="1">
      <alignment horizontal="center" wrapText="1"/>
    </xf>
    <xf numFmtId="167" fontId="91" fillId="0" borderId="27" xfId="1" applyNumberFormat="1" applyFont="1" applyBorder="1"/>
    <xf numFmtId="3" fontId="9" fillId="33" borderId="10" xfId="2" applyNumberFormat="1" applyFont="1" applyFill="1" applyBorder="1" applyAlignment="1">
      <alignment horizontal="right" wrapText="1"/>
    </xf>
    <xf numFmtId="167" fontId="9" fillId="33" borderId="10" xfId="1" applyNumberFormat="1" applyFont="1" applyFill="1" applyBorder="1" applyAlignment="1"/>
    <xf numFmtId="167" fontId="9" fillId="33" borderId="10" xfId="5" applyNumberFormat="1" applyFont="1" applyFill="1" applyBorder="1" applyAlignment="1"/>
    <xf numFmtId="49" fontId="9" fillId="33" borderId="10" xfId="3" applyNumberFormat="1" applyFont="1" applyFill="1" applyBorder="1" applyAlignment="1">
      <alignment horizontal="center" wrapText="1"/>
    </xf>
    <xf numFmtId="167" fontId="87" fillId="34" borderId="10" xfId="2" applyNumberFormat="1" applyFont="1" applyFill="1" applyBorder="1" applyAlignment="1">
      <alignment wrapText="1"/>
    </xf>
    <xf numFmtId="0" fontId="70" fillId="0" borderId="10" xfId="1" applyFont="1" applyBorder="1" applyAlignment="1"/>
    <xf numFmtId="0" fontId="70" fillId="0" borderId="10" xfId="1360" applyFont="1" applyFill="1" applyBorder="1" applyAlignment="1">
      <alignment vertical="center" wrapText="1"/>
    </xf>
    <xf numFmtId="0" fontId="70" fillId="0" borderId="10" xfId="1360" applyFont="1" applyFill="1" applyBorder="1" applyAlignment="1">
      <alignment horizontal="left" wrapText="1"/>
    </xf>
    <xf numFmtId="0" fontId="70" fillId="0" borderId="10" xfId="5" applyFont="1" applyFill="1" applyBorder="1" applyAlignment="1">
      <alignment wrapText="1"/>
    </xf>
    <xf numFmtId="0" fontId="70" fillId="0" borderId="10" xfId="5" applyFont="1" applyFill="1" applyBorder="1" applyAlignment="1">
      <alignment vertical="center" wrapText="1"/>
    </xf>
    <xf numFmtId="0" fontId="70" fillId="74" borderId="10" xfId="1360" applyFont="1" applyFill="1" applyBorder="1" applyAlignment="1">
      <alignment vertical="center" wrapText="1"/>
    </xf>
    <xf numFmtId="0" fontId="70" fillId="35" borderId="10" xfId="4" applyFont="1" applyFill="1" applyBorder="1" applyAlignment="1">
      <alignment horizontal="left" wrapText="1"/>
    </xf>
    <xf numFmtId="0" fontId="70" fillId="35" borderId="10" xfId="1" quotePrefix="1" applyFont="1" applyFill="1" applyBorder="1" applyAlignment="1">
      <alignment wrapText="1"/>
    </xf>
    <xf numFmtId="0" fontId="94" fillId="0" borderId="0" xfId="6" applyFont="1"/>
    <xf numFmtId="166" fontId="8" fillId="35" borderId="10" xfId="2" applyNumberFormat="1" applyFont="1" applyFill="1" applyBorder="1" applyAlignment="1">
      <alignment horizontal="left" wrapText="1"/>
    </xf>
    <xf numFmtId="167" fontId="9" fillId="35" borderId="10" xfId="2" applyNumberFormat="1" applyFont="1" applyFill="1" applyBorder="1" applyAlignment="1"/>
    <xf numFmtId="167" fontId="87" fillId="35" borderId="10" xfId="2" applyNumberFormat="1" applyFont="1" applyFill="1" applyBorder="1" applyAlignment="1"/>
    <xf numFmtId="167" fontId="4" fillId="74" borderId="10" xfId="2" applyNumberFormat="1" applyFont="1" applyFill="1" applyBorder="1" applyAlignment="1">
      <alignment horizontal="right" wrapText="1"/>
    </xf>
    <xf numFmtId="0" fontId="9" fillId="33" borderId="10" xfId="1" applyFont="1" applyFill="1" applyBorder="1" applyAlignment="1">
      <alignment wrapText="1"/>
    </xf>
    <xf numFmtId="0" fontId="9" fillId="33" borderId="10" xfId="1" applyFont="1" applyFill="1" applyBorder="1"/>
    <xf numFmtId="167" fontId="5" fillId="0" borderId="0" xfId="1" applyNumberFormat="1" applyFont="1" applyAlignment="1"/>
    <xf numFmtId="167" fontId="7" fillId="71" borderId="10" xfId="1" applyNumberFormat="1" applyFont="1" applyFill="1" applyBorder="1" applyAlignment="1">
      <alignment horizontal="center" vertical="center" wrapText="1"/>
    </xf>
    <xf numFmtId="167" fontId="7" fillId="75" borderId="10" xfId="1" applyNumberFormat="1" applyFont="1" applyFill="1" applyBorder="1" applyAlignment="1">
      <alignment horizontal="center" wrapText="1"/>
    </xf>
    <xf numFmtId="0" fontId="4" fillId="35" borderId="10" xfId="1" applyFont="1" applyFill="1" applyBorder="1" applyAlignment="1">
      <alignment wrapText="1"/>
    </xf>
    <xf numFmtId="0" fontId="4" fillId="35" borderId="10" xfId="4" applyFont="1" applyFill="1" applyBorder="1" applyAlignment="1">
      <alignment horizontal="left" wrapText="1"/>
    </xf>
    <xf numFmtId="167" fontId="4" fillId="0" borderId="10" xfId="1" applyNumberFormat="1" applyFont="1" applyBorder="1"/>
    <xf numFmtId="167" fontId="4" fillId="0" borderId="10" xfId="2" applyNumberFormat="1" applyFont="1" applyBorder="1" applyAlignment="1"/>
    <xf numFmtId="3" fontId="4" fillId="0" borderId="10" xfId="2" applyNumberFormat="1" applyFont="1" applyBorder="1" applyAlignment="1">
      <alignment horizontal="right" wrapText="1"/>
    </xf>
    <xf numFmtId="0" fontId="4" fillId="0" borderId="10" xfId="5" applyFont="1" applyBorder="1" applyAlignment="1">
      <alignment wrapText="1"/>
    </xf>
    <xf numFmtId="0" fontId="4" fillId="0" borderId="10" xfId="1" applyFont="1" applyBorder="1"/>
    <xf numFmtId="0" fontId="4" fillId="0" borderId="0" xfId="1" applyFont="1"/>
    <xf numFmtId="166" fontId="9" fillId="0" borderId="10" xfId="1" applyNumberFormat="1" applyFont="1" applyBorder="1" applyAlignment="1">
      <alignment horizontal="center" wrapText="1"/>
    </xf>
    <xf numFmtId="0" fontId="4" fillId="0" borderId="10" xfId="4" applyFont="1" applyBorder="1" applyAlignment="1">
      <alignment horizontal="left" wrapText="1"/>
    </xf>
    <xf numFmtId="167" fontId="4" fillId="0" borderId="10" xfId="5" applyNumberFormat="1" applyFont="1" applyBorder="1" applyAlignment="1"/>
    <xf numFmtId="3" fontId="4" fillId="0" borderId="10" xfId="1" applyNumberFormat="1" applyFont="1" applyBorder="1" applyAlignment="1">
      <alignment horizontal="right" wrapText="1"/>
    </xf>
    <xf numFmtId="0" fontId="4" fillId="0" borderId="10" xfId="5" applyFont="1" applyBorder="1" applyAlignment="1">
      <alignment horizontal="left" wrapText="1"/>
    </xf>
    <xf numFmtId="0" fontId="70" fillId="0" borderId="10" xfId="1" applyFont="1" applyBorder="1" applyAlignment="1">
      <alignment horizontal="left" wrapText="1"/>
    </xf>
    <xf numFmtId="0" fontId="70" fillId="0" borderId="10" xfId="2094" applyFont="1" applyBorder="1" applyAlignment="1">
      <alignment horizontal="left" wrapText="1"/>
    </xf>
    <xf numFmtId="0" fontId="70" fillId="0" borderId="10" xfId="2096" applyFont="1" applyBorder="1" applyAlignment="1">
      <alignment horizontal="left" wrapText="1"/>
    </xf>
    <xf numFmtId="0" fontId="9" fillId="0" borderId="10" xfId="7" applyNumberFormat="1" applyFont="1" applyFill="1" applyBorder="1" applyAlignment="1">
      <alignment horizontal="right" wrapText="1"/>
    </xf>
    <xf numFmtId="0" fontId="9" fillId="0" borderId="10" xfId="884" applyNumberFormat="1" applyFont="1" applyFill="1" applyBorder="1" applyAlignment="1">
      <alignment horizontal="right" wrapText="1"/>
    </xf>
    <xf numFmtId="0" fontId="9" fillId="0" borderId="10" xfId="802" applyNumberFormat="1" applyFont="1" applyFill="1" applyBorder="1" applyAlignment="1">
      <alignment horizontal="right" wrapText="1"/>
    </xf>
    <xf numFmtId="0" fontId="8" fillId="0" borderId="10" xfId="1" applyNumberFormat="1" applyFont="1" applyFill="1" applyBorder="1" applyAlignment="1">
      <alignment horizontal="left" vertical="center" wrapText="1" indent="3"/>
    </xf>
    <xf numFmtId="0" fontId="4" fillId="0" borderId="0" xfId="3" applyFont="1"/>
    <xf numFmtId="0" fontId="9" fillId="0" borderId="10" xfId="1955" applyNumberFormat="1" applyFont="1" applyFill="1" applyBorder="1" applyAlignment="1" applyProtection="1">
      <alignment horizontal="right" wrapText="1"/>
    </xf>
    <xf numFmtId="167" fontId="4" fillId="0" borderId="22" xfId="1" applyNumberFormat="1" applyFont="1" applyFill="1" applyBorder="1"/>
    <xf numFmtId="49" fontId="91" fillId="0" borderId="10" xfId="3" applyNumberFormat="1" applyFont="1" applyFill="1" applyBorder="1" applyAlignment="1">
      <alignment horizontal="center" wrapText="1"/>
    </xf>
    <xf numFmtId="167" fontId="91" fillId="0" borderId="10" xfId="1" applyNumberFormat="1" applyFont="1" applyFill="1" applyBorder="1"/>
    <xf numFmtId="167" fontId="4" fillId="0" borderId="23" xfId="1" applyNumberFormat="1" applyFont="1" applyFill="1" applyBorder="1"/>
    <xf numFmtId="167" fontId="9" fillId="0" borderId="10" xfId="1" applyNumberFormat="1" applyFont="1" applyFill="1" applyBorder="1"/>
    <xf numFmtId="167" fontId="8" fillId="0" borderId="10" xfId="1" applyNumberFormat="1" applyFont="1" applyFill="1" applyBorder="1"/>
    <xf numFmtId="0" fontId="4" fillId="0" borderId="10" xfId="1" applyFont="1" applyFill="1" applyBorder="1"/>
    <xf numFmtId="0" fontId="12" fillId="0" borderId="21" xfId="6" applyFont="1" applyBorder="1" applyAlignment="1">
      <alignment horizontal="center"/>
    </xf>
    <xf numFmtId="4" fontId="13" fillId="36" borderId="21" xfId="6" applyNumberFormat="1" applyFont="1" applyFill="1" applyBorder="1"/>
    <xf numFmtId="0" fontId="12" fillId="0" borderId="21" xfId="6" applyFont="1" applyBorder="1"/>
    <xf numFmtId="0" fontId="7" fillId="0" borderId="0" xfId="1" applyFont="1"/>
    <xf numFmtId="0" fontId="70" fillId="0" borderId="10" xfId="1360" applyFont="1" applyBorder="1" applyAlignment="1">
      <alignment vertical="center" wrapText="1"/>
    </xf>
    <xf numFmtId="167" fontId="9" fillId="0" borderId="10" xfId="2" applyNumberFormat="1" applyFont="1" applyFill="1" applyBorder="1" applyAlignment="1">
      <alignment wrapText="1"/>
    </xf>
    <xf numFmtId="0" fontId="70" fillId="0" borderId="10" xfId="1" applyFont="1" applyBorder="1"/>
    <xf numFmtId="0" fontId="70" fillId="0" borderId="10" xfId="4" applyFont="1" applyBorder="1" applyAlignment="1">
      <alignment horizontal="left" wrapText="1"/>
    </xf>
    <xf numFmtId="0" fontId="4" fillId="0" borderId="0" xfId="1" applyFont="1" applyAlignment="1">
      <alignment horizontal="right"/>
    </xf>
    <xf numFmtId="0" fontId="5" fillId="0" borderId="0" xfId="2" applyFont="1"/>
    <xf numFmtId="0" fontId="5" fillId="0" borderId="0" xfId="1" applyFont="1" applyAlignment="1"/>
    <xf numFmtId="0" fontId="5" fillId="0" borderId="0" xfId="1" applyFont="1" applyBorder="1"/>
    <xf numFmtId="0" fontId="4" fillId="0" borderId="0" xfId="1" applyFont="1"/>
    <xf numFmtId="0" fontId="6" fillId="0" borderId="0" xfId="2" applyFont="1"/>
    <xf numFmtId="0" fontId="4" fillId="0" borderId="0" xfId="1" applyFont="1" applyBorder="1"/>
    <xf numFmtId="0" fontId="4" fillId="0" borderId="10" xfId="1" applyFont="1" applyBorder="1"/>
    <xf numFmtId="0" fontId="7" fillId="71" borderId="10" xfId="1" applyFont="1" applyFill="1" applyBorder="1" applyAlignment="1">
      <alignment horizontal="right" textRotation="90"/>
    </xf>
    <xf numFmtId="0" fontId="6" fillId="71" borderId="10" xfId="1" applyFont="1" applyFill="1" applyBorder="1" applyAlignment="1">
      <alignment horizontal="center" vertical="center" wrapText="1"/>
    </xf>
    <xf numFmtId="0" fontId="7" fillId="71" borderId="10" xfId="1" applyFont="1" applyFill="1" applyBorder="1" applyAlignment="1">
      <alignment horizontal="center" vertical="center" wrapText="1"/>
    </xf>
    <xf numFmtId="0" fontId="8" fillId="0" borderId="0" xfId="1" applyFont="1"/>
    <xf numFmtId="166" fontId="9" fillId="0" borderId="10" xfId="3" applyNumberFormat="1" applyFont="1" applyBorder="1" applyAlignment="1">
      <alignment horizontal="center" wrapText="1"/>
    </xf>
    <xf numFmtId="166" fontId="9" fillId="0" borderId="10" xfId="3" applyNumberFormat="1" applyFont="1" applyFill="1" applyBorder="1" applyAlignment="1">
      <alignment wrapText="1"/>
    </xf>
    <xf numFmtId="167" fontId="4" fillId="0" borderId="10" xfId="1" applyNumberFormat="1" applyFont="1" applyFill="1" applyBorder="1"/>
    <xf numFmtId="167" fontId="4" fillId="0" borderId="10" xfId="1" applyNumberFormat="1" applyFont="1" applyBorder="1"/>
    <xf numFmtId="49" fontId="9" fillId="0" borderId="10" xfId="3" applyNumberFormat="1" applyFont="1" applyBorder="1" applyAlignment="1">
      <alignment horizontal="center" wrapText="1"/>
    </xf>
    <xf numFmtId="0" fontId="70" fillId="0" borderId="10" xfId="1" applyFont="1" applyBorder="1" applyAlignment="1">
      <alignment wrapText="1"/>
    </xf>
    <xf numFmtId="0" fontId="9" fillId="0" borderId="10" xfId="0" applyFont="1" applyBorder="1" applyAlignment="1">
      <alignment wrapText="1"/>
    </xf>
    <xf numFmtId="0" fontId="4" fillId="0" borderId="10" xfId="1" applyFont="1" applyBorder="1" applyAlignment="1">
      <alignment wrapText="1"/>
    </xf>
    <xf numFmtId="0" fontId="9" fillId="33" borderId="10" xfId="1" applyNumberFormat="1" applyFont="1" applyFill="1" applyBorder="1" applyAlignment="1"/>
    <xf numFmtId="0" fontId="9" fillId="33" borderId="10" xfId="1" applyNumberFormat="1" applyFont="1" applyFill="1" applyBorder="1" applyAlignment="1">
      <alignment horizontal="right"/>
    </xf>
    <xf numFmtId="167" fontId="9" fillId="33" borderId="10" xfId="1" applyNumberFormat="1" applyFont="1" applyFill="1" applyBorder="1"/>
    <xf numFmtId="0" fontId="4" fillId="33" borderId="10" xfId="1" applyFont="1" applyFill="1" applyBorder="1"/>
    <xf numFmtId="0" fontId="9" fillId="0" borderId="0" xfId="1" applyFont="1"/>
    <xf numFmtId="167" fontId="4" fillId="0" borderId="10" xfId="2" applyNumberFormat="1" applyFont="1" applyBorder="1" applyAlignment="1"/>
    <xf numFmtId="0" fontId="4" fillId="0" borderId="10" xfId="2" applyFont="1" applyBorder="1" applyAlignment="1">
      <alignment wrapText="1"/>
    </xf>
    <xf numFmtId="166" fontId="9" fillId="0" borderId="10" xfId="2" applyNumberFormat="1" applyFont="1" applyBorder="1" applyAlignment="1">
      <alignment horizontal="center" wrapText="1"/>
    </xf>
    <xf numFmtId="167" fontId="9" fillId="0" borderId="10" xfId="1" applyNumberFormat="1" applyFont="1" applyBorder="1"/>
    <xf numFmtId="167" fontId="9" fillId="33" borderId="10" xfId="2" applyNumberFormat="1" applyFont="1" applyFill="1" applyBorder="1" applyAlignment="1"/>
    <xf numFmtId="167" fontId="4" fillId="0" borderId="10" xfId="1" applyNumberFormat="1" applyFont="1" applyBorder="1" applyAlignment="1">
      <alignment horizontal="center"/>
    </xf>
    <xf numFmtId="166" fontId="9" fillId="0" borderId="10" xfId="1" applyNumberFormat="1" applyFont="1" applyBorder="1" applyAlignment="1">
      <alignment horizontal="center" wrapText="1"/>
    </xf>
    <xf numFmtId="167" fontId="4" fillId="0" borderId="10" xfId="5" applyNumberFormat="1" applyFont="1" applyBorder="1" applyAlignment="1"/>
    <xf numFmtId="167" fontId="9" fillId="33" borderId="10" xfId="1" applyNumberFormat="1" applyFont="1" applyFill="1" applyBorder="1" applyAlignment="1"/>
    <xf numFmtId="168" fontId="9" fillId="33" borderId="10" xfId="2" applyNumberFormat="1" applyFont="1" applyFill="1" applyBorder="1" applyAlignment="1">
      <alignment horizontal="center" wrapText="1"/>
    </xf>
    <xf numFmtId="0" fontId="9" fillId="33" borderId="10" xfId="2" applyNumberFormat="1" applyFont="1" applyFill="1" applyBorder="1" applyAlignment="1">
      <alignment horizontal="right" wrapText="1"/>
    </xf>
    <xf numFmtId="0" fontId="4" fillId="0" borderId="10" xfId="1" applyFont="1" applyBorder="1" applyAlignment="1">
      <alignment horizontal="right"/>
    </xf>
    <xf numFmtId="0" fontId="8" fillId="0" borderId="10" xfId="1" applyNumberFormat="1" applyFont="1" applyFill="1" applyBorder="1" applyAlignment="1">
      <alignment horizontal="left" vertical="center" wrapText="1" indent="4"/>
    </xf>
    <xf numFmtId="0" fontId="4" fillId="0" borderId="0" xfId="1" applyFont="1" applyBorder="1" applyAlignment="1">
      <alignment horizontal="right"/>
    </xf>
    <xf numFmtId="0" fontId="8" fillId="0" borderId="0" xfId="1" applyNumberFormat="1" applyFont="1" applyFill="1" applyBorder="1" applyAlignment="1">
      <alignment horizontal="left" vertical="center" wrapText="1" indent="5"/>
    </xf>
    <xf numFmtId="167" fontId="4" fillId="0" borderId="0" xfId="1" applyNumberFormat="1" applyFont="1"/>
    <xf numFmtId="0" fontId="8" fillId="0" borderId="0" xfId="1" applyNumberFormat="1" applyFont="1" applyFill="1" applyBorder="1" applyAlignment="1">
      <alignment horizontal="left" vertical="center" wrapText="1" indent="4"/>
    </xf>
    <xf numFmtId="0" fontId="7" fillId="0" borderId="0" xfId="1" applyNumberFormat="1" applyFont="1" applyFill="1" applyBorder="1" applyAlignment="1">
      <alignment horizontal="left" vertical="center" wrapText="1" indent="2"/>
    </xf>
    <xf numFmtId="0" fontId="8" fillId="0" borderId="0" xfId="1" applyNumberFormat="1" applyFont="1" applyFill="1" applyBorder="1" applyAlignment="1">
      <alignment horizontal="left" vertical="center" wrapText="1" indent="3"/>
    </xf>
    <xf numFmtId="0" fontId="7" fillId="0" borderId="0" xfId="1" applyNumberFormat="1" applyFont="1" applyFill="1" applyBorder="1" applyAlignment="1">
      <alignment horizontal="left" vertical="center" wrapText="1" indent="1"/>
    </xf>
    <xf numFmtId="0" fontId="8" fillId="0" borderId="0" xfId="1" applyFont="1" applyBorder="1"/>
    <xf numFmtId="0" fontId="70" fillId="0" borderId="10" xfId="1" applyFont="1" applyBorder="1" applyAlignment="1">
      <alignment horizontal="left" wrapText="1"/>
    </xf>
    <xf numFmtId="0" fontId="4" fillId="75" borderId="10" xfId="1" applyFont="1" applyFill="1" applyBorder="1" applyAlignment="1">
      <alignment horizontal="right"/>
    </xf>
    <xf numFmtId="0" fontId="6" fillId="75" borderId="10" xfId="2" applyFont="1" applyFill="1" applyBorder="1" applyAlignment="1">
      <alignment horizontal="center" vertical="center" wrapText="1"/>
    </xf>
    <xf numFmtId="0" fontId="7" fillId="75" borderId="10" xfId="1" applyFont="1" applyFill="1" applyBorder="1" applyAlignment="1">
      <alignment horizontal="center" vertical="center" wrapText="1"/>
    </xf>
    <xf numFmtId="166" fontId="4" fillId="34" borderId="10" xfId="2" applyNumberFormat="1" applyFont="1" applyFill="1" applyBorder="1" applyAlignment="1">
      <alignment horizontal="center" wrapText="1"/>
    </xf>
    <xf numFmtId="167" fontId="9" fillId="34" borderId="10" xfId="2" applyNumberFormat="1" applyFont="1" applyFill="1" applyBorder="1" applyAlignment="1"/>
    <xf numFmtId="0" fontId="4" fillId="0" borderId="0" xfId="1" applyFont="1" applyAlignment="1">
      <alignment wrapText="1"/>
    </xf>
    <xf numFmtId="0" fontId="70" fillId="0" borderId="10" xfId="5" applyFont="1" applyBorder="1" applyAlignment="1">
      <alignment wrapText="1"/>
    </xf>
    <xf numFmtId="0" fontId="12" fillId="0" borderId="10" xfId="6" applyFont="1" applyBorder="1" applyAlignment="1">
      <alignment wrapText="1"/>
    </xf>
    <xf numFmtId="0" fontId="12" fillId="0" borderId="0" xfId="6" applyFont="1"/>
    <xf numFmtId="0" fontId="12" fillId="0" borderId="10" xfId="6" applyFont="1" applyBorder="1"/>
    <xf numFmtId="0" fontId="12" fillId="0" borderId="10" xfId="6" applyFont="1" applyBorder="1" applyAlignment="1">
      <alignment horizontal="center"/>
    </xf>
    <xf numFmtId="0" fontId="12" fillId="0" borderId="10" xfId="6" applyFont="1" applyBorder="1" applyAlignment="1">
      <alignment wrapText="1"/>
    </xf>
    <xf numFmtId="4" fontId="12" fillId="0" borderId="10" xfId="6" applyNumberFormat="1" applyFont="1" applyFill="1" applyBorder="1"/>
    <xf numFmtId="0" fontId="9" fillId="33" borderId="10" xfId="2" applyNumberFormat="1" applyFont="1" applyFill="1" applyBorder="1" applyAlignment="1">
      <alignment horizontal="right" wrapText="1"/>
    </xf>
    <xf numFmtId="49" fontId="70" fillId="0" borderId="10" xfId="1008" applyNumberFormat="1" applyFont="1" applyFill="1" applyBorder="1" applyAlignment="1" applyProtection="1">
      <alignment horizontal="left" wrapText="1"/>
      <protection locked="0"/>
    </xf>
    <xf numFmtId="167" fontId="87" fillId="33" borderId="10" xfId="2" applyNumberFormat="1" applyFont="1" applyFill="1" applyBorder="1" applyAlignment="1">
      <alignment wrapText="1"/>
    </xf>
    <xf numFmtId="0" fontId="70" fillId="0" borderId="10" xfId="2095" applyFont="1" applyBorder="1" applyAlignment="1">
      <alignment horizontal="left" vertical="center" wrapText="1"/>
    </xf>
    <xf numFmtId="0" fontId="70" fillId="0" borderId="10" xfId="2094" applyFont="1" applyBorder="1" applyAlignment="1">
      <alignment horizontal="left" vertical="center" wrapText="1"/>
    </xf>
    <xf numFmtId="0" fontId="70" fillId="0" borderId="10" xfId="2095" applyFont="1" applyBorder="1" applyAlignment="1">
      <alignment horizontal="left" wrapText="1"/>
    </xf>
    <xf numFmtId="0" fontId="70" fillId="0" borderId="10" xfId="1360" applyFont="1" applyBorder="1" applyAlignment="1">
      <alignment horizontal="left" vertical="center" wrapText="1"/>
    </xf>
    <xf numFmtId="0" fontId="70" fillId="74" borderId="10" xfId="1360" applyFont="1" applyFill="1" applyBorder="1" applyAlignment="1">
      <alignment horizontal="left" wrapText="1"/>
    </xf>
    <xf numFmtId="167" fontId="70" fillId="0" borderId="10" xfId="2" applyNumberFormat="1" applyFont="1" applyFill="1" applyBorder="1" applyAlignment="1">
      <alignment horizontal="left" wrapText="1"/>
    </xf>
    <xf numFmtId="0" fontId="70" fillId="74" borderId="10" xfId="1360" applyFont="1" applyFill="1" applyBorder="1" applyAlignment="1">
      <alignment wrapText="1"/>
    </xf>
    <xf numFmtId="0" fontId="70" fillId="0" borderId="10" xfId="2" applyFont="1" applyFill="1" applyBorder="1" applyAlignment="1">
      <alignment wrapText="1"/>
    </xf>
    <xf numFmtId="167" fontId="87" fillId="0" borderId="10" xfId="2" applyNumberFormat="1" applyFont="1" applyFill="1" applyBorder="1" applyAlignment="1"/>
    <xf numFmtId="0" fontId="70" fillId="74" borderId="10" xfId="5" applyFont="1" applyFill="1" applyBorder="1" applyAlignment="1">
      <alignment vertical="center" wrapText="1"/>
    </xf>
    <xf numFmtId="167" fontId="70" fillId="33" borderId="10" xfId="2" applyNumberFormat="1" applyFont="1" applyFill="1" applyBorder="1" applyAlignment="1">
      <alignment horizontal="left" vertical="top" wrapText="1"/>
    </xf>
    <xf numFmtId="0" fontId="70" fillId="0" borderId="10" xfId="1360" applyFont="1" applyBorder="1" applyAlignment="1">
      <alignment horizontal="left" wrapText="1"/>
    </xf>
    <xf numFmtId="0" fontId="70" fillId="35" borderId="10" xfId="1360" applyFont="1" applyFill="1" applyBorder="1" applyAlignment="1">
      <alignment vertical="center" wrapText="1"/>
    </xf>
    <xf numFmtId="0" fontId="70" fillId="0" borderId="10" xfId="1360" applyFont="1" applyBorder="1" applyAlignment="1">
      <alignment wrapText="1"/>
    </xf>
    <xf numFmtId="167" fontId="70" fillId="33" borderId="10" xfId="2" applyNumberFormat="1" applyFont="1" applyFill="1" applyBorder="1" applyAlignment="1">
      <alignment wrapText="1"/>
    </xf>
    <xf numFmtId="0" fontId="9" fillId="71" borderId="10" xfId="3" applyFont="1" applyFill="1" applyBorder="1" applyAlignment="1"/>
    <xf numFmtId="0" fontId="4" fillId="0" borderId="21" xfId="1" applyFont="1" applyBorder="1" applyAlignment="1">
      <alignment wrapText="1"/>
    </xf>
    <xf numFmtId="0" fontId="4" fillId="75" borderId="10" xfId="16531" applyNumberFormat="1" applyFont="1" applyFill="1" applyBorder="1" applyAlignment="1" applyProtection="1">
      <alignment horizontal="center" vertical="center" wrapText="1"/>
    </xf>
    <xf numFmtId="0" fontId="4" fillId="75" borderId="10" xfId="16532" applyNumberFormat="1" applyFont="1" applyFill="1" applyBorder="1" applyAlignment="1" applyProtection="1">
      <alignment horizontal="center" vertical="center" wrapText="1"/>
    </xf>
    <xf numFmtId="0" fontId="4" fillId="72" borderId="10" xfId="3" applyFont="1" applyFill="1" applyBorder="1" applyAlignment="1">
      <alignment wrapText="1"/>
    </xf>
    <xf numFmtId="0" fontId="9" fillId="72" borderId="10" xfId="3" applyNumberFormat="1" applyFont="1" applyFill="1" applyBorder="1" applyAlignment="1" applyProtection="1">
      <alignment horizontal="right" wrapText="1"/>
    </xf>
    <xf numFmtId="0" fontId="9" fillId="72" borderId="10" xfId="3" applyFont="1" applyFill="1" applyBorder="1"/>
    <xf numFmtId="167" fontId="9" fillId="72" borderId="10" xfId="3" applyNumberFormat="1" applyFont="1" applyFill="1" applyBorder="1"/>
    <xf numFmtId="0" fontId="4" fillId="92" borderId="10" xfId="3" applyFont="1" applyFill="1" applyBorder="1"/>
    <xf numFmtId="167" fontId="4" fillId="92" borderId="10" xfId="3" applyNumberFormat="1" applyFont="1" applyFill="1" applyBorder="1"/>
    <xf numFmtId="0" fontId="4" fillId="92" borderId="10" xfId="3" applyFont="1" applyFill="1" applyBorder="1" applyAlignment="1">
      <alignment wrapText="1"/>
    </xf>
    <xf numFmtId="0" fontId="9" fillId="92" borderId="10" xfId="3" applyNumberFormat="1" applyFont="1" applyFill="1" applyBorder="1" applyAlignment="1" applyProtection="1">
      <alignment horizontal="right" wrapText="1"/>
    </xf>
    <xf numFmtId="0" fontId="6" fillId="0" borderId="23" xfId="6" applyFont="1" applyBorder="1" applyAlignment="1">
      <alignment horizontal="right"/>
    </xf>
    <xf numFmtId="0" fontId="5" fillId="0" borderId="0" xfId="16530" applyFont="1"/>
    <xf numFmtId="0" fontId="6" fillId="0" borderId="0" xfId="16530" applyFont="1"/>
    <xf numFmtId="167" fontId="9" fillId="71" borderId="10" xfId="3" applyNumberFormat="1" applyFont="1" applyFill="1" applyBorder="1" applyAlignment="1"/>
    <xf numFmtId="0" fontId="4" fillId="93" borderId="10" xfId="3" applyFont="1" applyFill="1" applyBorder="1" applyAlignment="1">
      <alignment wrapText="1"/>
    </xf>
    <xf numFmtId="0" fontId="4" fillId="93" borderId="10" xfId="3" applyFont="1" applyFill="1" applyBorder="1"/>
    <xf numFmtId="0" fontId="4" fillId="75" borderId="10" xfId="3" applyNumberFormat="1" applyFont="1" applyFill="1" applyBorder="1" applyAlignment="1" applyProtection="1">
      <alignment horizontal="center" vertical="center" wrapText="1"/>
    </xf>
    <xf numFmtId="0" fontId="4" fillId="71" borderId="10" xfId="3" applyFont="1" applyFill="1" applyBorder="1"/>
    <xf numFmtId="167" fontId="4" fillId="71" borderId="10" xfId="3" applyNumberFormat="1" applyFont="1" applyFill="1" applyBorder="1"/>
    <xf numFmtId="0" fontId="4" fillId="71" borderId="10" xfId="3" applyFont="1" applyFill="1" applyBorder="1" applyAlignment="1">
      <alignment wrapText="1"/>
    </xf>
    <xf numFmtId="0" fontId="4" fillId="71" borderId="10" xfId="3" applyFont="1" applyFill="1" applyBorder="1" applyAlignment="1"/>
    <xf numFmtId="0" fontId="9" fillId="71" borderId="10" xfId="16531" applyNumberFormat="1" applyFont="1" applyFill="1" applyBorder="1" applyAlignment="1" applyProtection="1">
      <alignment horizontal="right" wrapText="1"/>
    </xf>
    <xf numFmtId="0" fontId="4" fillId="72" borderId="10" xfId="3" applyFont="1" applyFill="1" applyBorder="1"/>
    <xf numFmtId="167" fontId="4" fillId="72" borderId="10" xfId="3" applyNumberFormat="1" applyFont="1" applyFill="1" applyBorder="1"/>
    <xf numFmtId="167" fontId="9" fillId="92" borderId="10" xfId="3" applyNumberFormat="1" applyFont="1" applyFill="1" applyBorder="1"/>
    <xf numFmtId="0" fontId="4" fillId="36" borderId="10" xfId="3" applyFont="1" applyFill="1" applyBorder="1"/>
    <xf numFmtId="0" fontId="4" fillId="36" borderId="10" xfId="3" applyFont="1" applyFill="1" applyBorder="1" applyAlignment="1">
      <alignment wrapText="1"/>
    </xf>
    <xf numFmtId="167" fontId="4" fillId="36" borderId="10" xfId="3" applyNumberFormat="1" applyFont="1" applyFill="1" applyBorder="1"/>
    <xf numFmtId="0" fontId="9" fillId="36" borderId="10" xfId="3" applyFont="1" applyFill="1" applyBorder="1"/>
    <xf numFmtId="0" fontId="9" fillId="36" borderId="10" xfId="3" applyNumberFormat="1" applyFont="1" applyFill="1" applyBorder="1" applyAlignment="1" applyProtection="1">
      <alignment horizontal="right" wrapText="1"/>
    </xf>
    <xf numFmtId="167" fontId="9" fillId="36" borderId="10" xfId="3" applyNumberFormat="1" applyFont="1" applyFill="1" applyBorder="1"/>
    <xf numFmtId="167" fontId="4" fillId="93" borderId="10" xfId="3" applyNumberFormat="1" applyFont="1" applyFill="1" applyBorder="1"/>
    <xf numFmtId="0" fontId="9" fillId="93" borderId="10" xfId="3" applyNumberFormat="1" applyFont="1" applyFill="1" applyBorder="1" applyAlignment="1" applyProtection="1">
      <alignment horizontal="right" wrapText="1"/>
    </xf>
    <xf numFmtId="0" fontId="9" fillId="93" borderId="10" xfId="3" applyFont="1" applyFill="1" applyBorder="1" applyAlignment="1"/>
    <xf numFmtId="167" fontId="9" fillId="93" borderId="10" xfId="3" applyNumberFormat="1" applyFont="1" applyFill="1" applyBorder="1" applyAlignment="1"/>
    <xf numFmtId="0" fontId="4" fillId="0" borderId="10" xfId="3" applyFont="1" applyBorder="1"/>
    <xf numFmtId="0" fontId="9" fillId="0" borderId="10" xfId="3" applyFont="1" applyBorder="1"/>
    <xf numFmtId="167" fontId="9" fillId="0" borderId="10" xfId="3" applyNumberFormat="1" applyFont="1" applyBorder="1"/>
    <xf numFmtId="0" fontId="4" fillId="0" borderId="10" xfId="3" applyFont="1" applyBorder="1" applyAlignment="1">
      <alignment wrapText="1"/>
    </xf>
    <xf numFmtId="167" fontId="4" fillId="0" borderId="0" xfId="3" applyNumberFormat="1" applyFont="1"/>
    <xf numFmtId="0" fontId="4" fillId="0" borderId="10" xfId="1" applyFont="1" applyBorder="1" applyAlignment="1">
      <alignment horizontal="left" wrapText="1"/>
    </xf>
    <xf numFmtId="0" fontId="4" fillId="0" borderId="10" xfId="1" applyFont="1" applyBorder="1" applyAlignment="1">
      <alignment horizontal="left" wrapText="1"/>
    </xf>
    <xf numFmtId="0" fontId="4" fillId="0" borderId="10" xfId="1" applyFont="1" applyBorder="1" applyAlignment="1">
      <alignment wrapText="1"/>
    </xf>
    <xf numFmtId="167" fontId="9" fillId="33" borderId="10" xfId="1" applyNumberFormat="1" applyFont="1" applyFill="1" applyBorder="1"/>
    <xf numFmtId="0" fontId="4" fillId="0" borderId="10" xfId="1" applyFont="1" applyBorder="1" applyAlignment="1">
      <alignment horizontal="right"/>
    </xf>
    <xf numFmtId="167" fontId="8" fillId="0" borderId="10" xfId="1" applyNumberFormat="1" applyFont="1" applyBorder="1"/>
    <xf numFmtId="0" fontId="12" fillId="0" borderId="22" xfId="6" applyFont="1" applyBorder="1" applyAlignment="1">
      <alignment wrapText="1"/>
    </xf>
    <xf numFmtId="0" fontId="12" fillId="0" borderId="10" xfId="6" applyFont="1" applyBorder="1" applyAlignment="1">
      <alignment wrapText="1"/>
    </xf>
    <xf numFmtId="0" fontId="12" fillId="0" borderId="10" xfId="6" applyFont="1" applyBorder="1"/>
    <xf numFmtId="167" fontId="4" fillId="0" borderId="22" xfId="1" applyNumberFormat="1" applyFont="1" applyBorder="1"/>
    <xf numFmtId="0" fontId="4" fillId="0" borderId="23" xfId="1" applyFont="1" applyBorder="1"/>
    <xf numFmtId="167" fontId="91" fillId="0" borderId="10" xfId="1" applyNumberFormat="1" applyFont="1" applyBorder="1"/>
    <xf numFmtId="49" fontId="91" fillId="77" borderId="10" xfId="3" applyNumberFormat="1" applyFont="1" applyFill="1" applyBorder="1" applyAlignment="1">
      <alignment horizontal="center" wrapText="1"/>
    </xf>
    <xf numFmtId="3" fontId="4" fillId="0" borderId="0" xfId="1" applyNumberFormat="1" applyFont="1" applyBorder="1"/>
    <xf numFmtId="3" fontId="4" fillId="0" borderId="0" xfId="1" applyNumberFormat="1" applyFont="1"/>
    <xf numFmtId="3" fontId="8" fillId="0" borderId="0" xfId="1" applyNumberFormat="1" applyFont="1"/>
    <xf numFmtId="0" fontId="4" fillId="0" borderId="10" xfId="5" applyFont="1" applyBorder="1" applyAlignment="1">
      <alignment vertical="center" wrapText="1"/>
    </xf>
    <xf numFmtId="0" fontId="100" fillId="0" borderId="0" xfId="1" applyFont="1" applyBorder="1"/>
    <xf numFmtId="0" fontId="96" fillId="0" borderId="10" xfId="2094" applyFont="1" applyBorder="1" applyAlignment="1">
      <alignment horizontal="left" wrapText="1"/>
    </xf>
    <xf numFmtId="0" fontId="4" fillId="0" borderId="10" xfId="2096" applyFont="1" applyBorder="1" applyAlignment="1">
      <alignment horizontal="left" wrapText="1"/>
    </xf>
    <xf numFmtId="0" fontId="4" fillId="0" borderId="10" xfId="1" applyFont="1" applyBorder="1" applyAlignment="1">
      <alignment vertical="center" wrapText="1"/>
    </xf>
    <xf numFmtId="0" fontId="96" fillId="0" borderId="10" xfId="5" applyFont="1" applyBorder="1" applyAlignment="1">
      <alignment vertical="center" wrapText="1"/>
    </xf>
    <xf numFmtId="0" fontId="4" fillId="0" borderId="10" xfId="1360" applyFont="1" applyFill="1" applyBorder="1" applyAlignment="1">
      <alignment horizontal="left" wrapText="1"/>
    </xf>
    <xf numFmtId="0" fontId="4" fillId="0" borderId="10" xfId="2" applyFont="1" applyFill="1" applyBorder="1" applyAlignment="1">
      <alignment wrapText="1"/>
    </xf>
    <xf numFmtId="0" fontId="4" fillId="0" borderId="10" xfId="5" applyFont="1" applyFill="1" applyBorder="1" applyAlignment="1">
      <alignment vertical="center" wrapText="1"/>
    </xf>
    <xf numFmtId="49" fontId="4" fillId="0" borderId="10" xfId="1008" applyNumberFormat="1" applyFont="1" applyFill="1" applyBorder="1" applyAlignment="1" applyProtection="1">
      <alignment horizontal="left" wrapText="1"/>
      <protection locked="0"/>
    </xf>
    <xf numFmtId="0" fontId="98" fillId="0" borderId="10" xfId="0" applyFont="1" applyBorder="1" applyAlignment="1">
      <alignment wrapText="1"/>
    </xf>
    <xf numFmtId="0" fontId="4" fillId="0" borderId="10" xfId="2094" applyFont="1" applyBorder="1" applyAlignment="1">
      <alignment horizontal="left" wrapText="1"/>
    </xf>
    <xf numFmtId="0" fontId="96" fillId="0" borderId="10" xfId="1" applyFont="1" applyBorder="1" applyAlignment="1">
      <alignment horizontal="left" wrapText="1"/>
    </xf>
    <xf numFmtId="0" fontId="96" fillId="0" borderId="10" xfId="4" applyFont="1" applyBorder="1" applyAlignment="1">
      <alignment horizontal="left" wrapText="1"/>
    </xf>
    <xf numFmtId="167" fontId="96" fillId="0" borderId="10" xfId="2" applyNumberFormat="1" applyFont="1" applyBorder="1" applyAlignment="1"/>
    <xf numFmtId="0" fontId="4" fillId="0" borderId="10" xfId="5" applyFont="1" applyBorder="1" applyAlignment="1">
      <alignment wrapText="1"/>
    </xf>
    <xf numFmtId="0" fontId="96" fillId="0" borderId="10" xfId="1" applyFont="1" applyBorder="1" applyAlignment="1">
      <alignment wrapText="1"/>
    </xf>
    <xf numFmtId="0" fontId="4" fillId="0" borderId="10" xfId="4" applyFont="1" applyFill="1" applyBorder="1" applyAlignment="1">
      <alignment horizontal="left" wrapText="1"/>
    </xf>
    <xf numFmtId="0" fontId="4" fillId="71" borderId="0" xfId="1" applyFont="1" applyFill="1"/>
    <xf numFmtId="0" fontId="4" fillId="0" borderId="10" xfId="5" applyFont="1" applyBorder="1" applyAlignment="1">
      <alignment horizontal="left" wrapText="1"/>
    </xf>
    <xf numFmtId="0" fontId="4" fillId="0" borderId="0" xfId="1" applyFont="1" applyFill="1"/>
    <xf numFmtId="3" fontId="4" fillId="0" borderId="10" xfId="2" applyNumberFormat="1" applyFont="1" applyBorder="1" applyAlignment="1">
      <alignment horizontal="right" wrapText="1"/>
    </xf>
    <xf numFmtId="0" fontId="70" fillId="35" borderId="10" xfId="1" quotePrefix="1" applyFont="1" applyFill="1" applyBorder="1" applyAlignment="1">
      <alignment wrapText="1"/>
    </xf>
    <xf numFmtId="0" fontId="4" fillId="35" borderId="10" xfId="1" applyFont="1" applyFill="1" applyBorder="1" applyAlignment="1">
      <alignment wrapText="1"/>
    </xf>
    <xf numFmtId="0" fontId="4" fillId="35" borderId="10" xfId="4" applyFont="1" applyFill="1" applyBorder="1" applyAlignment="1">
      <alignment horizontal="left" wrapText="1"/>
    </xf>
    <xf numFmtId="167" fontId="12" fillId="35" borderId="10" xfId="1" applyNumberFormat="1" applyFont="1" applyFill="1" applyBorder="1" applyAlignment="1"/>
    <xf numFmtId="0" fontId="4" fillId="0" borderId="10" xfId="4" applyFont="1" applyBorder="1" applyAlignment="1">
      <alignment wrapText="1"/>
    </xf>
    <xf numFmtId="0" fontId="4" fillId="0" borderId="10" xfId="4" applyFont="1" applyBorder="1" applyAlignment="1">
      <alignment horizontal="left" wrapText="1"/>
    </xf>
    <xf numFmtId="0" fontId="4" fillId="0" borderId="0" xfId="1" applyFont="1" applyAlignment="1">
      <alignment horizontal="right"/>
    </xf>
    <xf numFmtId="0" fontId="5" fillId="0" borderId="0" xfId="2" applyFont="1"/>
    <xf numFmtId="0" fontId="5" fillId="0" borderId="0" xfId="1" applyFont="1" applyAlignment="1"/>
    <xf numFmtId="0" fontId="5" fillId="0" borderId="0" xfId="1" applyFont="1" applyBorder="1"/>
    <xf numFmtId="0" fontId="4" fillId="0" borderId="0" xfId="1" applyFont="1"/>
    <xf numFmtId="0" fontId="6" fillId="0" borderId="0" xfId="2" applyFont="1"/>
    <xf numFmtId="0" fontId="4" fillId="0" borderId="0" xfId="1" applyFont="1" applyBorder="1"/>
    <xf numFmtId="0" fontId="8" fillId="0" borderId="0" xfId="1" applyFont="1"/>
    <xf numFmtId="167" fontId="4" fillId="0" borderId="10" xfId="1" applyNumberFormat="1" applyFont="1" applyFill="1" applyBorder="1"/>
    <xf numFmtId="0" fontId="4" fillId="0" borderId="10" xfId="1" applyFont="1" applyBorder="1" applyAlignment="1">
      <alignment wrapText="1"/>
    </xf>
    <xf numFmtId="0" fontId="4" fillId="0" borderId="10" xfId="1" applyFont="1" applyBorder="1"/>
    <xf numFmtId="0" fontId="9" fillId="33" borderId="10" xfId="1" applyNumberFormat="1" applyFont="1" applyFill="1" applyBorder="1" applyAlignment="1"/>
    <xf numFmtId="167" fontId="9" fillId="33" borderId="10" xfId="1" applyNumberFormat="1" applyFont="1" applyFill="1" applyBorder="1"/>
    <xf numFmtId="0" fontId="4" fillId="33" borderId="10" xfId="1" applyFont="1" applyFill="1" applyBorder="1"/>
    <xf numFmtId="0" fontId="4" fillId="0" borderId="0" xfId="1" applyFont="1" applyBorder="1" applyAlignment="1">
      <alignment horizontal="right"/>
    </xf>
    <xf numFmtId="0" fontId="8" fillId="0" borderId="0" xfId="1" applyNumberFormat="1" applyFont="1" applyFill="1" applyBorder="1" applyAlignment="1">
      <alignment horizontal="left" vertical="center" wrapText="1" indent="4"/>
    </xf>
    <xf numFmtId="0" fontId="8" fillId="0" borderId="0" xfId="1" applyNumberFormat="1" applyFont="1" applyFill="1" applyBorder="1" applyAlignment="1">
      <alignment horizontal="left" vertical="center" wrapText="1" indent="3"/>
    </xf>
    <xf numFmtId="0" fontId="7" fillId="0" borderId="0" xfId="1" applyNumberFormat="1" applyFont="1" applyFill="1" applyBorder="1" applyAlignment="1">
      <alignment horizontal="left" vertical="center" wrapText="1" indent="1"/>
    </xf>
    <xf numFmtId="0" fontId="7" fillId="0" borderId="0" xfId="1" applyNumberFormat="1" applyFont="1" applyFill="1" applyBorder="1" applyAlignment="1">
      <alignment horizontal="left" vertical="center" wrapText="1" indent="2"/>
    </xf>
    <xf numFmtId="0" fontId="8" fillId="0" borderId="0" xfId="1" applyNumberFormat="1" applyFont="1" applyFill="1" applyBorder="1" applyAlignment="1">
      <alignment horizontal="left" vertical="center" wrapText="1" indent="5"/>
    </xf>
    <xf numFmtId="0" fontId="8" fillId="0" borderId="0" xfId="1" applyFont="1" applyBorder="1"/>
    <xf numFmtId="0" fontId="9" fillId="33" borderId="10" xfId="1" applyNumberFormat="1" applyFont="1" applyFill="1" applyBorder="1" applyAlignment="1">
      <alignment horizontal="right"/>
    </xf>
    <xf numFmtId="0" fontId="6" fillId="71" borderId="10" xfId="1" applyFont="1" applyFill="1" applyBorder="1" applyAlignment="1">
      <alignment horizontal="center" vertical="center" wrapText="1"/>
    </xf>
    <xf numFmtId="0" fontId="7" fillId="71" borderId="10" xfId="1" applyFont="1" applyFill="1" applyBorder="1" applyAlignment="1">
      <alignment horizontal="right" textRotation="90"/>
    </xf>
    <xf numFmtId="167" fontId="9" fillId="0" borderId="10" xfId="1" applyNumberFormat="1" applyFont="1" applyBorder="1"/>
    <xf numFmtId="0" fontId="8" fillId="0" borderId="10" xfId="1" applyNumberFormat="1" applyFont="1" applyFill="1" applyBorder="1" applyAlignment="1">
      <alignment horizontal="left" vertical="center" wrapText="1" indent="4"/>
    </xf>
    <xf numFmtId="0" fontId="4" fillId="0" borderId="10" xfId="1" applyFont="1" applyBorder="1" applyAlignment="1">
      <alignment horizontal="right"/>
    </xf>
    <xf numFmtId="0" fontId="9" fillId="0" borderId="0" xfId="1" applyFont="1"/>
    <xf numFmtId="3" fontId="9" fillId="0" borderId="10" xfId="2" applyNumberFormat="1" applyFont="1" applyBorder="1" applyAlignment="1">
      <alignment horizontal="right" wrapText="1"/>
    </xf>
    <xf numFmtId="167" fontId="9" fillId="0" borderId="10" xfId="2" applyNumberFormat="1" applyFont="1" applyBorder="1" applyAlignment="1"/>
    <xf numFmtId="166" fontId="9" fillId="74" borderId="10" xfId="2" applyNumberFormat="1" applyFont="1" applyFill="1" applyBorder="1" applyAlignment="1">
      <alignment horizontal="center" wrapText="1"/>
    </xf>
    <xf numFmtId="3" fontId="4" fillId="74" borderId="10" xfId="2" applyNumberFormat="1" applyFont="1" applyFill="1" applyBorder="1" applyAlignment="1">
      <alignment horizontal="right" wrapText="1"/>
    </xf>
    <xf numFmtId="167" fontId="4" fillId="74" borderId="10" xfId="2" applyNumberFormat="1" applyFont="1" applyFill="1" applyBorder="1" applyAlignment="1"/>
    <xf numFmtId="3" fontId="9" fillId="0" borderId="10" xfId="1" applyNumberFormat="1" applyFont="1" applyBorder="1" applyAlignment="1">
      <alignment horizontal="right" wrapText="1"/>
    </xf>
    <xf numFmtId="166" fontId="4" fillId="74" borderId="10" xfId="2" applyNumberFormat="1" applyFont="1" applyFill="1" applyBorder="1" applyAlignment="1">
      <alignment horizontal="center" wrapText="1"/>
    </xf>
    <xf numFmtId="167" fontId="4" fillId="0" borderId="0" xfId="1" applyNumberFormat="1" applyFont="1"/>
    <xf numFmtId="0" fontId="9" fillId="0" borderId="10" xfId="0" applyFont="1" applyBorder="1" applyAlignment="1">
      <alignment wrapText="1"/>
    </xf>
    <xf numFmtId="0" fontId="4" fillId="0" borderId="10" xfId="1" applyFont="1" applyBorder="1" applyAlignment="1">
      <alignment horizontal="left" wrapText="1"/>
    </xf>
    <xf numFmtId="167" fontId="4" fillId="0" borderId="10" xfId="1" applyNumberFormat="1" applyFont="1" applyBorder="1"/>
    <xf numFmtId="166" fontId="9" fillId="0" borderId="10" xfId="2" applyNumberFormat="1" applyFont="1" applyBorder="1" applyAlignment="1">
      <alignment horizontal="center" wrapText="1"/>
    </xf>
    <xf numFmtId="167" fontId="9" fillId="33" borderId="10" xfId="2" applyNumberFormat="1" applyFont="1" applyFill="1" applyBorder="1" applyAlignment="1"/>
    <xf numFmtId="167" fontId="4" fillId="0" borderId="10" xfId="2" applyNumberFormat="1" applyFont="1" applyBorder="1" applyAlignment="1"/>
    <xf numFmtId="166" fontId="4" fillId="34" borderId="10" xfId="2" applyNumberFormat="1" applyFont="1" applyFill="1" applyBorder="1" applyAlignment="1">
      <alignment horizontal="center" wrapText="1"/>
    </xf>
    <xf numFmtId="0" fontId="4" fillId="0" borderId="10" xfId="2" applyFont="1" applyBorder="1" applyAlignment="1">
      <alignment wrapText="1"/>
    </xf>
    <xf numFmtId="167" fontId="9" fillId="34" borderId="10" xfId="2" applyNumberFormat="1" applyFont="1" applyFill="1" applyBorder="1" applyAlignment="1"/>
    <xf numFmtId="166" fontId="9" fillId="0" borderId="10" xfId="1" applyNumberFormat="1" applyFont="1" applyBorder="1" applyAlignment="1">
      <alignment horizontal="center" wrapText="1"/>
    </xf>
    <xf numFmtId="0" fontId="7" fillId="0" borderId="10" xfId="1" applyNumberFormat="1" applyFont="1" applyFill="1" applyBorder="1" applyAlignment="1">
      <alignment horizontal="left" wrapText="1"/>
    </xf>
    <xf numFmtId="167" fontId="4" fillId="0" borderId="10" xfId="1" applyNumberFormat="1" applyFont="1" applyBorder="1" applyAlignment="1">
      <alignment horizontal="center"/>
    </xf>
    <xf numFmtId="168" fontId="9" fillId="33" borderId="10" xfId="2" applyNumberFormat="1" applyFont="1" applyFill="1" applyBorder="1" applyAlignment="1">
      <alignment horizontal="center" wrapText="1"/>
    </xf>
    <xf numFmtId="0" fontId="9" fillId="33" borderId="10" xfId="2" applyNumberFormat="1" applyFont="1" applyFill="1" applyBorder="1" applyAlignment="1">
      <alignment horizontal="right" wrapText="1"/>
    </xf>
    <xf numFmtId="0" fontId="9" fillId="0" borderId="0" xfId="0" applyFont="1" applyAlignment="1">
      <alignment wrapText="1"/>
    </xf>
    <xf numFmtId="0" fontId="7" fillId="71" borderId="10" xfId="1" applyFont="1" applyFill="1" applyBorder="1" applyAlignment="1">
      <alignment horizontal="center" vertical="center" wrapText="1"/>
    </xf>
    <xf numFmtId="166" fontId="9" fillId="0" borderId="10" xfId="3" applyNumberFormat="1" applyFont="1" applyFill="1" applyBorder="1" applyAlignment="1">
      <alignment wrapText="1"/>
    </xf>
    <xf numFmtId="166" fontId="9" fillId="0" borderId="10" xfId="3" applyNumberFormat="1" applyFont="1" applyBorder="1" applyAlignment="1">
      <alignment horizontal="center" wrapText="1"/>
    </xf>
    <xf numFmtId="0" fontId="70" fillId="0" borderId="10" xfId="1" applyFont="1" applyBorder="1" applyAlignment="1">
      <alignment wrapText="1"/>
    </xf>
    <xf numFmtId="0" fontId="6" fillId="75" borderId="10" xfId="2" applyFont="1" applyFill="1" applyBorder="1" applyAlignment="1">
      <alignment horizontal="center" vertical="center" wrapText="1"/>
    </xf>
    <xf numFmtId="0" fontId="7" fillId="75" borderId="10" xfId="1" applyFont="1" applyFill="1" applyBorder="1" applyAlignment="1">
      <alignment horizontal="center" vertical="center" wrapText="1"/>
    </xf>
    <xf numFmtId="0" fontId="4" fillId="75" borderId="10" xfId="1" applyFont="1" applyFill="1" applyBorder="1" applyAlignment="1">
      <alignment horizontal="right"/>
    </xf>
    <xf numFmtId="49" fontId="9" fillId="0" borderId="10" xfId="3" applyNumberFormat="1" applyFont="1" applyBorder="1" applyAlignment="1">
      <alignment horizontal="center" wrapText="1"/>
    </xf>
    <xf numFmtId="167" fontId="9" fillId="0" borderId="10" xfId="2" applyNumberFormat="1" applyFont="1" applyFill="1" applyBorder="1" applyAlignment="1"/>
    <xf numFmtId="166" fontId="9" fillId="0" borderId="10" xfId="2" applyNumberFormat="1" applyFont="1" applyFill="1" applyBorder="1" applyAlignment="1">
      <alignment horizontal="center" wrapText="1"/>
    </xf>
    <xf numFmtId="3" fontId="9" fillId="0" borderId="10" xfId="2" applyNumberFormat="1" applyFont="1" applyFill="1" applyBorder="1" applyAlignment="1">
      <alignment horizontal="right" wrapText="1"/>
    </xf>
    <xf numFmtId="166" fontId="4" fillId="0" borderId="10" xfId="2" applyNumberFormat="1" applyFont="1" applyFill="1" applyBorder="1" applyAlignment="1">
      <alignment horizontal="center" wrapText="1"/>
    </xf>
    <xf numFmtId="166" fontId="8" fillId="0" borderId="10" xfId="2" applyNumberFormat="1" applyFont="1" applyFill="1" applyBorder="1" applyAlignment="1">
      <alignment horizontal="left" wrapText="1"/>
    </xf>
    <xf numFmtId="49" fontId="9" fillId="0" borderId="10" xfId="3" applyNumberFormat="1" applyFont="1" applyFill="1" applyBorder="1" applyAlignment="1">
      <alignment horizontal="center" wrapText="1"/>
    </xf>
    <xf numFmtId="167" fontId="4" fillId="0" borderId="10" xfId="5" applyNumberFormat="1" applyFont="1" applyFill="1" applyBorder="1" applyAlignment="1"/>
    <xf numFmtId="166" fontId="9" fillId="0" borderId="10" xfId="1" applyNumberFormat="1" applyFont="1" applyFill="1" applyBorder="1" applyAlignment="1">
      <alignment horizontal="center" wrapText="1"/>
    </xf>
    <xf numFmtId="167" fontId="9" fillId="0" borderId="10" xfId="1" applyNumberFormat="1" applyFont="1" applyFill="1" applyBorder="1" applyAlignment="1">
      <alignment horizontal="right"/>
    </xf>
    <xf numFmtId="3" fontId="9" fillId="0" borderId="10" xfId="1" applyNumberFormat="1" applyFont="1" applyFill="1" applyBorder="1" applyAlignment="1">
      <alignment horizontal="right" wrapText="1"/>
    </xf>
    <xf numFmtId="0" fontId="5" fillId="0" borderId="0" xfId="1" applyFont="1" applyBorder="1" applyAlignment="1">
      <alignment vertical="center"/>
    </xf>
    <xf numFmtId="0" fontId="4" fillId="0" borderId="0" xfId="1" applyFont="1" applyBorder="1" applyAlignment="1">
      <alignment vertical="center"/>
    </xf>
    <xf numFmtId="167" fontId="4" fillId="0" borderId="10" xfId="1" applyNumberFormat="1" applyFont="1" applyBorder="1" applyAlignment="1"/>
    <xf numFmtId="167" fontId="4" fillId="0" borderId="10" xfId="1" applyNumberFormat="1" applyFont="1" applyFill="1" applyBorder="1" applyAlignment="1"/>
    <xf numFmtId="0" fontId="9" fillId="0" borderId="10" xfId="1" applyNumberFormat="1" applyFont="1" applyFill="1" applyBorder="1" applyAlignment="1" applyProtection="1">
      <alignment wrapText="1"/>
    </xf>
    <xf numFmtId="0" fontId="4" fillId="33" borderId="10" xfId="1" applyFont="1" applyFill="1" applyBorder="1" applyAlignment="1"/>
    <xf numFmtId="0" fontId="6" fillId="75" borderId="10" xfId="2" applyFont="1" applyFill="1" applyBorder="1" applyAlignment="1">
      <alignment horizontal="center" wrapText="1"/>
    </xf>
    <xf numFmtId="0" fontId="7" fillId="75" borderId="10" xfId="1" applyFont="1" applyFill="1" applyBorder="1" applyAlignment="1">
      <alignment horizontal="center" wrapText="1"/>
    </xf>
    <xf numFmtId="167" fontId="4" fillId="0" borderId="10" xfId="5" applyNumberFormat="1" applyFont="1" applyBorder="1" applyAlignment="1"/>
    <xf numFmtId="167" fontId="4" fillId="35" borderId="10" xfId="1" applyNumberFormat="1" applyFont="1" applyFill="1" applyBorder="1" applyAlignment="1"/>
    <xf numFmtId="167" fontId="9" fillId="0" borderId="10" xfId="5" applyNumberFormat="1" applyFont="1" applyFill="1" applyBorder="1" applyAlignment="1"/>
    <xf numFmtId="167" fontId="9" fillId="33" borderId="10" xfId="1" applyNumberFormat="1" applyFont="1" applyFill="1" applyBorder="1" applyAlignment="1"/>
    <xf numFmtId="0" fontId="70" fillId="0" borderId="10" xfId="1" applyFont="1" applyBorder="1" applyAlignment="1"/>
    <xf numFmtId="167" fontId="4" fillId="74" borderId="10" xfId="2" applyNumberFormat="1" applyFont="1" applyFill="1" applyBorder="1" applyAlignment="1">
      <alignment horizontal="right" wrapText="1"/>
    </xf>
    <xf numFmtId="167" fontId="5" fillId="0" borderId="0" xfId="1" applyNumberFormat="1" applyFont="1" applyAlignment="1"/>
    <xf numFmtId="167" fontId="7" fillId="71" borderId="10" xfId="1" applyNumberFormat="1" applyFont="1" applyFill="1" applyBorder="1" applyAlignment="1">
      <alignment horizontal="center" vertical="center" wrapText="1"/>
    </xf>
    <xf numFmtId="167" fontId="7" fillId="75" borderId="10" xfId="1" applyNumberFormat="1" applyFont="1" applyFill="1" applyBorder="1" applyAlignment="1">
      <alignment horizontal="center" wrapText="1"/>
    </xf>
    <xf numFmtId="0" fontId="70" fillId="0" borderId="10" xfId="1" applyFont="1" applyBorder="1" applyAlignment="1">
      <alignment horizontal="left" wrapText="1"/>
    </xf>
    <xf numFmtId="0" fontId="70" fillId="0" borderId="10" xfId="2094" applyFont="1" applyBorder="1" applyAlignment="1">
      <alignment horizontal="left" wrapText="1"/>
    </xf>
    <xf numFmtId="0" fontId="70" fillId="0" borderId="10" xfId="1" applyFont="1" applyBorder="1" applyAlignment="1">
      <alignment vertical="center" wrapText="1"/>
    </xf>
    <xf numFmtId="0" fontId="7" fillId="0" borderId="0" xfId="1" applyFont="1"/>
    <xf numFmtId="167" fontId="9" fillId="0" borderId="10" xfId="2" applyNumberFormat="1" applyFont="1" applyFill="1" applyBorder="1" applyAlignment="1">
      <alignment wrapText="1"/>
    </xf>
    <xf numFmtId="0" fontId="70" fillId="0" borderId="10" xfId="2094" applyFont="1" applyBorder="1" applyAlignment="1">
      <alignment horizontal="left" vertical="center" wrapText="1"/>
    </xf>
    <xf numFmtId="0" fontId="70" fillId="0" borderId="10" xfId="2095" applyFont="1" applyBorder="1" applyAlignment="1">
      <alignment horizontal="left" wrapText="1"/>
    </xf>
    <xf numFmtId="0" fontId="4" fillId="0" borderId="22" xfId="1" applyFont="1" applyBorder="1" applyAlignment="1">
      <alignment horizontal="left" wrapText="1"/>
    </xf>
    <xf numFmtId="0" fontId="4" fillId="0" borderId="0" xfId="3" applyFont="1" applyAlignment="1">
      <alignment wrapText="1"/>
    </xf>
    <xf numFmtId="0" fontId="4" fillId="0" borderId="10" xfId="4" quotePrefix="1" applyFont="1" applyBorder="1" applyAlignment="1">
      <alignment horizontal="left" wrapText="1"/>
    </xf>
    <xf numFmtId="167" fontId="4" fillId="33" borderId="10" xfId="2" applyNumberFormat="1" applyFont="1" applyFill="1" applyBorder="1" applyAlignment="1">
      <alignment wrapText="1"/>
    </xf>
    <xf numFmtId="167" fontId="9" fillId="0" borderId="10" xfId="2" applyNumberFormat="1" applyFont="1" applyBorder="1" applyAlignment="1"/>
    <xf numFmtId="167" fontId="9" fillId="0" borderId="10" xfId="2" applyNumberFormat="1" applyFont="1" applyFill="1" applyBorder="1" applyAlignment="1"/>
    <xf numFmtId="0" fontId="4" fillId="0" borderId="10" xfId="1360" applyFont="1" applyBorder="1" applyAlignment="1">
      <alignment horizontal="left" wrapText="1"/>
    </xf>
    <xf numFmtId="0" fontId="4" fillId="0" borderId="10" xfId="5" applyFont="1" applyFill="1" applyBorder="1" applyAlignment="1">
      <alignment vertical="center" wrapText="1"/>
    </xf>
    <xf numFmtId="167" fontId="4" fillId="0" borderId="10" xfId="2" applyNumberFormat="1" applyFont="1" applyFill="1" applyBorder="1" applyAlignment="1">
      <alignment horizontal="left" wrapText="1"/>
    </xf>
    <xf numFmtId="0" fontId="4" fillId="0" borderId="10" xfId="1360" applyFont="1" applyBorder="1" applyAlignment="1">
      <alignment horizontal="left" vertical="center" wrapText="1"/>
    </xf>
    <xf numFmtId="0" fontId="4" fillId="0" borderId="10" xfId="1360" applyFont="1" applyFill="1" applyBorder="1" applyAlignment="1">
      <alignment vertical="center" wrapText="1"/>
    </xf>
    <xf numFmtId="167" fontId="9" fillId="0" borderId="10" xfId="5" applyNumberFormat="1" applyFont="1" applyFill="1" applyBorder="1" applyAlignment="1"/>
    <xf numFmtId="167" fontId="4" fillId="0" borderId="10" xfId="2" applyNumberFormat="1" applyFont="1" applyFill="1" applyBorder="1" applyAlignment="1">
      <alignment horizontal="left" wrapText="1"/>
    </xf>
    <xf numFmtId="167" fontId="9" fillId="0" borderId="10" xfId="5" applyNumberFormat="1" applyFont="1" applyFill="1" applyBorder="1" applyAlignment="1"/>
    <xf numFmtId="0" fontId="4" fillId="0" borderId="10" xfId="5" applyFont="1" applyFill="1" applyBorder="1" applyAlignment="1">
      <alignment vertical="center" wrapText="1"/>
    </xf>
    <xf numFmtId="167" fontId="4" fillId="74" borderId="10" xfId="2" applyNumberFormat="1" applyFont="1" applyFill="1" applyBorder="1" applyAlignment="1"/>
    <xf numFmtId="167" fontId="9" fillId="0" borderId="10" xfId="5" applyNumberFormat="1" applyFont="1" applyFill="1" applyBorder="1" applyAlignment="1"/>
    <xf numFmtId="0" fontId="4" fillId="74" borderId="10" xfId="5" applyFont="1" applyFill="1" applyBorder="1" applyAlignment="1">
      <alignment vertical="center" wrapText="1"/>
    </xf>
    <xf numFmtId="0" fontId="4" fillId="0" borderId="10" xfId="5" applyFont="1" applyFill="1" applyBorder="1" applyAlignment="1">
      <alignment vertical="center" wrapText="1"/>
    </xf>
    <xf numFmtId="167" fontId="9" fillId="0" borderId="10" xfId="1" applyNumberFormat="1" applyFont="1" applyFill="1" applyBorder="1" applyAlignment="1"/>
    <xf numFmtId="0" fontId="4" fillId="0" borderId="10" xfId="5" applyFont="1" applyFill="1" applyBorder="1" applyAlignment="1">
      <alignment vertical="center" wrapText="1"/>
    </xf>
    <xf numFmtId="167" fontId="9" fillId="0" borderId="10" xfId="5" applyNumberFormat="1" applyFont="1" applyFill="1" applyBorder="1" applyAlignment="1"/>
    <xf numFmtId="0" fontId="4" fillId="0" borderId="10" xfId="5" applyFont="1" applyFill="1" applyBorder="1" applyAlignment="1">
      <alignment vertical="center" wrapText="1"/>
    </xf>
    <xf numFmtId="167" fontId="4" fillId="33" borderId="10" xfId="2" applyNumberFormat="1" applyFont="1" applyFill="1" applyBorder="1" applyAlignment="1">
      <alignment horizontal="left" vertical="top" wrapText="1"/>
    </xf>
    <xf numFmtId="167" fontId="9" fillId="33" borderId="10" xfId="2" applyNumberFormat="1" applyFont="1" applyFill="1" applyBorder="1" applyAlignment="1">
      <alignment vertical="center" wrapText="1"/>
    </xf>
    <xf numFmtId="0" fontId="4" fillId="0" borderId="10" xfId="1360" applyFont="1" applyBorder="1" applyAlignment="1">
      <alignment wrapText="1"/>
    </xf>
    <xf numFmtId="0" fontId="4" fillId="35" borderId="10" xfId="1360" applyFont="1" applyFill="1" applyBorder="1" applyAlignment="1">
      <alignment wrapText="1"/>
    </xf>
    <xf numFmtId="0" fontId="4" fillId="0" borderId="0" xfId="1360" applyFont="1" applyFill="1" applyBorder="1" applyAlignment="1">
      <alignment horizontal="left" wrapText="1"/>
    </xf>
    <xf numFmtId="0" fontId="4" fillId="0" borderId="10" xfId="5" applyFont="1" applyFill="1" applyBorder="1" applyAlignment="1">
      <alignment wrapText="1"/>
    </xf>
    <xf numFmtId="0" fontId="70" fillId="0" borderId="21" xfId="1" applyFont="1" applyBorder="1" applyAlignment="1">
      <alignment horizontal="center" wrapText="1"/>
    </xf>
    <xf numFmtId="0" fontId="70" fillId="0" borderId="24" xfId="1" applyFont="1" applyBorder="1" applyAlignment="1">
      <alignment horizontal="center"/>
    </xf>
    <xf numFmtId="0" fontId="70" fillId="0" borderId="22" xfId="1" applyFont="1" applyBorder="1" applyAlignment="1">
      <alignment horizontal="center"/>
    </xf>
    <xf numFmtId="167" fontId="4" fillId="74" borderId="21" xfId="2" applyNumberFormat="1" applyFont="1" applyFill="1" applyBorder="1" applyAlignment="1">
      <alignment horizontal="right"/>
    </xf>
    <xf numFmtId="167" fontId="4" fillId="74" borderId="24" xfId="2" applyNumberFormat="1" applyFont="1" applyFill="1" applyBorder="1" applyAlignment="1">
      <alignment horizontal="right"/>
    </xf>
    <xf numFmtId="167" fontId="4" fillId="74" borderId="22" xfId="2" applyNumberFormat="1" applyFont="1" applyFill="1" applyBorder="1" applyAlignment="1">
      <alignment horizontal="right"/>
    </xf>
    <xf numFmtId="0" fontId="70" fillId="74" borderId="21" xfId="1360" applyFont="1" applyFill="1" applyBorder="1" applyAlignment="1">
      <alignment horizontal="left" vertical="center" wrapText="1"/>
    </xf>
    <xf numFmtId="0" fontId="70" fillId="74" borderId="24" xfId="1360" applyFont="1" applyFill="1" applyBorder="1" applyAlignment="1">
      <alignment horizontal="left" vertical="center" wrapText="1"/>
    </xf>
    <xf numFmtId="0" fontId="70" fillId="74" borderId="22" xfId="1360" applyFont="1" applyFill="1" applyBorder="1" applyAlignment="1">
      <alignment horizontal="left" vertical="center" wrapText="1"/>
    </xf>
    <xf numFmtId="0" fontId="70" fillId="0" borderId="21" xfId="5" applyFont="1" applyFill="1" applyBorder="1" applyAlignment="1">
      <alignment horizontal="left" vertical="center" wrapText="1"/>
    </xf>
    <xf numFmtId="0" fontId="70" fillId="0" borderId="22" xfId="5" applyFont="1" applyFill="1" applyBorder="1" applyAlignment="1">
      <alignment horizontal="left" vertical="center" wrapText="1"/>
    </xf>
    <xf numFmtId="0" fontId="70" fillId="74" borderId="21" xfId="1360" applyFont="1" applyFill="1" applyBorder="1" applyAlignment="1">
      <alignment horizontal="left" wrapText="1"/>
    </xf>
    <xf numFmtId="0" fontId="70" fillId="74" borderId="24" xfId="1360" applyFont="1" applyFill="1" applyBorder="1" applyAlignment="1">
      <alignment horizontal="left" wrapText="1"/>
    </xf>
    <xf numFmtId="0" fontId="70" fillId="74" borderId="22" xfId="1360" applyFont="1" applyFill="1" applyBorder="1" applyAlignment="1">
      <alignment horizontal="left" wrapText="1"/>
    </xf>
    <xf numFmtId="166" fontId="4" fillId="74" borderId="21" xfId="2" applyNumberFormat="1" applyFont="1" applyFill="1" applyBorder="1" applyAlignment="1">
      <alignment horizontal="left" vertical="center" wrapText="1"/>
    </xf>
    <xf numFmtId="166" fontId="4" fillId="74" borderId="24" xfId="2" applyNumberFormat="1" applyFont="1" applyFill="1" applyBorder="1" applyAlignment="1">
      <alignment horizontal="left" vertical="center" wrapText="1"/>
    </xf>
    <xf numFmtId="166" fontId="4" fillId="74" borderId="22" xfId="2" applyNumberFormat="1" applyFont="1" applyFill="1" applyBorder="1" applyAlignment="1">
      <alignment horizontal="left" vertical="center" wrapText="1"/>
    </xf>
    <xf numFmtId="0" fontId="4" fillId="0" borderId="10" xfId="1360" applyFont="1" applyBorder="1" applyAlignment="1">
      <alignment horizontal="left" wrapText="1"/>
    </xf>
    <xf numFmtId="0" fontId="70" fillId="0" borderId="21" xfId="1" applyFont="1" applyBorder="1" applyAlignment="1">
      <alignment horizontal="left" wrapText="1"/>
    </xf>
    <xf numFmtId="0" fontId="70" fillId="0" borderId="24" xfId="1" applyFont="1" applyBorder="1" applyAlignment="1">
      <alignment horizontal="left" wrapText="1"/>
    </xf>
    <xf numFmtId="0" fontId="70" fillId="0" borderId="22" xfId="1" applyFont="1" applyBorder="1" applyAlignment="1">
      <alignment horizontal="left" wrapText="1"/>
    </xf>
    <xf numFmtId="0" fontId="70" fillId="0" borderId="21" xfId="1360" applyFont="1" applyBorder="1" applyAlignment="1">
      <alignment horizontal="left" vertical="top" wrapText="1"/>
    </xf>
    <xf numFmtId="0" fontId="70" fillId="0" borderId="22" xfId="1360" applyFont="1" applyBorder="1" applyAlignment="1">
      <alignment horizontal="left" vertical="top" wrapText="1"/>
    </xf>
    <xf numFmtId="0" fontId="70" fillId="0" borderId="21" xfId="5" applyFont="1" applyFill="1" applyBorder="1" applyAlignment="1">
      <alignment horizontal="left" wrapText="1"/>
    </xf>
    <xf numFmtId="0" fontId="70" fillId="0" borderId="24" xfId="5" applyFont="1" applyFill="1" applyBorder="1" applyAlignment="1">
      <alignment horizontal="left" wrapText="1"/>
    </xf>
    <xf numFmtId="0" fontId="70" fillId="0" borderId="22" xfId="5" applyFont="1" applyFill="1" applyBorder="1" applyAlignment="1">
      <alignment horizontal="left" wrapText="1"/>
    </xf>
    <xf numFmtId="0" fontId="4" fillId="0" borderId="21" xfId="4" applyFont="1" applyBorder="1" applyAlignment="1">
      <alignment horizontal="left" vertical="center" wrapText="1"/>
    </xf>
    <xf numFmtId="0" fontId="4" fillId="0" borderId="24" xfId="4" applyFont="1" applyBorder="1" applyAlignment="1">
      <alignment horizontal="left" vertical="center" wrapText="1"/>
    </xf>
    <xf numFmtId="0" fontId="4" fillId="0" borderId="22" xfId="4" applyFont="1" applyBorder="1" applyAlignment="1">
      <alignment horizontal="left" vertical="center" wrapText="1"/>
    </xf>
    <xf numFmtId="0" fontId="12" fillId="0" borderId="10" xfId="728" applyFont="1" applyFill="1" applyBorder="1" applyAlignment="1">
      <alignment horizontal="center" wrapText="1"/>
    </xf>
  </cellXfs>
  <cellStyles count="30459">
    <cellStyle name="20% - Accent1 2" xfId="9"/>
    <cellStyle name="20% - Accent1 2 2" xfId="10"/>
    <cellStyle name="20% - Accent1 2 2 10" xfId="1362"/>
    <cellStyle name="20% - Accent1 2 2 10 2" xfId="2097"/>
    <cellStyle name="20% - Accent1 2 2 10 2 2" xfId="2098"/>
    <cellStyle name="20% - Accent1 2 2 10 2 2 2" xfId="2099"/>
    <cellStyle name="20% - Accent1 2 2 10 2 2 2 2" xfId="29644"/>
    <cellStyle name="20% - Accent1 2 2 10 2 2 3" xfId="29554"/>
    <cellStyle name="20% - Accent1 2 2 10 2 3" xfId="2100"/>
    <cellStyle name="20% - Accent1 2 2 10 2 3 2" xfId="29555"/>
    <cellStyle name="20% - Accent1 2 2 10 2 4" xfId="29645"/>
    <cellStyle name="20% - Accent1 2 2 10 3" xfId="2101"/>
    <cellStyle name="20% - Accent1 2 2 10 3 2" xfId="2102"/>
    <cellStyle name="20% - Accent1 2 2 10 3 2 2" xfId="15580"/>
    <cellStyle name="20% - Accent1 2 2 10 3 3" xfId="29646"/>
    <cellStyle name="20% - Accent1 2 2 10 4" xfId="2103"/>
    <cellStyle name="20% - Accent1 2 2 10 4 2" xfId="2104"/>
    <cellStyle name="20% - Accent1 2 2 10 4 2 2" xfId="29647"/>
    <cellStyle name="20% - Accent1 2 2 10 4 3" xfId="29648"/>
    <cellStyle name="20% - Accent1 2 2 10 5" xfId="2105"/>
    <cellStyle name="20% - Accent1 2 2 10 5 2" xfId="2106"/>
    <cellStyle name="20% - Accent1 2 2 10 5 2 2" xfId="29649"/>
    <cellStyle name="20% - Accent1 2 2 10 5 3" xfId="29650"/>
    <cellStyle name="20% - Accent1 2 2 10 6" xfId="2107"/>
    <cellStyle name="20% - Accent1 2 2 10 6 2" xfId="2108"/>
    <cellStyle name="20% - Accent1 2 2 10 6 2 2" xfId="29651"/>
    <cellStyle name="20% - Accent1 2 2 10 6 3" xfId="29652"/>
    <cellStyle name="20% - Accent1 2 2 10 7" xfId="2109"/>
    <cellStyle name="20% - Accent1 2 2 10 7 2" xfId="15581"/>
    <cellStyle name="20% - Accent1 2 2 10 8" xfId="16855"/>
    <cellStyle name="20% - Accent1 2 2 11" xfId="1363"/>
    <cellStyle name="20% - Accent1 2 2 11 2" xfId="2110"/>
    <cellStyle name="20% - Accent1 2 2 11 2 2" xfId="2111"/>
    <cellStyle name="20% - Accent1 2 2 11 2 2 2" xfId="2112"/>
    <cellStyle name="20% - Accent1 2 2 11 2 2 2 2" xfId="17564"/>
    <cellStyle name="20% - Accent1 2 2 11 2 2 3" xfId="17565"/>
    <cellStyle name="20% - Accent1 2 2 11 2 3" xfId="2113"/>
    <cellStyle name="20% - Accent1 2 2 11 2 3 2" xfId="17566"/>
    <cellStyle name="20% - Accent1 2 2 11 2 4" xfId="17567"/>
    <cellStyle name="20% - Accent1 2 2 11 3" xfId="2114"/>
    <cellStyle name="20% - Accent1 2 2 11 3 2" xfId="2115"/>
    <cellStyle name="20% - Accent1 2 2 11 3 2 2" xfId="28903"/>
    <cellStyle name="20% - Accent1 2 2 11 3 3" xfId="29557"/>
    <cellStyle name="20% - Accent1 2 2 11 4" xfId="2116"/>
    <cellStyle name="20% - Accent1 2 2 11 4 2" xfId="2117"/>
    <cellStyle name="20% - Accent1 2 2 11 4 2 2" xfId="17568"/>
    <cellStyle name="20% - Accent1 2 2 11 4 3" xfId="17569"/>
    <cellStyle name="20% - Accent1 2 2 11 5" xfId="2118"/>
    <cellStyle name="20% - Accent1 2 2 11 5 2" xfId="2119"/>
    <cellStyle name="20% - Accent1 2 2 11 5 2 2" xfId="17570"/>
    <cellStyle name="20% - Accent1 2 2 11 5 3" xfId="29556"/>
    <cellStyle name="20% - Accent1 2 2 11 6" xfId="2120"/>
    <cellStyle name="20% - Accent1 2 2 11 6 2" xfId="2121"/>
    <cellStyle name="20% - Accent1 2 2 11 6 2 2" xfId="17571"/>
    <cellStyle name="20% - Accent1 2 2 11 6 3" xfId="17572"/>
    <cellStyle name="20% - Accent1 2 2 11 7" xfId="2122"/>
    <cellStyle name="20% - Accent1 2 2 11 7 2" xfId="17573"/>
    <cellStyle name="20% - Accent1 2 2 11 8" xfId="17574"/>
    <cellStyle name="20% - Accent1 2 2 12" xfId="1364"/>
    <cellStyle name="20% - Accent1 2 2 12 2" xfId="2123"/>
    <cellStyle name="20% - Accent1 2 2 12 2 2" xfId="2124"/>
    <cellStyle name="20% - Accent1 2 2 12 2 2 2" xfId="2125"/>
    <cellStyle name="20% - Accent1 2 2 12 2 2 2 2" xfId="17575"/>
    <cellStyle name="20% - Accent1 2 2 12 2 2 3" xfId="29653"/>
    <cellStyle name="20% - Accent1 2 2 12 2 3" xfId="2126"/>
    <cellStyle name="20% - Accent1 2 2 12 2 3 2" xfId="29654"/>
    <cellStyle name="20% - Accent1 2 2 12 2 4" xfId="17576"/>
    <cellStyle name="20% - Accent1 2 2 12 3" xfId="2127"/>
    <cellStyle name="20% - Accent1 2 2 12 3 2" xfId="2128"/>
    <cellStyle name="20% - Accent1 2 2 12 3 2 2" xfId="16856"/>
    <cellStyle name="20% - Accent1 2 2 12 3 3" xfId="17577"/>
    <cellStyle name="20% - Accent1 2 2 12 4" xfId="2129"/>
    <cellStyle name="20% - Accent1 2 2 12 4 2" xfId="2130"/>
    <cellStyle name="20% - Accent1 2 2 12 4 2 2" xfId="17578"/>
    <cellStyle name="20% - Accent1 2 2 12 4 3" xfId="17579"/>
    <cellStyle name="20% - Accent1 2 2 12 5" xfId="2131"/>
    <cellStyle name="20% - Accent1 2 2 12 5 2" xfId="2132"/>
    <cellStyle name="20% - Accent1 2 2 12 5 2 2" xfId="17580"/>
    <cellStyle name="20% - Accent1 2 2 12 5 3" xfId="17581"/>
    <cellStyle name="20% - Accent1 2 2 12 6" xfId="2133"/>
    <cellStyle name="20% - Accent1 2 2 12 6 2" xfId="2134"/>
    <cellStyle name="20% - Accent1 2 2 12 6 2 2" xfId="17582"/>
    <cellStyle name="20% - Accent1 2 2 12 6 3" xfId="17583"/>
    <cellStyle name="20% - Accent1 2 2 12 7" xfId="2135"/>
    <cellStyle name="20% - Accent1 2 2 12 7 2" xfId="17584"/>
    <cellStyle name="20% - Accent1 2 2 12 8" xfId="17585"/>
    <cellStyle name="20% - Accent1 2 2 13" xfId="2136"/>
    <cellStyle name="20% - Accent1 2 2 13 2" xfId="17586"/>
    <cellStyle name="20% - Accent1 2 2 14" xfId="17587"/>
    <cellStyle name="20% - Accent1 2 2 2" xfId="11"/>
    <cellStyle name="20% - Accent1 2 2 2 2" xfId="12"/>
    <cellStyle name="20% - Accent1 2 2 2 2 2" xfId="13"/>
    <cellStyle name="20% - Accent1 2 2 2 3" xfId="14"/>
    <cellStyle name="20% - Accent1 2 2 2 4" xfId="15"/>
    <cellStyle name="20% - Accent1 2 2 2 4 10" xfId="2137"/>
    <cellStyle name="20% - Accent1 2 2 2 4 10 2" xfId="2138"/>
    <cellStyle name="20% - Accent1 2 2 2 4 10 2 2" xfId="17371"/>
    <cellStyle name="20% - Accent1 2 2 2 4 10 3" xfId="17588"/>
    <cellStyle name="20% - Accent1 2 2 2 4 11" xfId="2139"/>
    <cellStyle name="20% - Accent1 2 2 2 4 11 2" xfId="2140"/>
    <cellStyle name="20% - Accent1 2 2 2 4 11 2 2" xfId="17589"/>
    <cellStyle name="20% - Accent1 2 2 2 4 11 3" xfId="16857"/>
    <cellStyle name="20% - Accent1 2 2 2 4 12" xfId="2141"/>
    <cellStyle name="20% - Accent1 2 2 2 4 12 2" xfId="2142"/>
    <cellStyle name="20% - Accent1 2 2 2 4 12 2 2" xfId="17590"/>
    <cellStyle name="20% - Accent1 2 2 2 4 12 3" xfId="17591"/>
    <cellStyle name="20% - Accent1 2 2 2 4 13" xfId="2143"/>
    <cellStyle name="20% - Accent1 2 2 2 4 13 2" xfId="17592"/>
    <cellStyle name="20% - Accent1 2 2 2 4 14" xfId="17593"/>
    <cellStyle name="20% - Accent1 2 2 2 4 2" xfId="16"/>
    <cellStyle name="20% - Accent1 2 2 2 4 2 2" xfId="1365"/>
    <cellStyle name="20% - Accent1 2 2 2 4 2 2 2" xfId="2144"/>
    <cellStyle name="20% - Accent1 2 2 2 4 2 2 2 2" xfId="2145"/>
    <cellStyle name="20% - Accent1 2 2 2 4 2 2 2 2 2" xfId="2146"/>
    <cellStyle name="20% - Accent1 2 2 2 4 2 2 2 2 2 2" xfId="17594"/>
    <cellStyle name="20% - Accent1 2 2 2 4 2 2 2 2 3" xfId="17595"/>
    <cellStyle name="20% - Accent1 2 2 2 4 2 2 2 3" xfId="2147"/>
    <cellStyle name="20% - Accent1 2 2 2 4 2 2 2 3 2" xfId="17596"/>
    <cellStyle name="20% - Accent1 2 2 2 4 2 2 2 4" xfId="17597"/>
    <cellStyle name="20% - Accent1 2 2 2 4 2 2 3" xfId="2148"/>
    <cellStyle name="20% - Accent1 2 2 2 4 2 2 3 2" xfId="2149"/>
    <cellStyle name="20% - Accent1 2 2 2 4 2 2 3 2 2" xfId="17598"/>
    <cellStyle name="20% - Accent1 2 2 2 4 2 2 3 3" xfId="17599"/>
    <cellStyle name="20% - Accent1 2 2 2 4 2 2 4" xfId="2150"/>
    <cellStyle name="20% - Accent1 2 2 2 4 2 2 4 2" xfId="2151"/>
    <cellStyle name="20% - Accent1 2 2 2 4 2 2 4 2 2" xfId="17600"/>
    <cellStyle name="20% - Accent1 2 2 2 4 2 2 4 3" xfId="17601"/>
    <cellStyle name="20% - Accent1 2 2 2 4 2 2 5" xfId="2152"/>
    <cellStyle name="20% - Accent1 2 2 2 4 2 2 5 2" xfId="2153"/>
    <cellStyle name="20% - Accent1 2 2 2 4 2 2 5 2 2" xfId="17602"/>
    <cellStyle name="20% - Accent1 2 2 2 4 2 2 5 3" xfId="17603"/>
    <cellStyle name="20% - Accent1 2 2 2 4 2 2 6" xfId="2154"/>
    <cellStyle name="20% - Accent1 2 2 2 4 2 2 6 2" xfId="2155"/>
    <cellStyle name="20% - Accent1 2 2 2 4 2 2 6 2 2" xfId="15582"/>
    <cellStyle name="20% - Accent1 2 2 2 4 2 2 6 3" xfId="15583"/>
    <cellStyle name="20% - Accent1 2 2 2 4 2 2 7" xfId="2156"/>
    <cellStyle name="20% - Accent1 2 2 2 4 2 2 7 2" xfId="15584"/>
    <cellStyle name="20% - Accent1 2 2 2 4 2 2 8" xfId="15585"/>
    <cellStyle name="20% - Accent1 2 2 2 4 2 3" xfId="2157"/>
    <cellStyle name="20% - Accent1 2 2 2 4 2 3 2" xfId="2158"/>
    <cellStyle name="20% - Accent1 2 2 2 4 2 3 2 2" xfId="2159"/>
    <cellStyle name="20% - Accent1 2 2 2 4 2 3 2 2 2" xfId="15586"/>
    <cellStyle name="20% - Accent1 2 2 2 4 2 3 2 3" xfId="17604"/>
    <cellStyle name="20% - Accent1 2 2 2 4 2 3 3" xfId="2160"/>
    <cellStyle name="20% - Accent1 2 2 2 4 2 3 3 2" xfId="17605"/>
    <cellStyle name="20% - Accent1 2 2 2 4 2 3 4" xfId="17606"/>
    <cellStyle name="20% - Accent1 2 2 2 4 2 4" xfId="2161"/>
    <cellStyle name="20% - Accent1 2 2 2 4 2 4 2" xfId="2162"/>
    <cellStyle name="20% - Accent1 2 2 2 4 2 4 2 2" xfId="17607"/>
    <cellStyle name="20% - Accent1 2 2 2 4 2 4 3" xfId="29032"/>
    <cellStyle name="20% - Accent1 2 2 2 4 2 5" xfId="2163"/>
    <cellStyle name="20% - Accent1 2 2 2 4 2 5 2" xfId="2164"/>
    <cellStyle name="20% - Accent1 2 2 2 4 2 5 2 2" xfId="29033"/>
    <cellStyle name="20% - Accent1 2 2 2 4 2 5 3" xfId="17608"/>
    <cellStyle name="20% - Accent1 2 2 2 4 2 6" xfId="2165"/>
    <cellStyle name="20% - Accent1 2 2 2 4 2 6 2" xfId="2166"/>
    <cellStyle name="20% - Accent1 2 2 2 4 2 6 2 2" xfId="17609"/>
    <cellStyle name="20% - Accent1 2 2 2 4 2 6 3" xfId="17610"/>
    <cellStyle name="20% - Accent1 2 2 2 4 2 7" xfId="2167"/>
    <cellStyle name="20% - Accent1 2 2 2 4 2 7 2" xfId="2168"/>
    <cellStyle name="20% - Accent1 2 2 2 4 2 7 2 2" xfId="15587"/>
    <cellStyle name="20% - Accent1 2 2 2 4 2 7 3" xfId="16858"/>
    <cellStyle name="20% - Accent1 2 2 2 4 2 8" xfId="2169"/>
    <cellStyle name="20% - Accent1 2 2 2 4 2 8 2" xfId="17611"/>
    <cellStyle name="20% - Accent1 2 2 2 4 2 9" xfId="17612"/>
    <cellStyle name="20% - Accent1 2 2 2 4 3" xfId="17"/>
    <cellStyle name="20% - Accent1 2 2 2 4 3 2" xfId="1366"/>
    <cellStyle name="20% - Accent1 2 2 2 4 3 2 2" xfId="2170"/>
    <cellStyle name="20% - Accent1 2 2 2 4 3 2 2 2" xfId="2171"/>
    <cellStyle name="20% - Accent1 2 2 2 4 3 2 2 2 2" xfId="2172"/>
    <cellStyle name="20% - Accent1 2 2 2 4 3 2 2 2 2 2" xfId="17613"/>
    <cellStyle name="20% - Accent1 2 2 2 4 3 2 2 2 3" xfId="17614"/>
    <cellStyle name="20% - Accent1 2 2 2 4 3 2 2 3" xfId="2173"/>
    <cellStyle name="20% - Accent1 2 2 2 4 3 2 2 3 2" xfId="17615"/>
    <cellStyle name="20% - Accent1 2 2 2 4 3 2 2 4" xfId="17616"/>
    <cellStyle name="20% - Accent1 2 2 2 4 3 2 3" xfId="2174"/>
    <cellStyle name="20% - Accent1 2 2 2 4 3 2 3 2" xfId="2175"/>
    <cellStyle name="20% - Accent1 2 2 2 4 3 2 3 2 2" xfId="17617"/>
    <cellStyle name="20% - Accent1 2 2 2 4 3 2 3 3" xfId="17618"/>
    <cellStyle name="20% - Accent1 2 2 2 4 3 2 4" xfId="2176"/>
    <cellStyle name="20% - Accent1 2 2 2 4 3 2 4 2" xfId="2177"/>
    <cellStyle name="20% - Accent1 2 2 2 4 3 2 4 2 2" xfId="17619"/>
    <cellStyle name="20% - Accent1 2 2 2 4 3 2 4 3" xfId="17620"/>
    <cellStyle name="20% - Accent1 2 2 2 4 3 2 5" xfId="2178"/>
    <cellStyle name="20% - Accent1 2 2 2 4 3 2 5 2" xfId="2179"/>
    <cellStyle name="20% - Accent1 2 2 2 4 3 2 5 2 2" xfId="17621"/>
    <cellStyle name="20% - Accent1 2 2 2 4 3 2 5 3" xfId="17622"/>
    <cellStyle name="20% - Accent1 2 2 2 4 3 2 6" xfId="2180"/>
    <cellStyle name="20% - Accent1 2 2 2 4 3 2 6 2" xfId="2181"/>
    <cellStyle name="20% - Accent1 2 2 2 4 3 2 6 2 2" xfId="17623"/>
    <cellStyle name="20% - Accent1 2 2 2 4 3 2 6 3" xfId="17624"/>
    <cellStyle name="20% - Accent1 2 2 2 4 3 2 7" xfId="2182"/>
    <cellStyle name="20% - Accent1 2 2 2 4 3 2 7 2" xfId="17625"/>
    <cellStyle name="20% - Accent1 2 2 2 4 3 2 8" xfId="17626"/>
    <cellStyle name="20% - Accent1 2 2 2 4 3 3" xfId="2183"/>
    <cellStyle name="20% - Accent1 2 2 2 4 3 3 2" xfId="2184"/>
    <cellStyle name="20% - Accent1 2 2 2 4 3 3 2 2" xfId="2185"/>
    <cellStyle name="20% - Accent1 2 2 2 4 3 3 2 2 2" xfId="17627"/>
    <cellStyle name="20% - Accent1 2 2 2 4 3 3 2 3" xfId="17628"/>
    <cellStyle name="20% - Accent1 2 2 2 4 3 3 3" xfId="2186"/>
    <cellStyle name="20% - Accent1 2 2 2 4 3 3 3 2" xfId="17629"/>
    <cellStyle name="20% - Accent1 2 2 2 4 3 3 4" xfId="17630"/>
    <cellStyle name="20% - Accent1 2 2 2 4 3 4" xfId="2187"/>
    <cellStyle name="20% - Accent1 2 2 2 4 3 4 2" xfId="2188"/>
    <cellStyle name="20% - Accent1 2 2 2 4 3 4 2 2" xfId="17631"/>
    <cellStyle name="20% - Accent1 2 2 2 4 3 4 3" xfId="29034"/>
    <cellStyle name="20% - Accent1 2 2 2 4 3 5" xfId="2189"/>
    <cellStyle name="20% - Accent1 2 2 2 4 3 5 2" xfId="2190"/>
    <cellStyle name="20% - Accent1 2 2 2 4 3 5 2 2" xfId="29655"/>
    <cellStyle name="20% - Accent1 2 2 2 4 3 5 3" xfId="17632"/>
    <cellStyle name="20% - Accent1 2 2 2 4 3 6" xfId="2191"/>
    <cellStyle name="20% - Accent1 2 2 2 4 3 6 2" xfId="2192"/>
    <cellStyle name="20% - Accent1 2 2 2 4 3 6 2 2" xfId="17633"/>
    <cellStyle name="20% - Accent1 2 2 2 4 3 6 3" xfId="17634"/>
    <cellStyle name="20% - Accent1 2 2 2 4 3 7" xfId="2193"/>
    <cellStyle name="20% - Accent1 2 2 2 4 3 7 2" xfId="2194"/>
    <cellStyle name="20% - Accent1 2 2 2 4 3 7 2 2" xfId="17635"/>
    <cellStyle name="20% - Accent1 2 2 2 4 3 7 3" xfId="17636"/>
    <cellStyle name="20% - Accent1 2 2 2 4 3 8" xfId="2195"/>
    <cellStyle name="20% - Accent1 2 2 2 4 3 8 2" xfId="15588"/>
    <cellStyle name="20% - Accent1 2 2 2 4 3 9" xfId="16859"/>
    <cellStyle name="20% - Accent1 2 2 2 4 4" xfId="18"/>
    <cellStyle name="20% - Accent1 2 2 2 4 4 2" xfId="1367"/>
    <cellStyle name="20% - Accent1 2 2 2 4 4 2 2" xfId="2196"/>
    <cellStyle name="20% - Accent1 2 2 2 4 4 2 2 2" xfId="2197"/>
    <cellStyle name="20% - Accent1 2 2 2 4 4 2 2 2 2" xfId="2198"/>
    <cellStyle name="20% - Accent1 2 2 2 4 4 2 2 2 2 2" xfId="17637"/>
    <cellStyle name="20% - Accent1 2 2 2 4 4 2 2 2 3" xfId="17638"/>
    <cellStyle name="20% - Accent1 2 2 2 4 4 2 2 3" xfId="2199"/>
    <cellStyle name="20% - Accent1 2 2 2 4 4 2 2 3 2" xfId="17639"/>
    <cellStyle name="20% - Accent1 2 2 2 4 4 2 2 4" xfId="17640"/>
    <cellStyle name="20% - Accent1 2 2 2 4 4 2 3" xfId="2200"/>
    <cellStyle name="20% - Accent1 2 2 2 4 4 2 3 2" xfId="2201"/>
    <cellStyle name="20% - Accent1 2 2 2 4 4 2 3 2 2" xfId="17641"/>
    <cellStyle name="20% - Accent1 2 2 2 4 4 2 3 3" xfId="17642"/>
    <cellStyle name="20% - Accent1 2 2 2 4 4 2 4" xfId="2202"/>
    <cellStyle name="20% - Accent1 2 2 2 4 4 2 4 2" xfId="2203"/>
    <cellStyle name="20% - Accent1 2 2 2 4 4 2 4 2 2" xfId="17643"/>
    <cellStyle name="20% - Accent1 2 2 2 4 4 2 4 3" xfId="17644"/>
    <cellStyle name="20% - Accent1 2 2 2 4 4 2 5" xfId="2204"/>
    <cellStyle name="20% - Accent1 2 2 2 4 4 2 5 2" xfId="2205"/>
    <cellStyle name="20% - Accent1 2 2 2 4 4 2 5 2 2" xfId="17645"/>
    <cellStyle name="20% - Accent1 2 2 2 4 4 2 5 3" xfId="17646"/>
    <cellStyle name="20% - Accent1 2 2 2 4 4 2 6" xfId="2206"/>
    <cellStyle name="20% - Accent1 2 2 2 4 4 2 6 2" xfId="2207"/>
    <cellStyle name="20% - Accent1 2 2 2 4 4 2 6 2 2" xfId="17647"/>
    <cellStyle name="20% - Accent1 2 2 2 4 4 2 6 3" xfId="17648"/>
    <cellStyle name="20% - Accent1 2 2 2 4 4 2 7" xfId="2208"/>
    <cellStyle name="20% - Accent1 2 2 2 4 4 2 7 2" xfId="17649"/>
    <cellStyle name="20% - Accent1 2 2 2 4 4 2 8" xfId="17650"/>
    <cellStyle name="20% - Accent1 2 2 2 4 4 3" xfId="2209"/>
    <cellStyle name="20% - Accent1 2 2 2 4 4 3 2" xfId="2210"/>
    <cellStyle name="20% - Accent1 2 2 2 4 4 3 2 2" xfId="2211"/>
    <cellStyle name="20% - Accent1 2 2 2 4 4 3 2 2 2" xfId="17651"/>
    <cellStyle name="20% - Accent1 2 2 2 4 4 3 2 3" xfId="17652"/>
    <cellStyle name="20% - Accent1 2 2 2 4 4 3 3" xfId="2212"/>
    <cellStyle name="20% - Accent1 2 2 2 4 4 3 3 2" xfId="17653"/>
    <cellStyle name="20% - Accent1 2 2 2 4 4 3 4" xfId="17654"/>
    <cellStyle name="20% - Accent1 2 2 2 4 4 4" xfId="2213"/>
    <cellStyle name="20% - Accent1 2 2 2 4 4 4 2" xfId="2214"/>
    <cellStyle name="20% - Accent1 2 2 2 4 4 4 2 2" xfId="17655"/>
    <cellStyle name="20% - Accent1 2 2 2 4 4 4 3" xfId="29035"/>
    <cellStyle name="20% - Accent1 2 2 2 4 4 5" xfId="2215"/>
    <cellStyle name="20% - Accent1 2 2 2 4 4 5 2" xfId="2216"/>
    <cellStyle name="20% - Accent1 2 2 2 4 4 5 2 2" xfId="29656"/>
    <cellStyle name="20% - Accent1 2 2 2 4 4 5 3" xfId="29657"/>
    <cellStyle name="20% - Accent1 2 2 2 4 4 6" xfId="2217"/>
    <cellStyle name="20% - Accent1 2 2 2 4 4 6 2" xfId="2218"/>
    <cellStyle name="20% - Accent1 2 2 2 4 4 6 2 2" xfId="17656"/>
    <cellStyle name="20% - Accent1 2 2 2 4 4 6 3" xfId="17657"/>
    <cellStyle name="20% - Accent1 2 2 2 4 4 7" xfId="2219"/>
    <cellStyle name="20% - Accent1 2 2 2 4 4 7 2" xfId="2220"/>
    <cellStyle name="20% - Accent1 2 2 2 4 4 7 2 2" xfId="17658"/>
    <cellStyle name="20% - Accent1 2 2 2 4 4 7 3" xfId="17659"/>
    <cellStyle name="20% - Accent1 2 2 2 4 4 8" xfId="2221"/>
    <cellStyle name="20% - Accent1 2 2 2 4 4 8 2" xfId="17660"/>
    <cellStyle name="20% - Accent1 2 2 2 4 4 9" xfId="17661"/>
    <cellStyle name="20% - Accent1 2 2 2 4 5" xfId="1368"/>
    <cellStyle name="20% - Accent1 2 2 2 4 5 2" xfId="2222"/>
    <cellStyle name="20% - Accent1 2 2 2 4 5 2 2" xfId="2223"/>
    <cellStyle name="20% - Accent1 2 2 2 4 5 2 2 2" xfId="2224"/>
    <cellStyle name="20% - Accent1 2 2 2 4 5 2 2 2 2" xfId="17662"/>
    <cellStyle name="20% - Accent1 2 2 2 4 5 2 2 3" xfId="15589"/>
    <cellStyle name="20% - Accent1 2 2 2 4 5 2 3" xfId="2225"/>
    <cellStyle name="20% - Accent1 2 2 2 4 5 2 3 2" xfId="16860"/>
    <cellStyle name="20% - Accent1 2 2 2 4 5 2 4" xfId="17663"/>
    <cellStyle name="20% - Accent1 2 2 2 4 5 3" xfId="2226"/>
    <cellStyle name="20% - Accent1 2 2 2 4 5 3 2" xfId="2227"/>
    <cellStyle name="20% - Accent1 2 2 2 4 5 3 2 2" xfId="17664"/>
    <cellStyle name="20% - Accent1 2 2 2 4 5 3 3" xfId="17665"/>
    <cellStyle name="20% - Accent1 2 2 2 4 5 4" xfId="2228"/>
    <cellStyle name="20% - Accent1 2 2 2 4 5 4 2" xfId="2229"/>
    <cellStyle name="20% - Accent1 2 2 2 4 5 4 2 2" xfId="17666"/>
    <cellStyle name="20% - Accent1 2 2 2 4 5 4 3" xfId="17667"/>
    <cellStyle name="20% - Accent1 2 2 2 4 5 5" xfId="2230"/>
    <cellStyle name="20% - Accent1 2 2 2 4 5 5 2" xfId="2231"/>
    <cellStyle name="20% - Accent1 2 2 2 4 5 5 2 2" xfId="17668"/>
    <cellStyle name="20% - Accent1 2 2 2 4 5 5 3" xfId="17669"/>
    <cellStyle name="20% - Accent1 2 2 2 4 5 6" xfId="2232"/>
    <cellStyle name="20% - Accent1 2 2 2 4 5 6 2" xfId="2233"/>
    <cellStyle name="20% - Accent1 2 2 2 4 5 6 2 2" xfId="17670"/>
    <cellStyle name="20% - Accent1 2 2 2 4 5 6 3" xfId="17671"/>
    <cellStyle name="20% - Accent1 2 2 2 4 5 7" xfId="2234"/>
    <cellStyle name="20% - Accent1 2 2 2 4 5 7 2" xfId="17672"/>
    <cellStyle name="20% - Accent1 2 2 2 4 5 8" xfId="29036"/>
    <cellStyle name="20% - Accent1 2 2 2 4 6" xfId="1369"/>
    <cellStyle name="20% - Accent1 2 2 2 4 6 2" xfId="2235"/>
    <cellStyle name="20% - Accent1 2 2 2 4 6 2 2" xfId="2236"/>
    <cellStyle name="20% - Accent1 2 2 2 4 6 2 2 2" xfId="2237"/>
    <cellStyle name="20% - Accent1 2 2 2 4 6 2 2 2 2" xfId="17673"/>
    <cellStyle name="20% - Accent1 2 2 2 4 6 2 2 3" xfId="17674"/>
    <cellStyle name="20% - Accent1 2 2 2 4 6 2 3" xfId="2238"/>
    <cellStyle name="20% - Accent1 2 2 2 4 6 2 3 2" xfId="17675"/>
    <cellStyle name="20% - Accent1 2 2 2 4 6 2 4" xfId="17676"/>
    <cellStyle name="20% - Accent1 2 2 2 4 6 3" xfId="2239"/>
    <cellStyle name="20% - Accent1 2 2 2 4 6 3 2" xfId="2240"/>
    <cellStyle name="20% - Accent1 2 2 2 4 6 3 2 2" xfId="17677"/>
    <cellStyle name="20% - Accent1 2 2 2 4 6 3 3" xfId="17678"/>
    <cellStyle name="20% - Accent1 2 2 2 4 6 4" xfId="2241"/>
    <cellStyle name="20% - Accent1 2 2 2 4 6 4 2" xfId="2242"/>
    <cellStyle name="20% - Accent1 2 2 2 4 6 4 2 2" xfId="17679"/>
    <cellStyle name="20% - Accent1 2 2 2 4 6 4 3" xfId="17680"/>
    <cellStyle name="20% - Accent1 2 2 2 4 6 5" xfId="2243"/>
    <cellStyle name="20% - Accent1 2 2 2 4 6 5 2" xfId="2244"/>
    <cellStyle name="20% - Accent1 2 2 2 4 6 5 2 2" xfId="17681"/>
    <cellStyle name="20% - Accent1 2 2 2 4 6 5 3" xfId="17682"/>
    <cellStyle name="20% - Accent1 2 2 2 4 6 6" xfId="2245"/>
    <cellStyle name="20% - Accent1 2 2 2 4 6 6 2" xfId="2246"/>
    <cellStyle name="20% - Accent1 2 2 2 4 6 6 2 2" xfId="17683"/>
    <cellStyle name="20% - Accent1 2 2 2 4 6 6 3" xfId="17684"/>
    <cellStyle name="20% - Accent1 2 2 2 4 6 7" xfId="2247"/>
    <cellStyle name="20% - Accent1 2 2 2 4 6 7 2" xfId="17685"/>
    <cellStyle name="20% - Accent1 2 2 2 4 6 8" xfId="29037"/>
    <cellStyle name="20% - Accent1 2 2 2 4 7" xfId="1370"/>
    <cellStyle name="20% - Accent1 2 2 2 4 7 2" xfId="2248"/>
    <cellStyle name="20% - Accent1 2 2 2 4 7 2 2" xfId="2249"/>
    <cellStyle name="20% - Accent1 2 2 2 4 7 2 2 2" xfId="2250"/>
    <cellStyle name="20% - Accent1 2 2 2 4 7 2 2 2 2" xfId="17686"/>
    <cellStyle name="20% - Accent1 2 2 2 4 7 2 2 3" xfId="17687"/>
    <cellStyle name="20% - Accent1 2 2 2 4 7 2 3" xfId="2251"/>
    <cellStyle name="20% - Accent1 2 2 2 4 7 2 3 2" xfId="17688"/>
    <cellStyle name="20% - Accent1 2 2 2 4 7 2 4" xfId="16861"/>
    <cellStyle name="20% - Accent1 2 2 2 4 7 3" xfId="2252"/>
    <cellStyle name="20% - Accent1 2 2 2 4 7 3 2" xfId="2253"/>
    <cellStyle name="20% - Accent1 2 2 2 4 7 3 2 2" xfId="17689"/>
    <cellStyle name="20% - Accent1 2 2 2 4 7 3 3" xfId="17690"/>
    <cellStyle name="20% - Accent1 2 2 2 4 7 4" xfId="2254"/>
    <cellStyle name="20% - Accent1 2 2 2 4 7 4 2" xfId="2255"/>
    <cellStyle name="20% - Accent1 2 2 2 4 7 4 2 2" xfId="17691"/>
    <cellStyle name="20% - Accent1 2 2 2 4 7 4 3" xfId="17692"/>
    <cellStyle name="20% - Accent1 2 2 2 4 7 5" xfId="2256"/>
    <cellStyle name="20% - Accent1 2 2 2 4 7 5 2" xfId="2257"/>
    <cellStyle name="20% - Accent1 2 2 2 4 7 5 2 2" xfId="17693"/>
    <cellStyle name="20% - Accent1 2 2 2 4 7 5 3" xfId="17694"/>
    <cellStyle name="20% - Accent1 2 2 2 4 7 6" xfId="2258"/>
    <cellStyle name="20% - Accent1 2 2 2 4 7 6 2" xfId="2259"/>
    <cellStyle name="20% - Accent1 2 2 2 4 7 6 2 2" xfId="17695"/>
    <cellStyle name="20% - Accent1 2 2 2 4 7 6 3" xfId="17696"/>
    <cellStyle name="20% - Accent1 2 2 2 4 7 7" xfId="2260"/>
    <cellStyle name="20% - Accent1 2 2 2 4 7 7 2" xfId="17697"/>
    <cellStyle name="20% - Accent1 2 2 2 4 7 8" xfId="29038"/>
    <cellStyle name="20% - Accent1 2 2 2 4 8" xfId="2261"/>
    <cellStyle name="20% - Accent1 2 2 2 4 8 2" xfId="2262"/>
    <cellStyle name="20% - Accent1 2 2 2 4 8 2 2" xfId="2263"/>
    <cellStyle name="20% - Accent1 2 2 2 4 8 2 2 2" xfId="17698"/>
    <cellStyle name="20% - Accent1 2 2 2 4 8 2 3" xfId="17699"/>
    <cellStyle name="20% - Accent1 2 2 2 4 8 3" xfId="2264"/>
    <cellStyle name="20% - Accent1 2 2 2 4 8 3 2" xfId="17700"/>
    <cellStyle name="20% - Accent1 2 2 2 4 8 4" xfId="17701"/>
    <cellStyle name="20% - Accent1 2 2 2 4 9" xfId="2265"/>
    <cellStyle name="20% - Accent1 2 2 2 4 9 2" xfId="2266"/>
    <cellStyle name="20% - Accent1 2 2 2 4 9 2 2" xfId="16862"/>
    <cellStyle name="20% - Accent1 2 2 2 4 9 3" xfId="17702"/>
    <cellStyle name="20% - Accent1 2 2 2 5" xfId="19"/>
    <cellStyle name="20% - Accent1 2 2 3" xfId="20"/>
    <cellStyle name="20% - Accent1 2 2 3 2" xfId="21"/>
    <cellStyle name="20% - Accent1 2 2 3 2 2" xfId="22"/>
    <cellStyle name="20% - Accent1 2 2 3 3" xfId="23"/>
    <cellStyle name="20% - Accent1 2 2 4" xfId="24"/>
    <cellStyle name="20% - Accent1 2 2 4 2" xfId="25"/>
    <cellStyle name="20% - Accent1 2 2 5" xfId="26"/>
    <cellStyle name="20% - Accent1 2 2 5 10" xfId="2267"/>
    <cellStyle name="20% - Accent1 2 2 5 10 2" xfId="2268"/>
    <cellStyle name="20% - Accent1 2 2 5 10 2 2" xfId="17703"/>
    <cellStyle name="20% - Accent1 2 2 5 10 3" xfId="17704"/>
    <cellStyle name="20% - Accent1 2 2 5 11" xfId="2269"/>
    <cellStyle name="20% - Accent1 2 2 5 11 2" xfId="2270"/>
    <cellStyle name="20% - Accent1 2 2 5 11 2 2" xfId="17705"/>
    <cellStyle name="20% - Accent1 2 2 5 11 3" xfId="17706"/>
    <cellStyle name="20% - Accent1 2 2 5 12" xfId="2271"/>
    <cellStyle name="20% - Accent1 2 2 5 12 2" xfId="2272"/>
    <cellStyle name="20% - Accent1 2 2 5 12 2 2" xfId="17707"/>
    <cellStyle name="20% - Accent1 2 2 5 12 3" xfId="17708"/>
    <cellStyle name="20% - Accent1 2 2 5 13" xfId="2273"/>
    <cellStyle name="20% - Accent1 2 2 5 13 2" xfId="17709"/>
    <cellStyle name="20% - Accent1 2 2 5 14" xfId="17710"/>
    <cellStyle name="20% - Accent1 2 2 5 2" xfId="27"/>
    <cellStyle name="20% - Accent1 2 2 5 2 2" xfId="1371"/>
    <cellStyle name="20% - Accent1 2 2 5 2 2 2" xfId="2274"/>
    <cellStyle name="20% - Accent1 2 2 5 2 2 2 2" xfId="2275"/>
    <cellStyle name="20% - Accent1 2 2 5 2 2 2 2 2" xfId="2276"/>
    <cellStyle name="20% - Accent1 2 2 5 2 2 2 2 2 2" xfId="17711"/>
    <cellStyle name="20% - Accent1 2 2 5 2 2 2 2 3" xfId="17712"/>
    <cellStyle name="20% - Accent1 2 2 5 2 2 2 3" xfId="2277"/>
    <cellStyle name="20% - Accent1 2 2 5 2 2 2 3 2" xfId="17713"/>
    <cellStyle name="20% - Accent1 2 2 5 2 2 2 4" xfId="17714"/>
    <cellStyle name="20% - Accent1 2 2 5 2 2 3" xfId="2278"/>
    <cellStyle name="20% - Accent1 2 2 5 2 2 3 2" xfId="2279"/>
    <cellStyle name="20% - Accent1 2 2 5 2 2 3 2 2" xfId="16863"/>
    <cellStyle name="20% - Accent1 2 2 5 2 2 3 3" xfId="17715"/>
    <cellStyle name="20% - Accent1 2 2 5 2 2 4" xfId="2280"/>
    <cellStyle name="20% - Accent1 2 2 5 2 2 4 2" xfId="2281"/>
    <cellStyle name="20% - Accent1 2 2 5 2 2 4 2 2" xfId="17716"/>
    <cellStyle name="20% - Accent1 2 2 5 2 2 4 3" xfId="17717"/>
    <cellStyle name="20% - Accent1 2 2 5 2 2 5" xfId="2282"/>
    <cellStyle name="20% - Accent1 2 2 5 2 2 5 2" xfId="2283"/>
    <cellStyle name="20% - Accent1 2 2 5 2 2 5 2 2" xfId="17718"/>
    <cellStyle name="20% - Accent1 2 2 5 2 2 5 3" xfId="17719"/>
    <cellStyle name="20% - Accent1 2 2 5 2 2 6" xfId="2284"/>
    <cellStyle name="20% - Accent1 2 2 5 2 2 6 2" xfId="2285"/>
    <cellStyle name="20% - Accent1 2 2 5 2 2 6 2 2" xfId="17720"/>
    <cellStyle name="20% - Accent1 2 2 5 2 2 6 3" xfId="17721"/>
    <cellStyle name="20% - Accent1 2 2 5 2 2 7" xfId="2286"/>
    <cellStyle name="20% - Accent1 2 2 5 2 2 7 2" xfId="29039"/>
    <cellStyle name="20% - Accent1 2 2 5 2 2 8" xfId="29658"/>
    <cellStyle name="20% - Accent1 2 2 5 2 3" xfId="2287"/>
    <cellStyle name="20% - Accent1 2 2 5 2 3 2" xfId="2288"/>
    <cellStyle name="20% - Accent1 2 2 5 2 3 2 2" xfId="2289"/>
    <cellStyle name="20% - Accent1 2 2 5 2 3 2 2 2" xfId="17722"/>
    <cellStyle name="20% - Accent1 2 2 5 2 3 2 3" xfId="17723"/>
    <cellStyle name="20% - Accent1 2 2 5 2 3 3" xfId="2290"/>
    <cellStyle name="20% - Accent1 2 2 5 2 3 3 2" xfId="17724"/>
    <cellStyle name="20% - Accent1 2 2 5 2 3 4" xfId="17725"/>
    <cellStyle name="20% - Accent1 2 2 5 2 4" xfId="2291"/>
    <cellStyle name="20% - Accent1 2 2 5 2 4 2" xfId="2292"/>
    <cellStyle name="20% - Accent1 2 2 5 2 4 2 2" xfId="17726"/>
    <cellStyle name="20% - Accent1 2 2 5 2 4 3" xfId="17727"/>
    <cellStyle name="20% - Accent1 2 2 5 2 5" xfId="2293"/>
    <cellStyle name="20% - Accent1 2 2 5 2 5 2" xfId="2294"/>
    <cellStyle name="20% - Accent1 2 2 5 2 5 2 2" xfId="17728"/>
    <cellStyle name="20% - Accent1 2 2 5 2 5 3" xfId="17729"/>
    <cellStyle name="20% - Accent1 2 2 5 2 6" xfId="2295"/>
    <cellStyle name="20% - Accent1 2 2 5 2 6 2" xfId="2296"/>
    <cellStyle name="20% - Accent1 2 2 5 2 6 2 2" xfId="17730"/>
    <cellStyle name="20% - Accent1 2 2 5 2 6 3" xfId="17731"/>
    <cellStyle name="20% - Accent1 2 2 5 2 7" xfId="2297"/>
    <cellStyle name="20% - Accent1 2 2 5 2 7 2" xfId="2298"/>
    <cellStyle name="20% - Accent1 2 2 5 2 7 2 2" xfId="17732"/>
    <cellStyle name="20% - Accent1 2 2 5 2 7 3" xfId="17733"/>
    <cellStyle name="20% - Accent1 2 2 5 2 8" xfId="2299"/>
    <cellStyle name="20% - Accent1 2 2 5 2 8 2" xfId="15590"/>
    <cellStyle name="20% - Accent1 2 2 5 2 9" xfId="15591"/>
    <cellStyle name="20% - Accent1 2 2 5 3" xfId="28"/>
    <cellStyle name="20% - Accent1 2 2 5 3 2" xfId="1372"/>
    <cellStyle name="20% - Accent1 2 2 5 3 2 2" xfId="2300"/>
    <cellStyle name="20% - Accent1 2 2 5 3 2 2 2" xfId="2301"/>
    <cellStyle name="20% - Accent1 2 2 5 3 2 2 2 2" xfId="2302"/>
    <cellStyle name="20% - Accent1 2 2 5 3 2 2 2 2 2" xfId="15592"/>
    <cellStyle name="20% - Accent1 2 2 5 3 2 2 2 3" xfId="15593"/>
    <cellStyle name="20% - Accent1 2 2 5 3 2 2 3" xfId="2303"/>
    <cellStyle name="20% - Accent1 2 2 5 3 2 2 3 2" xfId="15594"/>
    <cellStyle name="20% - Accent1 2 2 5 3 2 2 4" xfId="15595"/>
    <cellStyle name="20% - Accent1 2 2 5 3 2 3" xfId="2304"/>
    <cellStyle name="20% - Accent1 2 2 5 3 2 3 2" xfId="2305"/>
    <cellStyle name="20% - Accent1 2 2 5 3 2 3 2 2" xfId="15596"/>
    <cellStyle name="20% - Accent1 2 2 5 3 2 3 3" xfId="15597"/>
    <cellStyle name="20% - Accent1 2 2 5 3 2 4" xfId="2306"/>
    <cellStyle name="20% - Accent1 2 2 5 3 2 4 2" xfId="2307"/>
    <cellStyle name="20% - Accent1 2 2 5 3 2 4 2 2" xfId="17734"/>
    <cellStyle name="20% - Accent1 2 2 5 3 2 4 3" xfId="17735"/>
    <cellStyle name="20% - Accent1 2 2 5 3 2 5" xfId="2308"/>
    <cellStyle name="20% - Accent1 2 2 5 3 2 5 2" xfId="2309"/>
    <cellStyle name="20% - Accent1 2 2 5 3 2 5 2 2" xfId="17736"/>
    <cellStyle name="20% - Accent1 2 2 5 3 2 5 3" xfId="17737"/>
    <cellStyle name="20% - Accent1 2 2 5 3 2 6" xfId="2310"/>
    <cellStyle name="20% - Accent1 2 2 5 3 2 6 2" xfId="2311"/>
    <cellStyle name="20% - Accent1 2 2 5 3 2 6 2 2" xfId="17738"/>
    <cellStyle name="20% - Accent1 2 2 5 3 2 6 3" xfId="17739"/>
    <cellStyle name="20% - Accent1 2 2 5 3 2 7" xfId="2312"/>
    <cellStyle name="20% - Accent1 2 2 5 3 2 7 2" xfId="29040"/>
    <cellStyle name="20% - Accent1 2 2 5 3 2 8" xfId="29659"/>
    <cellStyle name="20% - Accent1 2 2 5 3 3" xfId="2313"/>
    <cellStyle name="20% - Accent1 2 2 5 3 3 2" xfId="2314"/>
    <cellStyle name="20% - Accent1 2 2 5 3 3 2 2" xfId="2315"/>
    <cellStyle name="20% - Accent1 2 2 5 3 3 2 2 2" xfId="17740"/>
    <cellStyle name="20% - Accent1 2 2 5 3 3 2 3" xfId="15598"/>
    <cellStyle name="20% - Accent1 2 2 5 3 3 3" xfId="2316"/>
    <cellStyle name="20% - Accent1 2 2 5 3 3 3 2" xfId="16864"/>
    <cellStyle name="20% - Accent1 2 2 5 3 3 4" xfId="17741"/>
    <cellStyle name="20% - Accent1 2 2 5 3 4" xfId="2317"/>
    <cellStyle name="20% - Accent1 2 2 5 3 4 2" xfId="2318"/>
    <cellStyle name="20% - Accent1 2 2 5 3 4 2 2" xfId="17742"/>
    <cellStyle name="20% - Accent1 2 2 5 3 4 3" xfId="17743"/>
    <cellStyle name="20% - Accent1 2 2 5 3 5" xfId="2319"/>
    <cellStyle name="20% - Accent1 2 2 5 3 5 2" xfId="2320"/>
    <cellStyle name="20% - Accent1 2 2 5 3 5 2 2" xfId="17744"/>
    <cellStyle name="20% - Accent1 2 2 5 3 5 3" xfId="17745"/>
    <cellStyle name="20% - Accent1 2 2 5 3 6" xfId="2321"/>
    <cellStyle name="20% - Accent1 2 2 5 3 6 2" xfId="2322"/>
    <cellStyle name="20% - Accent1 2 2 5 3 6 2 2" xfId="17746"/>
    <cellStyle name="20% - Accent1 2 2 5 3 6 3" xfId="17747"/>
    <cellStyle name="20% - Accent1 2 2 5 3 7" xfId="2323"/>
    <cellStyle name="20% - Accent1 2 2 5 3 7 2" xfId="2324"/>
    <cellStyle name="20% - Accent1 2 2 5 3 7 2 2" xfId="17748"/>
    <cellStyle name="20% - Accent1 2 2 5 3 7 3" xfId="17749"/>
    <cellStyle name="20% - Accent1 2 2 5 3 8" xfId="2325"/>
    <cellStyle name="20% - Accent1 2 2 5 3 8 2" xfId="17750"/>
    <cellStyle name="20% - Accent1 2 2 5 3 9" xfId="17751"/>
    <cellStyle name="20% - Accent1 2 2 5 4" xfId="29"/>
    <cellStyle name="20% - Accent1 2 2 5 4 2" xfId="1373"/>
    <cellStyle name="20% - Accent1 2 2 5 4 2 2" xfId="2326"/>
    <cellStyle name="20% - Accent1 2 2 5 4 2 2 2" xfId="2327"/>
    <cellStyle name="20% - Accent1 2 2 5 4 2 2 2 2" xfId="2328"/>
    <cellStyle name="20% - Accent1 2 2 5 4 2 2 2 2 2" xfId="17752"/>
    <cellStyle name="20% - Accent1 2 2 5 4 2 2 2 3" xfId="17753"/>
    <cellStyle name="20% - Accent1 2 2 5 4 2 2 3" xfId="2329"/>
    <cellStyle name="20% - Accent1 2 2 5 4 2 2 3 2" xfId="17754"/>
    <cellStyle name="20% - Accent1 2 2 5 4 2 2 4" xfId="17755"/>
    <cellStyle name="20% - Accent1 2 2 5 4 2 3" xfId="2330"/>
    <cellStyle name="20% - Accent1 2 2 5 4 2 3 2" xfId="2331"/>
    <cellStyle name="20% - Accent1 2 2 5 4 2 3 2 2" xfId="17756"/>
    <cellStyle name="20% - Accent1 2 2 5 4 2 3 3" xfId="17757"/>
    <cellStyle name="20% - Accent1 2 2 5 4 2 4" xfId="2332"/>
    <cellStyle name="20% - Accent1 2 2 5 4 2 4 2" xfId="2333"/>
    <cellStyle name="20% - Accent1 2 2 5 4 2 4 2 2" xfId="17758"/>
    <cellStyle name="20% - Accent1 2 2 5 4 2 4 3" xfId="17759"/>
    <cellStyle name="20% - Accent1 2 2 5 4 2 5" xfId="2334"/>
    <cellStyle name="20% - Accent1 2 2 5 4 2 5 2" xfId="2335"/>
    <cellStyle name="20% - Accent1 2 2 5 4 2 5 2 2" xfId="17760"/>
    <cellStyle name="20% - Accent1 2 2 5 4 2 5 3" xfId="17761"/>
    <cellStyle name="20% - Accent1 2 2 5 4 2 6" xfId="2336"/>
    <cellStyle name="20% - Accent1 2 2 5 4 2 6 2" xfId="2337"/>
    <cellStyle name="20% - Accent1 2 2 5 4 2 6 2 2" xfId="17762"/>
    <cellStyle name="20% - Accent1 2 2 5 4 2 6 3" xfId="17763"/>
    <cellStyle name="20% - Accent1 2 2 5 4 2 7" xfId="2338"/>
    <cellStyle name="20% - Accent1 2 2 5 4 2 7 2" xfId="29041"/>
    <cellStyle name="20% - Accent1 2 2 5 4 2 8" xfId="29660"/>
    <cellStyle name="20% - Accent1 2 2 5 4 3" xfId="2339"/>
    <cellStyle name="20% - Accent1 2 2 5 4 3 2" xfId="2340"/>
    <cellStyle name="20% - Accent1 2 2 5 4 3 2 2" xfId="2341"/>
    <cellStyle name="20% - Accent1 2 2 5 4 3 2 2 2" xfId="17764"/>
    <cellStyle name="20% - Accent1 2 2 5 4 3 2 3" xfId="17765"/>
    <cellStyle name="20% - Accent1 2 2 5 4 3 3" xfId="2342"/>
    <cellStyle name="20% - Accent1 2 2 5 4 3 3 2" xfId="17766"/>
    <cellStyle name="20% - Accent1 2 2 5 4 3 4" xfId="15599"/>
    <cellStyle name="20% - Accent1 2 2 5 4 4" xfId="2343"/>
    <cellStyle name="20% - Accent1 2 2 5 4 4 2" xfId="2344"/>
    <cellStyle name="20% - Accent1 2 2 5 4 4 2 2" xfId="16865"/>
    <cellStyle name="20% - Accent1 2 2 5 4 4 3" xfId="17767"/>
    <cellStyle name="20% - Accent1 2 2 5 4 5" xfId="2345"/>
    <cellStyle name="20% - Accent1 2 2 5 4 5 2" xfId="2346"/>
    <cellStyle name="20% - Accent1 2 2 5 4 5 2 2" xfId="17768"/>
    <cellStyle name="20% - Accent1 2 2 5 4 5 3" xfId="29661"/>
    <cellStyle name="20% - Accent1 2 2 5 4 6" xfId="2347"/>
    <cellStyle name="20% - Accent1 2 2 5 4 6 2" xfId="2348"/>
    <cellStyle name="20% - Accent1 2 2 5 4 6 2 2" xfId="29662"/>
    <cellStyle name="20% - Accent1 2 2 5 4 6 3" xfId="17769"/>
    <cellStyle name="20% - Accent1 2 2 5 4 7" xfId="2349"/>
    <cellStyle name="20% - Accent1 2 2 5 4 7 2" xfId="2350"/>
    <cellStyle name="20% - Accent1 2 2 5 4 7 2 2" xfId="17770"/>
    <cellStyle name="20% - Accent1 2 2 5 4 7 3" xfId="29663"/>
    <cellStyle name="20% - Accent1 2 2 5 4 8" xfId="2351"/>
    <cellStyle name="20% - Accent1 2 2 5 4 8 2" xfId="29664"/>
    <cellStyle name="20% - Accent1 2 2 5 4 9" xfId="29665"/>
    <cellStyle name="20% - Accent1 2 2 5 5" xfId="1374"/>
    <cellStyle name="20% - Accent1 2 2 5 5 2" xfId="2352"/>
    <cellStyle name="20% - Accent1 2 2 5 5 2 2" xfId="2353"/>
    <cellStyle name="20% - Accent1 2 2 5 5 2 2 2" xfId="2354"/>
    <cellStyle name="20% - Accent1 2 2 5 5 2 2 2 2" xfId="29666"/>
    <cellStyle name="20% - Accent1 2 2 5 5 2 2 3" xfId="17771"/>
    <cellStyle name="20% - Accent1 2 2 5 5 2 3" xfId="2355"/>
    <cellStyle name="20% - Accent1 2 2 5 5 2 3 2" xfId="17772"/>
    <cellStyle name="20% - Accent1 2 2 5 5 2 4" xfId="17773"/>
    <cellStyle name="20% - Accent1 2 2 5 5 3" xfId="2356"/>
    <cellStyle name="20% - Accent1 2 2 5 5 3 2" xfId="2357"/>
    <cellStyle name="20% - Accent1 2 2 5 5 3 2 2" xfId="17774"/>
    <cellStyle name="20% - Accent1 2 2 5 5 3 3" xfId="17775"/>
    <cellStyle name="20% - Accent1 2 2 5 5 4" xfId="2358"/>
    <cellStyle name="20% - Accent1 2 2 5 5 4 2" xfId="2359"/>
    <cellStyle name="20% - Accent1 2 2 5 5 4 2 2" xfId="17776"/>
    <cellStyle name="20% - Accent1 2 2 5 5 4 3" xfId="17777"/>
    <cellStyle name="20% - Accent1 2 2 5 5 5" xfId="2360"/>
    <cellStyle name="20% - Accent1 2 2 5 5 5 2" xfId="2361"/>
    <cellStyle name="20% - Accent1 2 2 5 5 5 2 2" xfId="17778"/>
    <cellStyle name="20% - Accent1 2 2 5 5 5 3" xfId="17779"/>
    <cellStyle name="20% - Accent1 2 2 5 5 6" xfId="2362"/>
    <cellStyle name="20% - Accent1 2 2 5 5 6 2" xfId="2363"/>
    <cellStyle name="20% - Accent1 2 2 5 5 6 2 2" xfId="17780"/>
    <cellStyle name="20% - Accent1 2 2 5 5 6 3" xfId="17781"/>
    <cellStyle name="20% - Accent1 2 2 5 5 7" xfId="2364"/>
    <cellStyle name="20% - Accent1 2 2 5 5 7 2" xfId="17782"/>
    <cellStyle name="20% - Accent1 2 2 5 5 8" xfId="17783"/>
    <cellStyle name="20% - Accent1 2 2 5 6" xfId="1375"/>
    <cellStyle name="20% - Accent1 2 2 5 6 2" xfId="2365"/>
    <cellStyle name="20% - Accent1 2 2 5 6 2 2" xfId="2366"/>
    <cellStyle name="20% - Accent1 2 2 5 6 2 2 2" xfId="2367"/>
    <cellStyle name="20% - Accent1 2 2 5 6 2 2 2 2" xfId="17784"/>
    <cellStyle name="20% - Accent1 2 2 5 6 2 2 3" xfId="17785"/>
    <cellStyle name="20% - Accent1 2 2 5 6 2 3" xfId="2368"/>
    <cellStyle name="20% - Accent1 2 2 5 6 2 3 2" xfId="17786"/>
    <cellStyle name="20% - Accent1 2 2 5 6 2 4" xfId="17787"/>
    <cellStyle name="20% - Accent1 2 2 5 6 3" xfId="2369"/>
    <cellStyle name="20% - Accent1 2 2 5 6 3 2" xfId="2370"/>
    <cellStyle name="20% - Accent1 2 2 5 6 3 2 2" xfId="17788"/>
    <cellStyle name="20% - Accent1 2 2 5 6 3 3" xfId="17789"/>
    <cellStyle name="20% - Accent1 2 2 5 6 4" xfId="2371"/>
    <cellStyle name="20% - Accent1 2 2 5 6 4 2" xfId="2372"/>
    <cellStyle name="20% - Accent1 2 2 5 6 4 2 2" xfId="29042"/>
    <cellStyle name="20% - Accent1 2 2 5 6 4 3" xfId="17790"/>
    <cellStyle name="20% - Accent1 2 2 5 6 5" xfId="2373"/>
    <cellStyle name="20% - Accent1 2 2 5 6 5 2" xfId="2374"/>
    <cellStyle name="20% - Accent1 2 2 5 6 5 2 2" xfId="17791"/>
    <cellStyle name="20% - Accent1 2 2 5 6 5 3" xfId="17792"/>
    <cellStyle name="20% - Accent1 2 2 5 6 6" xfId="2375"/>
    <cellStyle name="20% - Accent1 2 2 5 6 6 2" xfId="2376"/>
    <cellStyle name="20% - Accent1 2 2 5 6 6 2 2" xfId="15600"/>
    <cellStyle name="20% - Accent1 2 2 5 6 6 3" xfId="16866"/>
    <cellStyle name="20% - Accent1 2 2 5 6 7" xfId="2377"/>
    <cellStyle name="20% - Accent1 2 2 5 6 7 2" xfId="17793"/>
    <cellStyle name="20% - Accent1 2 2 5 6 8" xfId="17794"/>
    <cellStyle name="20% - Accent1 2 2 5 7" xfId="1376"/>
    <cellStyle name="20% - Accent1 2 2 5 7 2" xfId="2378"/>
    <cellStyle name="20% - Accent1 2 2 5 7 2 2" xfId="2379"/>
    <cellStyle name="20% - Accent1 2 2 5 7 2 2 2" xfId="2380"/>
    <cellStyle name="20% - Accent1 2 2 5 7 2 2 2 2" xfId="17795"/>
    <cellStyle name="20% - Accent1 2 2 5 7 2 2 3" xfId="17796"/>
    <cellStyle name="20% - Accent1 2 2 5 7 2 3" xfId="2381"/>
    <cellStyle name="20% - Accent1 2 2 5 7 2 3 2" xfId="17797"/>
    <cellStyle name="20% - Accent1 2 2 5 7 2 4" xfId="17798"/>
    <cellStyle name="20% - Accent1 2 2 5 7 3" xfId="2382"/>
    <cellStyle name="20% - Accent1 2 2 5 7 3 2" xfId="2383"/>
    <cellStyle name="20% - Accent1 2 2 5 7 3 2 2" xfId="17799"/>
    <cellStyle name="20% - Accent1 2 2 5 7 3 3" xfId="17800"/>
    <cellStyle name="20% - Accent1 2 2 5 7 4" xfId="2384"/>
    <cellStyle name="20% - Accent1 2 2 5 7 4 2" xfId="2385"/>
    <cellStyle name="20% - Accent1 2 2 5 7 4 2 2" xfId="29043"/>
    <cellStyle name="20% - Accent1 2 2 5 7 4 3" xfId="17801"/>
    <cellStyle name="20% - Accent1 2 2 5 7 5" xfId="2386"/>
    <cellStyle name="20% - Accent1 2 2 5 7 5 2" xfId="2387"/>
    <cellStyle name="20% - Accent1 2 2 5 7 5 2 2" xfId="17802"/>
    <cellStyle name="20% - Accent1 2 2 5 7 5 3" xfId="17803"/>
    <cellStyle name="20% - Accent1 2 2 5 7 6" xfId="2388"/>
    <cellStyle name="20% - Accent1 2 2 5 7 6 2" xfId="2389"/>
    <cellStyle name="20% - Accent1 2 2 5 7 6 2 2" xfId="17804"/>
    <cellStyle name="20% - Accent1 2 2 5 7 6 3" xfId="17805"/>
    <cellStyle name="20% - Accent1 2 2 5 7 7" xfId="2390"/>
    <cellStyle name="20% - Accent1 2 2 5 7 7 2" xfId="17806"/>
    <cellStyle name="20% - Accent1 2 2 5 7 8" xfId="17807"/>
    <cellStyle name="20% - Accent1 2 2 5 8" xfId="2391"/>
    <cellStyle name="20% - Accent1 2 2 5 8 2" xfId="2392"/>
    <cellStyle name="20% - Accent1 2 2 5 8 2 2" xfId="2393"/>
    <cellStyle name="20% - Accent1 2 2 5 8 2 2 2" xfId="17808"/>
    <cellStyle name="20% - Accent1 2 2 5 8 2 3" xfId="17809"/>
    <cellStyle name="20% - Accent1 2 2 5 8 3" xfId="2394"/>
    <cellStyle name="20% - Accent1 2 2 5 8 3 2" xfId="17810"/>
    <cellStyle name="20% - Accent1 2 2 5 8 4" xfId="17811"/>
    <cellStyle name="20% - Accent1 2 2 5 9" xfId="2395"/>
    <cellStyle name="20% - Accent1 2 2 5 9 2" xfId="2396"/>
    <cellStyle name="20% - Accent1 2 2 5 9 2 2" xfId="17812"/>
    <cellStyle name="20% - Accent1 2 2 5 9 3" xfId="17813"/>
    <cellStyle name="20% - Accent1 2 2 6" xfId="30"/>
    <cellStyle name="20% - Accent1 2 2 6 10" xfId="2397"/>
    <cellStyle name="20% - Accent1 2 2 6 10 2" xfId="2398"/>
    <cellStyle name="20% - Accent1 2 2 6 10 2 2" xfId="29667"/>
    <cellStyle name="20% - Accent1 2 2 6 10 3" xfId="17814"/>
    <cellStyle name="20% - Accent1 2 2 6 11" xfId="2399"/>
    <cellStyle name="20% - Accent1 2 2 6 11 2" xfId="2400"/>
    <cellStyle name="20% - Accent1 2 2 6 11 2 2" xfId="17815"/>
    <cellStyle name="20% - Accent1 2 2 6 11 3" xfId="17816"/>
    <cellStyle name="20% - Accent1 2 2 6 12" xfId="2401"/>
    <cellStyle name="20% - Accent1 2 2 6 12 2" xfId="2402"/>
    <cellStyle name="20% - Accent1 2 2 6 12 2 2" xfId="17817"/>
    <cellStyle name="20% - Accent1 2 2 6 12 3" xfId="17818"/>
    <cellStyle name="20% - Accent1 2 2 6 13" xfId="2403"/>
    <cellStyle name="20% - Accent1 2 2 6 13 2" xfId="16867"/>
    <cellStyle name="20% - Accent1 2 2 6 14" xfId="17819"/>
    <cellStyle name="20% - Accent1 2 2 6 2" xfId="31"/>
    <cellStyle name="20% - Accent1 2 2 6 2 2" xfId="1377"/>
    <cellStyle name="20% - Accent1 2 2 6 2 2 2" xfId="2404"/>
    <cellStyle name="20% - Accent1 2 2 6 2 2 2 2" xfId="2405"/>
    <cellStyle name="20% - Accent1 2 2 6 2 2 2 2 2" xfId="2406"/>
    <cellStyle name="20% - Accent1 2 2 6 2 2 2 2 2 2" xfId="17820"/>
    <cellStyle name="20% - Accent1 2 2 6 2 2 2 2 3" xfId="17821"/>
    <cellStyle name="20% - Accent1 2 2 6 2 2 2 3" xfId="2407"/>
    <cellStyle name="20% - Accent1 2 2 6 2 2 2 3 2" xfId="17822"/>
    <cellStyle name="20% - Accent1 2 2 6 2 2 2 4" xfId="17823"/>
    <cellStyle name="20% - Accent1 2 2 6 2 2 3" xfId="2408"/>
    <cellStyle name="20% - Accent1 2 2 6 2 2 3 2" xfId="2409"/>
    <cellStyle name="20% - Accent1 2 2 6 2 2 3 2 2" xfId="17824"/>
    <cellStyle name="20% - Accent1 2 2 6 2 2 3 3" xfId="17825"/>
    <cellStyle name="20% - Accent1 2 2 6 2 2 4" xfId="2410"/>
    <cellStyle name="20% - Accent1 2 2 6 2 2 4 2" xfId="2411"/>
    <cellStyle name="20% - Accent1 2 2 6 2 2 4 2 2" xfId="17826"/>
    <cellStyle name="20% - Accent1 2 2 6 2 2 4 3" xfId="17827"/>
    <cellStyle name="20% - Accent1 2 2 6 2 2 5" xfId="2412"/>
    <cellStyle name="20% - Accent1 2 2 6 2 2 5 2" xfId="2413"/>
    <cellStyle name="20% - Accent1 2 2 6 2 2 5 2 2" xfId="17828"/>
    <cellStyle name="20% - Accent1 2 2 6 2 2 5 3" xfId="17829"/>
    <cellStyle name="20% - Accent1 2 2 6 2 2 6" xfId="2414"/>
    <cellStyle name="20% - Accent1 2 2 6 2 2 6 2" xfId="2415"/>
    <cellStyle name="20% - Accent1 2 2 6 2 2 6 2 2" xfId="17830"/>
    <cellStyle name="20% - Accent1 2 2 6 2 2 6 3" xfId="17831"/>
    <cellStyle name="20% - Accent1 2 2 6 2 2 7" xfId="2416"/>
    <cellStyle name="20% - Accent1 2 2 6 2 2 7 2" xfId="16868"/>
    <cellStyle name="20% - Accent1 2 2 6 2 2 8" xfId="17832"/>
    <cellStyle name="20% - Accent1 2 2 6 2 3" xfId="2417"/>
    <cellStyle name="20% - Accent1 2 2 6 2 3 2" xfId="2418"/>
    <cellStyle name="20% - Accent1 2 2 6 2 3 2 2" xfId="2419"/>
    <cellStyle name="20% - Accent1 2 2 6 2 3 2 2 2" xfId="17833"/>
    <cellStyle name="20% - Accent1 2 2 6 2 3 2 3" xfId="17834"/>
    <cellStyle name="20% - Accent1 2 2 6 2 3 3" xfId="2420"/>
    <cellStyle name="20% - Accent1 2 2 6 2 3 3 2" xfId="17835"/>
    <cellStyle name="20% - Accent1 2 2 6 2 3 4" xfId="17836"/>
    <cellStyle name="20% - Accent1 2 2 6 2 4" xfId="2421"/>
    <cellStyle name="20% - Accent1 2 2 6 2 4 2" xfId="2422"/>
    <cellStyle name="20% - Accent1 2 2 6 2 4 2 2" xfId="17837"/>
    <cellStyle name="20% - Accent1 2 2 6 2 4 3" xfId="29044"/>
    <cellStyle name="20% - Accent1 2 2 6 2 5" xfId="2423"/>
    <cellStyle name="20% - Accent1 2 2 6 2 5 2" xfId="2424"/>
    <cellStyle name="20% - Accent1 2 2 6 2 5 2 2" xfId="29668"/>
    <cellStyle name="20% - Accent1 2 2 6 2 5 3" xfId="17838"/>
    <cellStyle name="20% - Accent1 2 2 6 2 6" xfId="2425"/>
    <cellStyle name="20% - Accent1 2 2 6 2 6 2" xfId="2426"/>
    <cellStyle name="20% - Accent1 2 2 6 2 6 2 2" xfId="17839"/>
    <cellStyle name="20% - Accent1 2 2 6 2 6 3" xfId="17840"/>
    <cellStyle name="20% - Accent1 2 2 6 2 7" xfId="2427"/>
    <cellStyle name="20% - Accent1 2 2 6 2 7 2" xfId="2428"/>
    <cellStyle name="20% - Accent1 2 2 6 2 7 2 2" xfId="17841"/>
    <cellStyle name="20% - Accent1 2 2 6 2 7 3" xfId="17842"/>
    <cellStyle name="20% - Accent1 2 2 6 2 8" xfId="2429"/>
    <cellStyle name="20% - Accent1 2 2 6 2 8 2" xfId="17843"/>
    <cellStyle name="20% - Accent1 2 2 6 2 9" xfId="17844"/>
    <cellStyle name="20% - Accent1 2 2 6 3" xfId="32"/>
    <cellStyle name="20% - Accent1 2 2 6 3 2" xfId="1378"/>
    <cellStyle name="20% - Accent1 2 2 6 3 2 2" xfId="2430"/>
    <cellStyle name="20% - Accent1 2 2 6 3 2 2 2" xfId="2431"/>
    <cellStyle name="20% - Accent1 2 2 6 3 2 2 2 2" xfId="2432"/>
    <cellStyle name="20% - Accent1 2 2 6 3 2 2 2 2 2" xfId="16869"/>
    <cellStyle name="20% - Accent1 2 2 6 3 2 2 2 3" xfId="17845"/>
    <cellStyle name="20% - Accent1 2 2 6 3 2 2 3" xfId="2433"/>
    <cellStyle name="20% - Accent1 2 2 6 3 2 2 3 2" xfId="17846"/>
    <cellStyle name="20% - Accent1 2 2 6 3 2 2 4" xfId="17847"/>
    <cellStyle name="20% - Accent1 2 2 6 3 2 3" xfId="2434"/>
    <cellStyle name="20% - Accent1 2 2 6 3 2 3 2" xfId="2435"/>
    <cellStyle name="20% - Accent1 2 2 6 3 2 3 2 2" xfId="17848"/>
    <cellStyle name="20% - Accent1 2 2 6 3 2 3 3" xfId="17849"/>
    <cellStyle name="20% - Accent1 2 2 6 3 2 4" xfId="2436"/>
    <cellStyle name="20% - Accent1 2 2 6 3 2 4 2" xfId="2437"/>
    <cellStyle name="20% - Accent1 2 2 6 3 2 4 2 2" xfId="17850"/>
    <cellStyle name="20% - Accent1 2 2 6 3 2 4 3" xfId="17851"/>
    <cellStyle name="20% - Accent1 2 2 6 3 2 5" xfId="2438"/>
    <cellStyle name="20% - Accent1 2 2 6 3 2 5 2" xfId="2439"/>
    <cellStyle name="20% - Accent1 2 2 6 3 2 5 2 2" xfId="17852"/>
    <cellStyle name="20% - Accent1 2 2 6 3 2 5 3" xfId="17853"/>
    <cellStyle name="20% - Accent1 2 2 6 3 2 6" xfId="2440"/>
    <cellStyle name="20% - Accent1 2 2 6 3 2 6 2" xfId="2441"/>
    <cellStyle name="20% - Accent1 2 2 6 3 2 6 2 2" xfId="17854"/>
    <cellStyle name="20% - Accent1 2 2 6 3 2 6 3" xfId="17855"/>
    <cellStyle name="20% - Accent1 2 2 6 3 2 7" xfId="2442"/>
    <cellStyle name="20% - Accent1 2 2 6 3 2 7 2" xfId="17856"/>
    <cellStyle name="20% - Accent1 2 2 6 3 2 8" xfId="17857"/>
    <cellStyle name="20% - Accent1 2 2 6 3 3" xfId="2443"/>
    <cellStyle name="20% - Accent1 2 2 6 3 3 2" xfId="2444"/>
    <cellStyle name="20% - Accent1 2 2 6 3 3 2 2" xfId="2445"/>
    <cellStyle name="20% - Accent1 2 2 6 3 3 2 2 2" xfId="17858"/>
    <cellStyle name="20% - Accent1 2 2 6 3 3 2 3" xfId="17859"/>
    <cellStyle name="20% - Accent1 2 2 6 3 3 3" xfId="2446"/>
    <cellStyle name="20% - Accent1 2 2 6 3 3 3 2" xfId="17860"/>
    <cellStyle name="20% - Accent1 2 2 6 3 3 4" xfId="17861"/>
    <cellStyle name="20% - Accent1 2 2 6 3 4" xfId="2447"/>
    <cellStyle name="20% - Accent1 2 2 6 3 4 2" xfId="2448"/>
    <cellStyle name="20% - Accent1 2 2 6 3 4 2 2" xfId="17862"/>
    <cellStyle name="20% - Accent1 2 2 6 3 4 3" xfId="29045"/>
    <cellStyle name="20% - Accent1 2 2 6 3 5" xfId="2449"/>
    <cellStyle name="20% - Accent1 2 2 6 3 5 2" xfId="2450"/>
    <cellStyle name="20% - Accent1 2 2 6 3 5 2 2" xfId="29669"/>
    <cellStyle name="20% - Accent1 2 2 6 3 5 3" xfId="17863"/>
    <cellStyle name="20% - Accent1 2 2 6 3 6" xfId="2451"/>
    <cellStyle name="20% - Accent1 2 2 6 3 6 2" xfId="2452"/>
    <cellStyle name="20% - Accent1 2 2 6 3 6 2 2" xfId="15601"/>
    <cellStyle name="20% - Accent1 2 2 6 3 6 3" xfId="17864"/>
    <cellStyle name="20% - Accent1 2 2 6 3 7" xfId="2453"/>
    <cellStyle name="20% - Accent1 2 2 6 3 7 2" xfId="2454"/>
    <cellStyle name="20% - Accent1 2 2 6 3 7 2 2" xfId="17865"/>
    <cellStyle name="20% - Accent1 2 2 6 3 7 3" xfId="17866"/>
    <cellStyle name="20% - Accent1 2 2 6 3 8" xfId="2455"/>
    <cellStyle name="20% - Accent1 2 2 6 3 8 2" xfId="17867"/>
    <cellStyle name="20% - Accent1 2 2 6 3 9" xfId="17868"/>
    <cellStyle name="20% - Accent1 2 2 6 4" xfId="33"/>
    <cellStyle name="20% - Accent1 2 2 6 4 2" xfId="1379"/>
    <cellStyle name="20% - Accent1 2 2 6 4 2 2" xfId="2456"/>
    <cellStyle name="20% - Accent1 2 2 6 4 2 2 2" xfId="2457"/>
    <cellStyle name="20% - Accent1 2 2 6 4 2 2 2 2" xfId="2458"/>
    <cellStyle name="20% - Accent1 2 2 6 4 2 2 2 2 2" xfId="17869"/>
    <cellStyle name="20% - Accent1 2 2 6 4 2 2 2 3" xfId="17870"/>
    <cellStyle name="20% - Accent1 2 2 6 4 2 2 3" xfId="2459"/>
    <cellStyle name="20% - Accent1 2 2 6 4 2 2 3 2" xfId="15602"/>
    <cellStyle name="20% - Accent1 2 2 6 4 2 2 4" xfId="16870"/>
    <cellStyle name="20% - Accent1 2 2 6 4 2 3" xfId="2460"/>
    <cellStyle name="20% - Accent1 2 2 6 4 2 3 2" xfId="2461"/>
    <cellStyle name="20% - Accent1 2 2 6 4 2 3 2 2" xfId="17871"/>
    <cellStyle name="20% - Accent1 2 2 6 4 2 3 3" xfId="17872"/>
    <cellStyle name="20% - Accent1 2 2 6 4 2 4" xfId="2462"/>
    <cellStyle name="20% - Accent1 2 2 6 4 2 4 2" xfId="2463"/>
    <cellStyle name="20% - Accent1 2 2 6 4 2 4 2 2" xfId="17873"/>
    <cellStyle name="20% - Accent1 2 2 6 4 2 4 3" xfId="17874"/>
    <cellStyle name="20% - Accent1 2 2 6 4 2 5" xfId="2464"/>
    <cellStyle name="20% - Accent1 2 2 6 4 2 5 2" xfId="2465"/>
    <cellStyle name="20% - Accent1 2 2 6 4 2 5 2 2" xfId="17875"/>
    <cellStyle name="20% - Accent1 2 2 6 4 2 5 3" xfId="17876"/>
    <cellStyle name="20% - Accent1 2 2 6 4 2 6" xfId="2466"/>
    <cellStyle name="20% - Accent1 2 2 6 4 2 6 2" xfId="2467"/>
    <cellStyle name="20% - Accent1 2 2 6 4 2 6 2 2" xfId="17877"/>
    <cellStyle name="20% - Accent1 2 2 6 4 2 6 3" xfId="17878"/>
    <cellStyle name="20% - Accent1 2 2 6 4 2 7" xfId="2468"/>
    <cellStyle name="20% - Accent1 2 2 6 4 2 7 2" xfId="17879"/>
    <cellStyle name="20% - Accent1 2 2 6 4 2 8" xfId="17880"/>
    <cellStyle name="20% - Accent1 2 2 6 4 3" xfId="2469"/>
    <cellStyle name="20% - Accent1 2 2 6 4 3 2" xfId="2470"/>
    <cellStyle name="20% - Accent1 2 2 6 4 3 2 2" xfId="2471"/>
    <cellStyle name="20% - Accent1 2 2 6 4 3 2 2 2" xfId="17881"/>
    <cellStyle name="20% - Accent1 2 2 6 4 3 2 3" xfId="17882"/>
    <cellStyle name="20% - Accent1 2 2 6 4 3 3" xfId="2472"/>
    <cellStyle name="20% - Accent1 2 2 6 4 3 3 2" xfId="17883"/>
    <cellStyle name="20% - Accent1 2 2 6 4 3 4" xfId="17884"/>
    <cellStyle name="20% - Accent1 2 2 6 4 4" xfId="2473"/>
    <cellStyle name="20% - Accent1 2 2 6 4 4 2" xfId="2474"/>
    <cellStyle name="20% - Accent1 2 2 6 4 4 2 2" xfId="29670"/>
    <cellStyle name="20% - Accent1 2 2 6 4 4 3" xfId="29671"/>
    <cellStyle name="20% - Accent1 2 2 6 4 5" xfId="2475"/>
    <cellStyle name="20% - Accent1 2 2 6 4 5 2" xfId="2476"/>
    <cellStyle name="20% - Accent1 2 2 6 4 5 2 2" xfId="17885"/>
    <cellStyle name="20% - Accent1 2 2 6 4 5 3" xfId="17886"/>
    <cellStyle name="20% - Accent1 2 2 6 4 6" xfId="2477"/>
    <cellStyle name="20% - Accent1 2 2 6 4 6 2" xfId="2478"/>
    <cellStyle name="20% - Accent1 2 2 6 4 6 2 2" xfId="17887"/>
    <cellStyle name="20% - Accent1 2 2 6 4 6 3" xfId="17888"/>
    <cellStyle name="20% - Accent1 2 2 6 4 7" xfId="2479"/>
    <cellStyle name="20% - Accent1 2 2 6 4 7 2" xfId="2480"/>
    <cellStyle name="20% - Accent1 2 2 6 4 7 2 2" xfId="17889"/>
    <cellStyle name="20% - Accent1 2 2 6 4 7 3" xfId="17890"/>
    <cellStyle name="20% - Accent1 2 2 6 4 8" xfId="2481"/>
    <cellStyle name="20% - Accent1 2 2 6 4 8 2" xfId="29672"/>
    <cellStyle name="20% - Accent1 2 2 6 4 9" xfId="29673"/>
    <cellStyle name="20% - Accent1 2 2 6 5" xfId="1380"/>
    <cellStyle name="20% - Accent1 2 2 6 5 2" xfId="2482"/>
    <cellStyle name="20% - Accent1 2 2 6 5 2 2" xfId="2483"/>
    <cellStyle name="20% - Accent1 2 2 6 5 2 2 2" xfId="2484"/>
    <cellStyle name="20% - Accent1 2 2 6 5 2 2 2 2" xfId="29674"/>
    <cellStyle name="20% - Accent1 2 2 6 5 2 2 3" xfId="17891"/>
    <cellStyle name="20% - Accent1 2 2 6 5 2 3" xfId="2485"/>
    <cellStyle name="20% - Accent1 2 2 6 5 2 3 2" xfId="17892"/>
    <cellStyle name="20% - Accent1 2 2 6 5 2 4" xfId="17893"/>
    <cellStyle name="20% - Accent1 2 2 6 5 3" xfId="2486"/>
    <cellStyle name="20% - Accent1 2 2 6 5 3 2" xfId="2487"/>
    <cellStyle name="20% - Accent1 2 2 6 5 3 2 2" xfId="17894"/>
    <cellStyle name="20% - Accent1 2 2 6 5 3 3" xfId="17895"/>
    <cellStyle name="20% - Accent1 2 2 6 5 4" xfId="2488"/>
    <cellStyle name="20% - Accent1 2 2 6 5 4 2" xfId="2489"/>
    <cellStyle name="20% - Accent1 2 2 6 5 4 2 2" xfId="17896"/>
    <cellStyle name="20% - Accent1 2 2 6 5 4 3" xfId="15603"/>
    <cellStyle name="20% - Accent1 2 2 6 5 5" xfId="2490"/>
    <cellStyle name="20% - Accent1 2 2 6 5 5 2" xfId="2491"/>
    <cellStyle name="20% - Accent1 2 2 6 5 5 2 2" xfId="16871"/>
    <cellStyle name="20% - Accent1 2 2 6 5 5 3" xfId="17897"/>
    <cellStyle name="20% - Accent1 2 2 6 5 6" xfId="2492"/>
    <cellStyle name="20% - Accent1 2 2 6 5 6 2" xfId="2493"/>
    <cellStyle name="20% - Accent1 2 2 6 5 6 2 2" xfId="17898"/>
    <cellStyle name="20% - Accent1 2 2 6 5 6 3" xfId="17899"/>
    <cellStyle name="20% - Accent1 2 2 6 5 7" xfId="2494"/>
    <cellStyle name="20% - Accent1 2 2 6 5 7 2" xfId="17900"/>
    <cellStyle name="20% - Accent1 2 2 6 5 8" xfId="17901"/>
    <cellStyle name="20% - Accent1 2 2 6 6" xfId="1381"/>
    <cellStyle name="20% - Accent1 2 2 6 6 2" xfId="2495"/>
    <cellStyle name="20% - Accent1 2 2 6 6 2 2" xfId="2496"/>
    <cellStyle name="20% - Accent1 2 2 6 6 2 2 2" xfId="2497"/>
    <cellStyle name="20% - Accent1 2 2 6 6 2 2 2 2" xfId="17902"/>
    <cellStyle name="20% - Accent1 2 2 6 6 2 2 3" xfId="17903"/>
    <cellStyle name="20% - Accent1 2 2 6 6 2 3" xfId="2498"/>
    <cellStyle name="20% - Accent1 2 2 6 6 2 3 2" xfId="17904"/>
    <cellStyle name="20% - Accent1 2 2 6 6 2 4" xfId="17905"/>
    <cellStyle name="20% - Accent1 2 2 6 6 3" xfId="2499"/>
    <cellStyle name="20% - Accent1 2 2 6 6 3 2" xfId="2500"/>
    <cellStyle name="20% - Accent1 2 2 6 6 3 2 2" xfId="17906"/>
    <cellStyle name="20% - Accent1 2 2 6 6 3 3" xfId="17907"/>
    <cellStyle name="20% - Accent1 2 2 6 6 4" xfId="2501"/>
    <cellStyle name="20% - Accent1 2 2 6 6 4 2" xfId="2502"/>
    <cellStyle name="20% - Accent1 2 2 6 6 4 2 2" xfId="29046"/>
    <cellStyle name="20% - Accent1 2 2 6 6 4 3" xfId="17908"/>
    <cellStyle name="20% - Accent1 2 2 6 6 5" xfId="2503"/>
    <cellStyle name="20% - Accent1 2 2 6 6 5 2" xfId="2504"/>
    <cellStyle name="20% - Accent1 2 2 6 6 5 2 2" xfId="17909"/>
    <cellStyle name="20% - Accent1 2 2 6 6 5 3" xfId="17910"/>
    <cellStyle name="20% - Accent1 2 2 6 6 6" xfId="2505"/>
    <cellStyle name="20% - Accent1 2 2 6 6 6 2" xfId="2506"/>
    <cellStyle name="20% - Accent1 2 2 6 6 6 2 2" xfId="17911"/>
    <cellStyle name="20% - Accent1 2 2 6 6 6 3" xfId="17912"/>
    <cellStyle name="20% - Accent1 2 2 6 6 7" xfId="2507"/>
    <cellStyle name="20% - Accent1 2 2 6 6 7 2" xfId="17913"/>
    <cellStyle name="20% - Accent1 2 2 6 6 8" xfId="17914"/>
    <cellStyle name="20% - Accent1 2 2 6 7" xfId="1382"/>
    <cellStyle name="20% - Accent1 2 2 6 7 2" xfId="2508"/>
    <cellStyle name="20% - Accent1 2 2 6 7 2 2" xfId="2509"/>
    <cellStyle name="20% - Accent1 2 2 6 7 2 2 2" xfId="2510"/>
    <cellStyle name="20% - Accent1 2 2 6 7 2 2 2 2" xfId="17915"/>
    <cellStyle name="20% - Accent1 2 2 6 7 2 2 3" xfId="17916"/>
    <cellStyle name="20% - Accent1 2 2 6 7 2 3" xfId="2511"/>
    <cellStyle name="20% - Accent1 2 2 6 7 2 3 2" xfId="17917"/>
    <cellStyle name="20% - Accent1 2 2 6 7 2 4" xfId="17918"/>
    <cellStyle name="20% - Accent1 2 2 6 7 3" xfId="2512"/>
    <cellStyle name="20% - Accent1 2 2 6 7 3 2" xfId="2513"/>
    <cellStyle name="20% - Accent1 2 2 6 7 3 2 2" xfId="17919"/>
    <cellStyle name="20% - Accent1 2 2 6 7 3 3" xfId="17920"/>
    <cellStyle name="20% - Accent1 2 2 6 7 4" xfId="2514"/>
    <cellStyle name="20% - Accent1 2 2 6 7 4 2" xfId="2515"/>
    <cellStyle name="20% - Accent1 2 2 6 7 4 2 2" xfId="29047"/>
    <cellStyle name="20% - Accent1 2 2 6 7 4 3" xfId="17921"/>
    <cellStyle name="20% - Accent1 2 2 6 7 5" xfId="2516"/>
    <cellStyle name="20% - Accent1 2 2 6 7 5 2" xfId="2517"/>
    <cellStyle name="20% - Accent1 2 2 6 7 5 2 2" xfId="17922"/>
    <cellStyle name="20% - Accent1 2 2 6 7 5 3" xfId="15604"/>
    <cellStyle name="20% - Accent1 2 2 6 7 6" xfId="2518"/>
    <cellStyle name="20% - Accent1 2 2 6 7 6 2" xfId="2519"/>
    <cellStyle name="20% - Accent1 2 2 6 7 6 2 2" xfId="16872"/>
    <cellStyle name="20% - Accent1 2 2 6 7 6 3" xfId="17923"/>
    <cellStyle name="20% - Accent1 2 2 6 7 7" xfId="2520"/>
    <cellStyle name="20% - Accent1 2 2 6 7 7 2" xfId="17924"/>
    <cellStyle name="20% - Accent1 2 2 6 7 8" xfId="17925"/>
    <cellStyle name="20% - Accent1 2 2 6 8" xfId="2521"/>
    <cellStyle name="20% - Accent1 2 2 6 8 2" xfId="2522"/>
    <cellStyle name="20% - Accent1 2 2 6 8 2 2" xfId="2523"/>
    <cellStyle name="20% - Accent1 2 2 6 8 2 2 2" xfId="17926"/>
    <cellStyle name="20% - Accent1 2 2 6 8 2 3" xfId="17927"/>
    <cellStyle name="20% - Accent1 2 2 6 8 3" xfId="2524"/>
    <cellStyle name="20% - Accent1 2 2 6 8 3 2" xfId="17928"/>
    <cellStyle name="20% - Accent1 2 2 6 8 4" xfId="17929"/>
    <cellStyle name="20% - Accent1 2 2 6 9" xfId="2525"/>
    <cellStyle name="20% - Accent1 2 2 6 9 2" xfId="2526"/>
    <cellStyle name="20% - Accent1 2 2 6 9 2 2" xfId="17930"/>
    <cellStyle name="20% - Accent1 2 2 6 9 3" xfId="17931"/>
    <cellStyle name="20% - Accent1 2 2 7" xfId="34"/>
    <cellStyle name="20% - Accent1 2 2 7 2" xfId="1383"/>
    <cellStyle name="20% - Accent1 2 2 7 2 2" xfId="2527"/>
    <cellStyle name="20% - Accent1 2 2 7 2 2 2" xfId="2528"/>
    <cellStyle name="20% - Accent1 2 2 7 2 2 2 2" xfId="2529"/>
    <cellStyle name="20% - Accent1 2 2 7 2 2 2 2 2" xfId="29048"/>
    <cellStyle name="20% - Accent1 2 2 7 2 2 2 3" xfId="17932"/>
    <cellStyle name="20% - Accent1 2 2 7 2 2 3" xfId="2530"/>
    <cellStyle name="20% - Accent1 2 2 7 2 2 3 2" xfId="17933"/>
    <cellStyle name="20% - Accent1 2 2 7 2 2 4" xfId="17934"/>
    <cellStyle name="20% - Accent1 2 2 7 2 3" xfId="2531"/>
    <cellStyle name="20% - Accent1 2 2 7 2 3 2" xfId="2532"/>
    <cellStyle name="20% - Accent1 2 2 7 2 3 2 2" xfId="17935"/>
    <cellStyle name="20% - Accent1 2 2 7 2 3 3" xfId="17936"/>
    <cellStyle name="20% - Accent1 2 2 7 2 4" xfId="2533"/>
    <cellStyle name="20% - Accent1 2 2 7 2 4 2" xfId="2534"/>
    <cellStyle name="20% - Accent1 2 2 7 2 4 2 2" xfId="17937"/>
    <cellStyle name="20% - Accent1 2 2 7 2 4 3" xfId="17938"/>
    <cellStyle name="20% - Accent1 2 2 7 2 5" xfId="2535"/>
    <cellStyle name="20% - Accent1 2 2 7 2 5 2" xfId="2536"/>
    <cellStyle name="20% - Accent1 2 2 7 2 5 2 2" xfId="17939"/>
    <cellStyle name="20% - Accent1 2 2 7 2 5 3" xfId="17940"/>
    <cellStyle name="20% - Accent1 2 2 7 2 6" xfId="2537"/>
    <cellStyle name="20% - Accent1 2 2 7 2 6 2" xfId="2538"/>
    <cellStyle name="20% - Accent1 2 2 7 2 6 2 2" xfId="17941"/>
    <cellStyle name="20% - Accent1 2 2 7 2 6 3" xfId="17942"/>
    <cellStyle name="20% - Accent1 2 2 7 2 7" xfId="2539"/>
    <cellStyle name="20% - Accent1 2 2 7 2 7 2" xfId="17943"/>
    <cellStyle name="20% - Accent1 2 2 7 2 8" xfId="17944"/>
    <cellStyle name="20% - Accent1 2 2 7 3" xfId="2540"/>
    <cellStyle name="20% - Accent1 2 2 7 3 2" xfId="2541"/>
    <cellStyle name="20% - Accent1 2 2 7 3 2 2" xfId="2542"/>
    <cellStyle name="20% - Accent1 2 2 7 3 2 2 2" xfId="17945"/>
    <cellStyle name="20% - Accent1 2 2 7 3 2 3" xfId="17946"/>
    <cellStyle name="20% - Accent1 2 2 7 3 3" xfId="2543"/>
    <cellStyle name="20% - Accent1 2 2 7 3 3 2" xfId="17947"/>
    <cellStyle name="20% - Accent1 2 2 7 3 4" xfId="17948"/>
    <cellStyle name="20% - Accent1 2 2 7 4" xfId="2544"/>
    <cellStyle name="20% - Accent1 2 2 7 4 2" xfId="2545"/>
    <cellStyle name="20% - Accent1 2 2 7 4 2 2" xfId="16873"/>
    <cellStyle name="20% - Accent1 2 2 7 4 3" xfId="17949"/>
    <cellStyle name="20% - Accent1 2 2 7 5" xfId="2546"/>
    <cellStyle name="20% - Accent1 2 2 7 5 2" xfId="2547"/>
    <cellStyle name="20% - Accent1 2 2 7 5 2 2" xfId="17950"/>
    <cellStyle name="20% - Accent1 2 2 7 5 3" xfId="17951"/>
    <cellStyle name="20% - Accent1 2 2 7 6" xfId="2548"/>
    <cellStyle name="20% - Accent1 2 2 7 6 2" xfId="2549"/>
    <cellStyle name="20% - Accent1 2 2 7 6 2 2" xfId="17952"/>
    <cellStyle name="20% - Accent1 2 2 7 6 3" xfId="17953"/>
    <cellStyle name="20% - Accent1 2 2 7 7" xfId="2550"/>
    <cellStyle name="20% - Accent1 2 2 7 7 2" xfId="2551"/>
    <cellStyle name="20% - Accent1 2 2 7 7 2 2" xfId="17954"/>
    <cellStyle name="20% - Accent1 2 2 7 7 3" xfId="17955"/>
    <cellStyle name="20% - Accent1 2 2 7 8" xfId="2552"/>
    <cellStyle name="20% - Accent1 2 2 7 8 2" xfId="17956"/>
    <cellStyle name="20% - Accent1 2 2 7 9" xfId="29049"/>
    <cellStyle name="20% - Accent1 2 2 8" xfId="35"/>
    <cellStyle name="20% - Accent1 2 2 8 2" xfId="1384"/>
    <cellStyle name="20% - Accent1 2 2 8 2 2" xfId="2553"/>
    <cellStyle name="20% - Accent1 2 2 8 2 2 2" xfId="2554"/>
    <cellStyle name="20% - Accent1 2 2 8 2 2 2 2" xfId="2555"/>
    <cellStyle name="20% - Accent1 2 2 8 2 2 2 2 2" xfId="29675"/>
    <cellStyle name="20% - Accent1 2 2 8 2 2 2 3" xfId="17957"/>
    <cellStyle name="20% - Accent1 2 2 8 2 2 3" xfId="2556"/>
    <cellStyle name="20% - Accent1 2 2 8 2 2 3 2" xfId="17958"/>
    <cellStyle name="20% - Accent1 2 2 8 2 2 4" xfId="17959"/>
    <cellStyle name="20% - Accent1 2 2 8 2 3" xfId="2557"/>
    <cellStyle name="20% - Accent1 2 2 8 2 3 2" xfId="2558"/>
    <cellStyle name="20% - Accent1 2 2 8 2 3 2 2" xfId="17960"/>
    <cellStyle name="20% - Accent1 2 2 8 2 3 3" xfId="17961"/>
    <cellStyle name="20% - Accent1 2 2 8 2 4" xfId="2559"/>
    <cellStyle name="20% - Accent1 2 2 8 2 4 2" xfId="2560"/>
    <cellStyle name="20% - Accent1 2 2 8 2 4 2 2" xfId="16874"/>
    <cellStyle name="20% - Accent1 2 2 8 2 4 3" xfId="17962"/>
    <cellStyle name="20% - Accent1 2 2 8 2 5" xfId="2561"/>
    <cellStyle name="20% - Accent1 2 2 8 2 5 2" xfId="2562"/>
    <cellStyle name="20% - Accent1 2 2 8 2 5 2 2" xfId="17963"/>
    <cellStyle name="20% - Accent1 2 2 8 2 5 3" xfId="17964"/>
    <cellStyle name="20% - Accent1 2 2 8 2 6" xfId="2563"/>
    <cellStyle name="20% - Accent1 2 2 8 2 6 2" xfId="2564"/>
    <cellStyle name="20% - Accent1 2 2 8 2 6 2 2" xfId="17965"/>
    <cellStyle name="20% - Accent1 2 2 8 2 6 3" xfId="17966"/>
    <cellStyle name="20% - Accent1 2 2 8 2 7" xfId="2565"/>
    <cellStyle name="20% - Accent1 2 2 8 2 7 2" xfId="17967"/>
    <cellStyle name="20% - Accent1 2 2 8 2 8" xfId="17968"/>
    <cellStyle name="20% - Accent1 2 2 8 3" xfId="2566"/>
    <cellStyle name="20% - Accent1 2 2 8 3 2" xfId="2567"/>
    <cellStyle name="20% - Accent1 2 2 8 3 2 2" xfId="2568"/>
    <cellStyle name="20% - Accent1 2 2 8 3 2 2 2" xfId="17969"/>
    <cellStyle name="20% - Accent1 2 2 8 3 2 3" xfId="17970"/>
    <cellStyle name="20% - Accent1 2 2 8 3 3" xfId="2569"/>
    <cellStyle name="20% - Accent1 2 2 8 3 3 2" xfId="17971"/>
    <cellStyle name="20% - Accent1 2 2 8 3 4" xfId="17972"/>
    <cellStyle name="20% - Accent1 2 2 8 4" xfId="2570"/>
    <cellStyle name="20% - Accent1 2 2 8 4 2" xfId="2571"/>
    <cellStyle name="20% - Accent1 2 2 8 4 2 2" xfId="17973"/>
    <cellStyle name="20% - Accent1 2 2 8 4 3" xfId="17974"/>
    <cellStyle name="20% - Accent1 2 2 8 5" xfId="2572"/>
    <cellStyle name="20% - Accent1 2 2 8 5 2" xfId="2573"/>
    <cellStyle name="20% - Accent1 2 2 8 5 2 2" xfId="16875"/>
    <cellStyle name="20% - Accent1 2 2 8 5 3" xfId="17975"/>
    <cellStyle name="20% - Accent1 2 2 8 6" xfId="2574"/>
    <cellStyle name="20% - Accent1 2 2 8 6 2" xfId="2575"/>
    <cellStyle name="20% - Accent1 2 2 8 6 2 2" xfId="17976"/>
    <cellStyle name="20% - Accent1 2 2 8 6 3" xfId="17977"/>
    <cellStyle name="20% - Accent1 2 2 8 7" xfId="2576"/>
    <cellStyle name="20% - Accent1 2 2 8 7 2" xfId="2577"/>
    <cellStyle name="20% - Accent1 2 2 8 7 2 2" xfId="17978"/>
    <cellStyle name="20% - Accent1 2 2 8 7 3" xfId="17979"/>
    <cellStyle name="20% - Accent1 2 2 8 8" xfId="2578"/>
    <cellStyle name="20% - Accent1 2 2 8 8 2" xfId="17980"/>
    <cellStyle name="20% - Accent1 2 2 8 9" xfId="29050"/>
    <cellStyle name="20% - Accent1 2 2 9" xfId="36"/>
    <cellStyle name="20% - Accent1 2 2 9 2" xfId="1385"/>
    <cellStyle name="20% - Accent1 2 2 9 2 2" xfId="2579"/>
    <cellStyle name="20% - Accent1 2 2 9 2 2 2" xfId="2580"/>
    <cellStyle name="20% - Accent1 2 2 9 2 2 2 2" xfId="2581"/>
    <cellStyle name="20% - Accent1 2 2 9 2 2 2 2 2" xfId="29676"/>
    <cellStyle name="20% - Accent1 2 2 9 2 2 2 3" xfId="17981"/>
    <cellStyle name="20% - Accent1 2 2 9 2 2 3" xfId="2582"/>
    <cellStyle name="20% - Accent1 2 2 9 2 2 3 2" xfId="17982"/>
    <cellStyle name="20% - Accent1 2 2 9 2 2 4" xfId="17983"/>
    <cellStyle name="20% - Accent1 2 2 9 2 3" xfId="2583"/>
    <cellStyle name="20% - Accent1 2 2 9 2 3 2" xfId="2584"/>
    <cellStyle name="20% - Accent1 2 2 9 2 3 2 2" xfId="17984"/>
    <cellStyle name="20% - Accent1 2 2 9 2 3 3" xfId="17985"/>
    <cellStyle name="20% - Accent1 2 2 9 2 4" xfId="2585"/>
    <cellStyle name="20% - Accent1 2 2 9 2 4 2" xfId="2586"/>
    <cellStyle name="20% - Accent1 2 2 9 2 4 2 2" xfId="17986"/>
    <cellStyle name="20% - Accent1 2 2 9 2 4 3" xfId="17987"/>
    <cellStyle name="20% - Accent1 2 2 9 2 5" xfId="2587"/>
    <cellStyle name="20% - Accent1 2 2 9 2 5 2" xfId="2588"/>
    <cellStyle name="20% - Accent1 2 2 9 2 5 2 2" xfId="17988"/>
    <cellStyle name="20% - Accent1 2 2 9 2 5 3" xfId="17989"/>
    <cellStyle name="20% - Accent1 2 2 9 2 6" xfId="2589"/>
    <cellStyle name="20% - Accent1 2 2 9 2 6 2" xfId="2590"/>
    <cellStyle name="20% - Accent1 2 2 9 2 6 2 2" xfId="17990"/>
    <cellStyle name="20% - Accent1 2 2 9 2 6 3" xfId="17991"/>
    <cellStyle name="20% - Accent1 2 2 9 2 7" xfId="2591"/>
    <cellStyle name="20% - Accent1 2 2 9 2 7 2" xfId="17992"/>
    <cellStyle name="20% - Accent1 2 2 9 2 8" xfId="17993"/>
    <cellStyle name="20% - Accent1 2 2 9 3" xfId="2592"/>
    <cellStyle name="20% - Accent1 2 2 9 3 2" xfId="2593"/>
    <cellStyle name="20% - Accent1 2 2 9 3 2 2" xfId="2594"/>
    <cellStyle name="20% - Accent1 2 2 9 3 2 2 2" xfId="15605"/>
    <cellStyle name="20% - Accent1 2 2 9 3 2 3" xfId="16876"/>
    <cellStyle name="20% - Accent1 2 2 9 3 3" xfId="2595"/>
    <cellStyle name="20% - Accent1 2 2 9 3 3 2" xfId="17994"/>
    <cellStyle name="20% - Accent1 2 2 9 3 4" xfId="17995"/>
    <cellStyle name="20% - Accent1 2 2 9 4" xfId="2596"/>
    <cellStyle name="20% - Accent1 2 2 9 4 2" xfId="2597"/>
    <cellStyle name="20% - Accent1 2 2 9 4 2 2" xfId="17996"/>
    <cellStyle name="20% - Accent1 2 2 9 4 3" xfId="17997"/>
    <cellStyle name="20% - Accent1 2 2 9 5" xfId="2598"/>
    <cellStyle name="20% - Accent1 2 2 9 5 2" xfId="2599"/>
    <cellStyle name="20% - Accent1 2 2 9 5 2 2" xfId="17998"/>
    <cellStyle name="20% - Accent1 2 2 9 5 3" xfId="17999"/>
    <cellStyle name="20% - Accent1 2 2 9 6" xfId="2600"/>
    <cellStyle name="20% - Accent1 2 2 9 6 2" xfId="2601"/>
    <cellStyle name="20% - Accent1 2 2 9 6 2 2" xfId="18000"/>
    <cellStyle name="20% - Accent1 2 2 9 6 3" xfId="18001"/>
    <cellStyle name="20% - Accent1 2 2 9 7" xfId="2602"/>
    <cellStyle name="20% - Accent1 2 2 9 7 2" xfId="2603"/>
    <cellStyle name="20% - Accent1 2 2 9 7 2 2" xfId="18002"/>
    <cellStyle name="20% - Accent1 2 2 9 7 3" xfId="18003"/>
    <cellStyle name="20% - Accent1 2 2 9 8" xfId="2604"/>
    <cellStyle name="20% - Accent1 2 2 9 8 2" xfId="18004"/>
    <cellStyle name="20% - Accent1 2 2 9 9" xfId="29051"/>
    <cellStyle name="20% - Accent1 2 3" xfId="37"/>
    <cellStyle name="20% - Accent1 2 4" xfId="38"/>
    <cellStyle name="20% - Accent1 2 4 10" xfId="2605"/>
    <cellStyle name="20% - Accent1 2 4 10 2" xfId="2606"/>
    <cellStyle name="20% - Accent1 2 4 10 2 2" xfId="29677"/>
    <cellStyle name="20% - Accent1 2 4 10 3" xfId="18005"/>
    <cellStyle name="20% - Accent1 2 4 11" xfId="2607"/>
    <cellStyle name="20% - Accent1 2 4 11 2" xfId="2608"/>
    <cellStyle name="20% - Accent1 2 4 11 2 2" xfId="18006"/>
    <cellStyle name="20% - Accent1 2 4 11 3" xfId="18007"/>
    <cellStyle name="20% - Accent1 2 4 12" xfId="2609"/>
    <cellStyle name="20% - Accent1 2 4 12 2" xfId="2610"/>
    <cellStyle name="20% - Accent1 2 4 12 2 2" xfId="18008"/>
    <cellStyle name="20% - Accent1 2 4 12 3" xfId="18009"/>
    <cellStyle name="20% - Accent1 2 4 13" xfId="2611"/>
    <cellStyle name="20% - Accent1 2 4 13 2" xfId="18010"/>
    <cellStyle name="20% - Accent1 2 4 14" xfId="18011"/>
    <cellStyle name="20% - Accent1 2 4 2" xfId="39"/>
    <cellStyle name="20% - Accent1 2 4 2 2" xfId="1386"/>
    <cellStyle name="20% - Accent1 2 4 2 2 2" xfId="2612"/>
    <cellStyle name="20% - Accent1 2 4 2 2 2 2" xfId="2613"/>
    <cellStyle name="20% - Accent1 2 4 2 2 2 2 2" xfId="2614"/>
    <cellStyle name="20% - Accent1 2 4 2 2 2 2 2 2" xfId="29678"/>
    <cellStyle name="20% - Accent1 2 4 2 2 2 2 3" xfId="29679"/>
    <cellStyle name="20% - Accent1 2 4 2 2 2 3" xfId="2615"/>
    <cellStyle name="20% - Accent1 2 4 2 2 2 3 2" xfId="29680"/>
    <cellStyle name="20% - Accent1 2 4 2 2 2 4" xfId="18012"/>
    <cellStyle name="20% - Accent1 2 4 2 2 3" xfId="2616"/>
    <cellStyle name="20% - Accent1 2 4 2 2 3 2" xfId="2617"/>
    <cellStyle name="20% - Accent1 2 4 2 2 3 2 2" xfId="29681"/>
    <cellStyle name="20% - Accent1 2 4 2 2 3 3" xfId="18013"/>
    <cellStyle name="20% - Accent1 2 4 2 2 4" xfId="2618"/>
    <cellStyle name="20% - Accent1 2 4 2 2 4 2" xfId="2619"/>
    <cellStyle name="20% - Accent1 2 4 2 2 4 2 2" xfId="18014"/>
    <cellStyle name="20% - Accent1 2 4 2 2 4 3" xfId="18015"/>
    <cellStyle name="20% - Accent1 2 4 2 2 5" xfId="2620"/>
    <cellStyle name="20% - Accent1 2 4 2 2 5 2" xfId="2621"/>
    <cellStyle name="20% - Accent1 2 4 2 2 5 2 2" xfId="18016"/>
    <cellStyle name="20% - Accent1 2 4 2 2 5 3" xfId="18017"/>
    <cellStyle name="20% - Accent1 2 4 2 2 6" xfId="2622"/>
    <cellStyle name="20% - Accent1 2 4 2 2 6 2" xfId="2623"/>
    <cellStyle name="20% - Accent1 2 4 2 2 6 2 2" xfId="18018"/>
    <cellStyle name="20% - Accent1 2 4 2 2 6 3" xfId="18019"/>
    <cellStyle name="20% - Accent1 2 4 2 2 7" xfId="2624"/>
    <cellStyle name="20% - Accent1 2 4 2 2 7 2" xfId="15606"/>
    <cellStyle name="20% - Accent1 2 4 2 2 8" xfId="16877"/>
    <cellStyle name="20% - Accent1 2 4 2 3" xfId="2625"/>
    <cellStyle name="20% - Accent1 2 4 2 3 2" xfId="2626"/>
    <cellStyle name="20% - Accent1 2 4 2 3 2 2" xfId="2627"/>
    <cellStyle name="20% - Accent1 2 4 2 3 2 2 2" xfId="18020"/>
    <cellStyle name="20% - Accent1 2 4 2 3 2 3" xfId="18021"/>
    <cellStyle name="20% - Accent1 2 4 2 3 3" xfId="2628"/>
    <cellStyle name="20% - Accent1 2 4 2 3 3 2" xfId="18022"/>
    <cellStyle name="20% - Accent1 2 4 2 3 4" xfId="18023"/>
    <cellStyle name="20% - Accent1 2 4 2 4" xfId="2629"/>
    <cellStyle name="20% - Accent1 2 4 2 4 2" xfId="2630"/>
    <cellStyle name="20% - Accent1 2 4 2 4 2 2" xfId="18024"/>
    <cellStyle name="20% - Accent1 2 4 2 4 3" xfId="18025"/>
    <cellStyle name="20% - Accent1 2 4 2 5" xfId="2631"/>
    <cellStyle name="20% - Accent1 2 4 2 5 2" xfId="2632"/>
    <cellStyle name="20% - Accent1 2 4 2 5 2 2" xfId="18026"/>
    <cellStyle name="20% - Accent1 2 4 2 5 3" xfId="18027"/>
    <cellStyle name="20% - Accent1 2 4 2 6" xfId="2633"/>
    <cellStyle name="20% - Accent1 2 4 2 6 2" xfId="2634"/>
    <cellStyle name="20% - Accent1 2 4 2 6 2 2" xfId="18028"/>
    <cellStyle name="20% - Accent1 2 4 2 6 3" xfId="18029"/>
    <cellStyle name="20% - Accent1 2 4 2 7" xfId="2635"/>
    <cellStyle name="20% - Accent1 2 4 2 7 2" xfId="2636"/>
    <cellStyle name="20% - Accent1 2 4 2 7 2 2" xfId="18030"/>
    <cellStyle name="20% - Accent1 2 4 2 7 3" xfId="18031"/>
    <cellStyle name="20% - Accent1 2 4 2 8" xfId="2637"/>
    <cellStyle name="20% - Accent1 2 4 2 8 2" xfId="18032"/>
    <cellStyle name="20% - Accent1 2 4 2 9" xfId="18033"/>
    <cellStyle name="20% - Accent1 2 4 3" xfId="40"/>
    <cellStyle name="20% - Accent1 2 4 3 2" xfId="1387"/>
    <cellStyle name="20% - Accent1 2 4 3 2 2" xfId="2638"/>
    <cellStyle name="20% - Accent1 2 4 3 2 2 2" xfId="2639"/>
    <cellStyle name="20% - Accent1 2 4 3 2 2 2 2" xfId="2640"/>
    <cellStyle name="20% - Accent1 2 4 3 2 2 2 2 2" xfId="18034"/>
    <cellStyle name="20% - Accent1 2 4 3 2 2 2 3" xfId="18035"/>
    <cellStyle name="20% - Accent1 2 4 3 2 2 3" xfId="2641"/>
    <cellStyle name="20% - Accent1 2 4 3 2 2 3 2" xfId="29052"/>
    <cellStyle name="20% - Accent1 2 4 3 2 2 4" xfId="18036"/>
    <cellStyle name="20% - Accent1 2 4 3 2 3" xfId="2642"/>
    <cellStyle name="20% - Accent1 2 4 3 2 3 2" xfId="2643"/>
    <cellStyle name="20% - Accent1 2 4 3 2 3 2 2" xfId="18037"/>
    <cellStyle name="20% - Accent1 2 4 3 2 3 3" xfId="18038"/>
    <cellStyle name="20% - Accent1 2 4 3 2 4" xfId="2644"/>
    <cellStyle name="20% - Accent1 2 4 3 2 4 2" xfId="2645"/>
    <cellStyle name="20% - Accent1 2 4 3 2 4 2 2" xfId="18039"/>
    <cellStyle name="20% - Accent1 2 4 3 2 4 3" xfId="18040"/>
    <cellStyle name="20% - Accent1 2 4 3 2 5" xfId="2646"/>
    <cellStyle name="20% - Accent1 2 4 3 2 5 2" xfId="2647"/>
    <cellStyle name="20% - Accent1 2 4 3 2 5 2 2" xfId="18041"/>
    <cellStyle name="20% - Accent1 2 4 3 2 5 3" xfId="18042"/>
    <cellStyle name="20% - Accent1 2 4 3 2 6" xfId="2648"/>
    <cellStyle name="20% - Accent1 2 4 3 2 6 2" xfId="2649"/>
    <cellStyle name="20% - Accent1 2 4 3 2 6 2 2" xfId="18043"/>
    <cellStyle name="20% - Accent1 2 4 3 2 6 3" xfId="18044"/>
    <cellStyle name="20% - Accent1 2 4 3 2 7" xfId="2650"/>
    <cellStyle name="20% - Accent1 2 4 3 2 7 2" xfId="18045"/>
    <cellStyle name="20% - Accent1 2 4 3 2 8" xfId="15607"/>
    <cellStyle name="20% - Accent1 2 4 3 3" xfId="2651"/>
    <cellStyle name="20% - Accent1 2 4 3 3 2" xfId="2652"/>
    <cellStyle name="20% - Accent1 2 4 3 3 2 2" xfId="2653"/>
    <cellStyle name="20% - Accent1 2 4 3 3 2 2 2" xfId="16878"/>
    <cellStyle name="20% - Accent1 2 4 3 3 2 3" xfId="18046"/>
    <cellStyle name="20% - Accent1 2 4 3 3 3" xfId="2654"/>
    <cellStyle name="20% - Accent1 2 4 3 3 3 2" xfId="29053"/>
    <cellStyle name="20% - Accent1 2 4 3 3 4" xfId="29682"/>
    <cellStyle name="20% - Accent1 2 4 3 4" xfId="2655"/>
    <cellStyle name="20% - Accent1 2 4 3 4 2" xfId="2656"/>
    <cellStyle name="20% - Accent1 2 4 3 4 2 2" xfId="28904"/>
    <cellStyle name="20% - Accent1 2 4 3 4 3" xfId="28905"/>
    <cellStyle name="20% - Accent1 2 4 3 5" xfId="2657"/>
    <cellStyle name="20% - Accent1 2 4 3 5 2" xfId="2658"/>
    <cellStyle name="20% - Accent1 2 4 3 5 2 2" xfId="29683"/>
    <cellStyle name="20% - Accent1 2 4 3 5 3" xfId="28906"/>
    <cellStyle name="20% - Accent1 2 4 3 6" xfId="2659"/>
    <cellStyle name="20% - Accent1 2 4 3 6 2" xfId="2660"/>
    <cellStyle name="20% - Accent1 2 4 3 6 2 2" xfId="28907"/>
    <cellStyle name="20% - Accent1 2 4 3 6 3" xfId="29684"/>
    <cellStyle name="20% - Accent1 2 4 3 7" xfId="2661"/>
    <cellStyle name="20% - Accent1 2 4 3 7 2" xfId="2662"/>
    <cellStyle name="20% - Accent1 2 4 3 7 2 2" xfId="29685"/>
    <cellStyle name="20% - Accent1 2 4 3 7 3" xfId="29686"/>
    <cellStyle name="20% - Accent1 2 4 3 8" xfId="2663"/>
    <cellStyle name="20% - Accent1 2 4 3 8 2" xfId="28908"/>
    <cellStyle name="20% - Accent1 2 4 3 9" xfId="16491"/>
    <cellStyle name="20% - Accent1 2 4 4" xfId="41"/>
    <cellStyle name="20% - Accent1 2 4 4 2" xfId="1388"/>
    <cellStyle name="20% - Accent1 2 4 4 2 2" xfId="2664"/>
    <cellStyle name="20% - Accent1 2 4 4 2 2 2" xfId="2665"/>
    <cellStyle name="20% - Accent1 2 4 4 2 2 2 2" xfId="2666"/>
    <cellStyle name="20% - Accent1 2 4 4 2 2 2 2 2" xfId="29687"/>
    <cellStyle name="20% - Accent1 2 4 4 2 2 2 3" xfId="17365"/>
    <cellStyle name="20% - Accent1 2 4 4 2 2 3" xfId="2667"/>
    <cellStyle name="20% - Accent1 2 4 4 2 2 3 2" xfId="28909"/>
    <cellStyle name="20% - Accent1 2 4 4 2 2 4" xfId="29688"/>
    <cellStyle name="20% - Accent1 2 4 4 2 3" xfId="2668"/>
    <cellStyle name="20% - Accent1 2 4 4 2 3 2" xfId="2669"/>
    <cellStyle name="20% - Accent1 2 4 4 2 3 2 2" xfId="29689"/>
    <cellStyle name="20% - Accent1 2 4 4 2 3 3" xfId="29690"/>
    <cellStyle name="20% - Accent1 2 4 4 2 4" xfId="2670"/>
    <cellStyle name="20% - Accent1 2 4 4 2 4 2" xfId="2671"/>
    <cellStyle name="20% - Accent1 2 4 4 2 4 2 2" xfId="29691"/>
    <cellStyle name="20% - Accent1 2 4 4 2 4 3" xfId="28910"/>
    <cellStyle name="20% - Accent1 2 4 4 2 5" xfId="2672"/>
    <cellStyle name="20% - Accent1 2 4 4 2 5 2" xfId="2673"/>
    <cellStyle name="20% - Accent1 2 4 4 2 5 2 2" xfId="28911"/>
    <cellStyle name="20% - Accent1 2 4 4 2 5 3" xfId="29692"/>
    <cellStyle name="20% - Accent1 2 4 4 2 6" xfId="2674"/>
    <cellStyle name="20% - Accent1 2 4 4 2 6 2" xfId="2675"/>
    <cellStyle name="20% - Accent1 2 4 4 2 6 2 2" xfId="28912"/>
    <cellStyle name="20% - Accent1 2 4 4 2 6 3" xfId="28913"/>
    <cellStyle name="20% - Accent1 2 4 4 2 7" xfId="2676"/>
    <cellStyle name="20% - Accent1 2 4 4 2 7 2" xfId="29693"/>
    <cellStyle name="20% - Accent1 2 4 4 2 8" xfId="29694"/>
    <cellStyle name="20% - Accent1 2 4 4 3" xfId="2677"/>
    <cellStyle name="20% - Accent1 2 4 4 3 2" xfId="2678"/>
    <cellStyle name="20% - Accent1 2 4 4 3 2 2" xfId="2679"/>
    <cellStyle name="20% - Accent1 2 4 4 3 2 2 2" xfId="29695"/>
    <cellStyle name="20% - Accent1 2 4 4 3 2 3" xfId="29696"/>
    <cellStyle name="20% - Accent1 2 4 4 3 3" xfId="2680"/>
    <cellStyle name="20% - Accent1 2 4 4 3 3 2" xfId="28914"/>
    <cellStyle name="20% - Accent1 2 4 4 3 4" xfId="28915"/>
    <cellStyle name="20% - Accent1 2 4 4 4" xfId="2681"/>
    <cellStyle name="20% - Accent1 2 4 4 4 2" xfId="2682"/>
    <cellStyle name="20% - Accent1 2 4 4 4 2 2" xfId="29697"/>
    <cellStyle name="20% - Accent1 2 4 4 4 3" xfId="28916"/>
    <cellStyle name="20% - Accent1 2 4 4 5" xfId="2683"/>
    <cellStyle name="20% - Accent1 2 4 4 5 2" xfId="2684"/>
    <cellStyle name="20% - Accent1 2 4 4 5 2 2" xfId="28917"/>
    <cellStyle name="20% - Accent1 2 4 4 5 3" xfId="29698"/>
    <cellStyle name="20% - Accent1 2 4 4 6" xfId="2685"/>
    <cellStyle name="20% - Accent1 2 4 4 6 2" xfId="2686"/>
    <cellStyle name="20% - Accent1 2 4 4 6 2 2" xfId="29699"/>
    <cellStyle name="20% - Accent1 2 4 4 6 3" xfId="28918"/>
    <cellStyle name="20% - Accent1 2 4 4 7" xfId="2687"/>
    <cellStyle name="20% - Accent1 2 4 4 7 2" xfId="2688"/>
    <cellStyle name="20% - Accent1 2 4 4 7 2 2" xfId="28919"/>
    <cellStyle name="20% - Accent1 2 4 4 7 3" xfId="29700"/>
    <cellStyle name="20% - Accent1 2 4 4 8" xfId="2689"/>
    <cellStyle name="20% - Accent1 2 4 4 8 2" xfId="28920"/>
    <cellStyle name="20% - Accent1 2 4 4 9" xfId="28921"/>
    <cellStyle name="20% - Accent1 2 4 5" xfId="1389"/>
    <cellStyle name="20% - Accent1 2 4 5 2" xfId="2690"/>
    <cellStyle name="20% - Accent1 2 4 5 2 2" xfId="2691"/>
    <cellStyle name="20% - Accent1 2 4 5 2 2 2" xfId="2692"/>
    <cellStyle name="20% - Accent1 2 4 5 2 2 2 2" xfId="29701"/>
    <cellStyle name="20% - Accent1 2 4 5 2 2 3" xfId="29702"/>
    <cellStyle name="20% - Accent1 2 4 5 2 3" xfId="2693"/>
    <cellStyle name="20% - Accent1 2 4 5 2 3 2" xfId="29703"/>
    <cellStyle name="20% - Accent1 2 4 5 2 4" xfId="28922"/>
    <cellStyle name="20% - Accent1 2 4 5 3" xfId="2694"/>
    <cellStyle name="20% - Accent1 2 4 5 3 2" xfId="2695"/>
    <cellStyle name="20% - Accent1 2 4 5 3 2 2" xfId="28923"/>
    <cellStyle name="20% - Accent1 2 4 5 3 3" xfId="29704"/>
    <cellStyle name="20% - Accent1 2 4 5 4" xfId="2696"/>
    <cellStyle name="20% - Accent1 2 4 5 4 2" xfId="2697"/>
    <cellStyle name="20% - Accent1 2 4 5 4 2 2" xfId="28924"/>
    <cellStyle name="20% - Accent1 2 4 5 4 3" xfId="28925"/>
    <cellStyle name="20% - Accent1 2 4 5 5" xfId="2698"/>
    <cellStyle name="20% - Accent1 2 4 5 5 2" xfId="2699"/>
    <cellStyle name="20% - Accent1 2 4 5 5 2 2" xfId="29705"/>
    <cellStyle name="20% - Accent1 2 4 5 5 3" xfId="29706"/>
    <cellStyle name="20% - Accent1 2 4 5 6" xfId="2700"/>
    <cellStyle name="20% - Accent1 2 4 5 6 2" xfId="2701"/>
    <cellStyle name="20% - Accent1 2 4 5 6 2 2" xfId="28926"/>
    <cellStyle name="20% - Accent1 2 4 5 6 3" xfId="28927"/>
    <cellStyle name="20% - Accent1 2 4 5 7" xfId="2702"/>
    <cellStyle name="20% - Accent1 2 4 5 7 2" xfId="29707"/>
    <cellStyle name="20% - Accent1 2 4 5 8" xfId="28928"/>
    <cellStyle name="20% - Accent1 2 4 6" xfId="1390"/>
    <cellStyle name="20% - Accent1 2 4 6 2" xfId="2703"/>
    <cellStyle name="20% - Accent1 2 4 6 2 2" xfId="2704"/>
    <cellStyle name="20% - Accent1 2 4 6 2 2 2" xfId="2705"/>
    <cellStyle name="20% - Accent1 2 4 6 2 2 2 2" xfId="28929"/>
    <cellStyle name="20% - Accent1 2 4 6 2 2 3" xfId="29708"/>
    <cellStyle name="20% - Accent1 2 4 6 2 3" xfId="2706"/>
    <cellStyle name="20% - Accent1 2 4 6 2 3 2" xfId="29709"/>
    <cellStyle name="20% - Accent1 2 4 6 2 4" xfId="29710"/>
    <cellStyle name="20% - Accent1 2 4 6 3" xfId="2707"/>
    <cellStyle name="20% - Accent1 2 4 6 3 2" xfId="2708"/>
    <cellStyle name="20% - Accent1 2 4 6 3 2 2" xfId="29711"/>
    <cellStyle name="20% - Accent1 2 4 6 3 3" xfId="29712"/>
    <cellStyle name="20% - Accent1 2 4 6 4" xfId="2709"/>
    <cellStyle name="20% - Accent1 2 4 6 4 2" xfId="2710"/>
    <cellStyle name="20% - Accent1 2 4 6 4 2 2" xfId="28930"/>
    <cellStyle name="20% - Accent1 2 4 6 4 3" xfId="28931"/>
    <cellStyle name="20% - Accent1 2 4 6 5" xfId="2711"/>
    <cellStyle name="20% - Accent1 2 4 6 5 2" xfId="2712"/>
    <cellStyle name="20% - Accent1 2 4 6 5 2 2" xfId="29713"/>
    <cellStyle name="20% - Accent1 2 4 6 5 3" xfId="28932"/>
    <cellStyle name="20% - Accent1 2 4 6 6" xfId="2713"/>
    <cellStyle name="20% - Accent1 2 4 6 6 2" xfId="2714"/>
    <cellStyle name="20% - Accent1 2 4 6 6 2 2" xfId="28933"/>
    <cellStyle name="20% - Accent1 2 4 6 6 3" xfId="29714"/>
    <cellStyle name="20% - Accent1 2 4 6 7" xfId="2715"/>
    <cellStyle name="20% - Accent1 2 4 6 7 2" xfId="29715"/>
    <cellStyle name="20% - Accent1 2 4 6 8" xfId="28934"/>
    <cellStyle name="20% - Accent1 2 4 7" xfId="1391"/>
    <cellStyle name="20% - Accent1 2 4 7 2" xfId="2716"/>
    <cellStyle name="20% - Accent1 2 4 7 2 2" xfId="2717"/>
    <cellStyle name="20% - Accent1 2 4 7 2 2 2" xfId="2718"/>
    <cellStyle name="20% - Accent1 2 4 7 2 2 2 2" xfId="16492"/>
    <cellStyle name="20% - Accent1 2 4 7 2 2 3" xfId="29716"/>
    <cellStyle name="20% - Accent1 2 4 7 2 3" xfId="2719"/>
    <cellStyle name="20% - Accent1 2 4 7 2 3 2" xfId="17366"/>
    <cellStyle name="20% - Accent1 2 4 7 2 4" xfId="28935"/>
    <cellStyle name="20% - Accent1 2 4 7 3" xfId="2720"/>
    <cellStyle name="20% - Accent1 2 4 7 3 2" xfId="2721"/>
    <cellStyle name="20% - Accent1 2 4 7 3 2 2" xfId="29717"/>
    <cellStyle name="20% - Accent1 2 4 7 3 3" xfId="29718"/>
    <cellStyle name="20% - Accent1 2 4 7 4" xfId="2722"/>
    <cellStyle name="20% - Accent1 2 4 7 4 2" xfId="2723"/>
    <cellStyle name="20% - Accent1 2 4 7 4 2 2" xfId="29719"/>
    <cellStyle name="20% - Accent1 2 4 7 4 3" xfId="28936"/>
    <cellStyle name="20% - Accent1 2 4 7 5" xfId="2724"/>
    <cellStyle name="20% - Accent1 2 4 7 5 2" xfId="2725"/>
    <cellStyle name="20% - Accent1 2 4 7 5 2 2" xfId="28937"/>
    <cellStyle name="20% - Accent1 2 4 7 5 3" xfId="29720"/>
    <cellStyle name="20% - Accent1 2 4 7 6" xfId="2726"/>
    <cellStyle name="20% - Accent1 2 4 7 6 2" xfId="2727"/>
    <cellStyle name="20% - Accent1 2 4 7 6 2 2" xfId="28938"/>
    <cellStyle name="20% - Accent1 2 4 7 6 3" xfId="28939"/>
    <cellStyle name="20% - Accent1 2 4 7 7" xfId="2728"/>
    <cellStyle name="20% - Accent1 2 4 7 7 2" xfId="29721"/>
    <cellStyle name="20% - Accent1 2 4 7 8" xfId="29722"/>
    <cellStyle name="20% - Accent1 2 4 8" xfId="2729"/>
    <cellStyle name="20% - Accent1 2 4 8 2" xfId="2730"/>
    <cellStyle name="20% - Accent1 2 4 8 2 2" xfId="2731"/>
    <cellStyle name="20% - Accent1 2 4 8 2 2 2" xfId="28940"/>
    <cellStyle name="20% - Accent1 2 4 8 2 3" xfId="28941"/>
    <cellStyle name="20% - Accent1 2 4 8 3" xfId="2732"/>
    <cellStyle name="20% - Accent1 2 4 8 3 2" xfId="29723"/>
    <cellStyle name="20% - Accent1 2 4 8 4" xfId="28942"/>
    <cellStyle name="20% - Accent1 2 4 9" xfId="2733"/>
    <cellStyle name="20% - Accent1 2 4 9 2" xfId="2734"/>
    <cellStyle name="20% - Accent1 2 4 9 2 2" xfId="28943"/>
    <cellStyle name="20% - Accent1 2 4 9 3" xfId="29724"/>
    <cellStyle name="20% - Accent1 2 5" xfId="1251"/>
    <cellStyle name="20% - Accent1 3" xfId="1252"/>
    <cellStyle name="20% - Accent1 3 2" xfId="1956"/>
    <cellStyle name="20% - Accent1 3 2 2" xfId="29725"/>
    <cellStyle name="20% - Accent1 3 2 3" xfId="29726"/>
    <cellStyle name="20% - Accent1 3 2 4" xfId="29727"/>
    <cellStyle name="20% - Accent1 3 3" xfId="28944"/>
    <cellStyle name="20% - Accent1 3 4" xfId="28945"/>
    <cellStyle name="20% - Accent1 3 5" xfId="29728"/>
    <cellStyle name="20% - Accent2 2" xfId="42"/>
    <cellStyle name="20% - Accent2 2 2" xfId="43"/>
    <cellStyle name="20% - Accent2 2 2 10" xfId="1392"/>
    <cellStyle name="20% - Accent2 2 2 10 2" xfId="2735"/>
    <cellStyle name="20% - Accent2 2 2 10 2 2" xfId="2736"/>
    <cellStyle name="20% - Accent2 2 2 10 2 2 2" xfId="2737"/>
    <cellStyle name="20% - Accent2 2 2 10 2 2 2 2" xfId="28946"/>
    <cellStyle name="20% - Accent2 2 2 10 2 2 3" xfId="28947"/>
    <cellStyle name="20% - Accent2 2 2 10 2 3" xfId="2738"/>
    <cellStyle name="20% - Accent2 2 2 10 2 3 2" xfId="29729"/>
    <cellStyle name="20% - Accent2 2 2 10 2 4" xfId="29730"/>
    <cellStyle name="20% - Accent2 2 2 10 3" xfId="2739"/>
    <cellStyle name="20% - Accent2 2 2 10 3 2" xfId="2740"/>
    <cellStyle name="20% - Accent2 2 2 10 3 2 2" xfId="28948"/>
    <cellStyle name="20% - Accent2 2 2 10 3 3" xfId="28949"/>
    <cellStyle name="20% - Accent2 2 2 10 4" xfId="2741"/>
    <cellStyle name="20% - Accent2 2 2 10 4 2" xfId="2742"/>
    <cellStyle name="20% - Accent2 2 2 10 4 2 2" xfId="29731"/>
    <cellStyle name="20% - Accent2 2 2 10 4 3" xfId="28950"/>
    <cellStyle name="20% - Accent2 2 2 10 5" xfId="2743"/>
    <cellStyle name="20% - Accent2 2 2 10 5 2" xfId="2744"/>
    <cellStyle name="20% - Accent2 2 2 10 5 2 2" xfId="28951"/>
    <cellStyle name="20% - Accent2 2 2 10 5 3" xfId="16533"/>
    <cellStyle name="20% - Accent2 2 2 10 6" xfId="2745"/>
    <cellStyle name="20% - Accent2 2 2 10 6 2" xfId="2746"/>
    <cellStyle name="20% - Accent2 2 2 10 6 2 2" xfId="16534"/>
    <cellStyle name="20% - Accent2 2 2 10 6 3" xfId="29732"/>
    <cellStyle name="20% - Accent2 2 2 10 7" xfId="2747"/>
    <cellStyle name="20% - Accent2 2 2 10 7 2" xfId="29733"/>
    <cellStyle name="20% - Accent2 2 2 10 8" xfId="29734"/>
    <cellStyle name="20% - Accent2 2 2 11" xfId="1393"/>
    <cellStyle name="20% - Accent2 2 2 11 2" xfId="2748"/>
    <cellStyle name="20% - Accent2 2 2 11 2 2" xfId="2749"/>
    <cellStyle name="20% - Accent2 2 2 11 2 2 2" xfId="2750"/>
    <cellStyle name="20% - Accent2 2 2 11 2 2 2 2" xfId="28952"/>
    <cellStyle name="20% - Accent2 2 2 11 2 2 3" xfId="28953"/>
    <cellStyle name="20% - Accent2 2 2 11 2 3" xfId="2751"/>
    <cellStyle name="20% - Accent2 2 2 11 2 3 2" xfId="29735"/>
    <cellStyle name="20% - Accent2 2 2 11 2 4" xfId="28954"/>
    <cellStyle name="20% - Accent2 2 2 11 3" xfId="2752"/>
    <cellStyle name="20% - Accent2 2 2 11 3 2" xfId="2753"/>
    <cellStyle name="20% - Accent2 2 2 11 3 2 2" xfId="28955"/>
    <cellStyle name="20% - Accent2 2 2 11 3 3" xfId="29736"/>
    <cellStyle name="20% - Accent2 2 2 11 4" xfId="2754"/>
    <cellStyle name="20% - Accent2 2 2 11 4 2" xfId="2755"/>
    <cellStyle name="20% - Accent2 2 2 11 4 2 2" xfId="29737"/>
    <cellStyle name="20% - Accent2 2 2 11 4 3" xfId="29738"/>
    <cellStyle name="20% - Accent2 2 2 11 5" xfId="2756"/>
    <cellStyle name="20% - Accent2 2 2 11 5 2" xfId="2757"/>
    <cellStyle name="20% - Accent2 2 2 11 5 2 2" xfId="28956"/>
    <cellStyle name="20% - Accent2 2 2 11 5 3" xfId="28957"/>
    <cellStyle name="20% - Accent2 2 2 11 6" xfId="2758"/>
    <cellStyle name="20% - Accent2 2 2 11 6 2" xfId="2759"/>
    <cellStyle name="20% - Accent2 2 2 11 6 2 2" xfId="29739"/>
    <cellStyle name="20% - Accent2 2 2 11 6 3" xfId="28958"/>
    <cellStyle name="20% - Accent2 2 2 11 7" xfId="2760"/>
    <cellStyle name="20% - Accent2 2 2 11 7 2" xfId="28959"/>
    <cellStyle name="20% - Accent2 2 2 11 8" xfId="16535"/>
    <cellStyle name="20% - Accent2 2 2 12" xfId="1394"/>
    <cellStyle name="20% - Accent2 2 2 12 2" xfId="2761"/>
    <cellStyle name="20% - Accent2 2 2 12 2 2" xfId="2762"/>
    <cellStyle name="20% - Accent2 2 2 12 2 2 2" xfId="2763"/>
    <cellStyle name="20% - Accent2 2 2 12 2 2 2 2" xfId="16536"/>
    <cellStyle name="20% - Accent2 2 2 12 2 2 3" xfId="29740"/>
    <cellStyle name="20% - Accent2 2 2 12 2 3" xfId="2764"/>
    <cellStyle name="20% - Accent2 2 2 12 2 3 2" xfId="29741"/>
    <cellStyle name="20% - Accent2 2 2 12 2 4" xfId="28960"/>
    <cellStyle name="20% - Accent2 2 2 12 3" xfId="2765"/>
    <cellStyle name="20% - Accent2 2 2 12 3 2" xfId="2766"/>
    <cellStyle name="20% - Accent2 2 2 12 3 2 2" xfId="16493"/>
    <cellStyle name="20% - Accent2 2 2 12 3 3" xfId="29742"/>
    <cellStyle name="20% - Accent2 2 2 12 4" xfId="2767"/>
    <cellStyle name="20% - Accent2 2 2 12 4 2" xfId="2768"/>
    <cellStyle name="20% - Accent2 2 2 12 4 2 2" xfId="17367"/>
    <cellStyle name="20% - Accent2 2 2 12 4 3" xfId="28961"/>
    <cellStyle name="20% - Accent2 2 2 12 5" xfId="2769"/>
    <cellStyle name="20% - Accent2 2 2 12 5 2" xfId="2770"/>
    <cellStyle name="20% - Accent2 2 2 12 5 2 2" xfId="29743"/>
    <cellStyle name="20% - Accent2 2 2 12 5 3" xfId="29744"/>
    <cellStyle name="20% - Accent2 2 2 12 6" xfId="2771"/>
    <cellStyle name="20% - Accent2 2 2 12 6 2" xfId="2772"/>
    <cellStyle name="20% - Accent2 2 2 12 6 2 2" xfId="29745"/>
    <cellStyle name="20% - Accent2 2 2 12 6 3" xfId="29746"/>
    <cellStyle name="20% - Accent2 2 2 12 7" xfId="2773"/>
    <cellStyle name="20% - Accent2 2 2 12 7 2" xfId="29747"/>
    <cellStyle name="20% - Accent2 2 2 12 8" xfId="18047"/>
    <cellStyle name="20% - Accent2 2 2 13" xfId="2774"/>
    <cellStyle name="20% - Accent2 2 2 13 2" xfId="18048"/>
    <cellStyle name="20% - Accent2 2 2 14" xfId="29748"/>
    <cellStyle name="20% - Accent2 2 2 2" xfId="44"/>
    <cellStyle name="20% - Accent2 2 2 2 2" xfId="45"/>
    <cellStyle name="20% - Accent2 2 2 2 2 2" xfId="46"/>
    <cellStyle name="20% - Accent2 2 2 2 3" xfId="47"/>
    <cellStyle name="20% - Accent2 2 2 2 4" xfId="48"/>
    <cellStyle name="20% - Accent2 2 2 2 4 10" xfId="2775"/>
    <cellStyle name="20% - Accent2 2 2 2 4 10 2" xfId="2776"/>
    <cellStyle name="20% - Accent2 2 2 2 4 10 2 2" xfId="28962"/>
    <cellStyle name="20% - Accent2 2 2 2 4 10 3" xfId="28963"/>
    <cellStyle name="20% - Accent2 2 2 2 4 11" xfId="2777"/>
    <cellStyle name="20% - Accent2 2 2 2 4 11 2" xfId="2778"/>
    <cellStyle name="20% - Accent2 2 2 2 4 11 2 2" xfId="29749"/>
    <cellStyle name="20% - Accent2 2 2 2 4 11 3" xfId="28964"/>
    <cellStyle name="20% - Accent2 2 2 2 4 12" xfId="2779"/>
    <cellStyle name="20% - Accent2 2 2 2 4 12 2" xfId="2780"/>
    <cellStyle name="20% - Accent2 2 2 2 4 12 2 2" xfId="28965"/>
    <cellStyle name="20% - Accent2 2 2 2 4 12 3" xfId="29750"/>
    <cellStyle name="20% - Accent2 2 2 2 4 13" xfId="2781"/>
    <cellStyle name="20% - Accent2 2 2 2 4 13 2" xfId="29751"/>
    <cellStyle name="20% - Accent2 2 2 2 4 14" xfId="29752"/>
    <cellStyle name="20% - Accent2 2 2 2 4 2" xfId="49"/>
    <cellStyle name="20% - Accent2 2 2 2 4 2 2" xfId="1395"/>
    <cellStyle name="20% - Accent2 2 2 2 4 2 2 2" xfId="2782"/>
    <cellStyle name="20% - Accent2 2 2 2 4 2 2 2 2" xfId="2783"/>
    <cellStyle name="20% - Accent2 2 2 2 4 2 2 2 2 2" xfId="2784"/>
    <cellStyle name="20% - Accent2 2 2 2 4 2 2 2 2 2 2" xfId="29753"/>
    <cellStyle name="20% - Accent2 2 2 2 4 2 2 2 2 3" xfId="28966"/>
    <cellStyle name="20% - Accent2 2 2 2 4 2 2 2 3" xfId="2785"/>
    <cellStyle name="20% - Accent2 2 2 2 4 2 2 2 3 2" xfId="28967"/>
    <cellStyle name="20% - Accent2 2 2 2 4 2 2 2 4" xfId="29754"/>
    <cellStyle name="20% - Accent2 2 2 2 4 2 2 3" xfId="2786"/>
    <cellStyle name="20% - Accent2 2 2 2 4 2 2 3 2" xfId="2787"/>
    <cellStyle name="20% - Accent2 2 2 2 4 2 2 3 2 2" xfId="28968"/>
    <cellStyle name="20% - Accent2 2 2 2 4 2 2 3 3" xfId="28969"/>
    <cellStyle name="20% - Accent2 2 2 2 4 2 2 4" xfId="2788"/>
    <cellStyle name="20% - Accent2 2 2 2 4 2 2 4 2" xfId="2789"/>
    <cellStyle name="20% - Accent2 2 2 2 4 2 2 4 2 2" xfId="29755"/>
    <cellStyle name="20% - Accent2 2 2 2 4 2 2 4 3" xfId="29756"/>
    <cellStyle name="20% - Accent2 2 2 2 4 2 2 5" xfId="2790"/>
    <cellStyle name="20% - Accent2 2 2 2 4 2 2 5 2" xfId="2791"/>
    <cellStyle name="20% - Accent2 2 2 2 4 2 2 5 2 2" xfId="29757"/>
    <cellStyle name="20% - Accent2 2 2 2 4 2 2 5 3" xfId="29758"/>
    <cellStyle name="20% - Accent2 2 2 2 4 2 2 6" xfId="2792"/>
    <cellStyle name="20% - Accent2 2 2 2 4 2 2 6 2" xfId="2793"/>
    <cellStyle name="20% - Accent2 2 2 2 4 2 2 6 2 2" xfId="28970"/>
    <cellStyle name="20% - Accent2 2 2 2 4 2 2 6 3" xfId="29759"/>
    <cellStyle name="20% - Accent2 2 2 2 4 2 2 7" xfId="2794"/>
    <cellStyle name="20% - Accent2 2 2 2 4 2 2 7 2" xfId="28971"/>
    <cellStyle name="20% - Accent2 2 2 2 4 2 2 8" xfId="16537"/>
    <cellStyle name="20% - Accent2 2 2 2 4 2 3" xfId="2795"/>
    <cellStyle name="20% - Accent2 2 2 2 4 2 3 2" xfId="2796"/>
    <cellStyle name="20% - Accent2 2 2 2 4 2 3 2 2" xfId="2797"/>
    <cellStyle name="20% - Accent2 2 2 2 4 2 3 2 2 2" xfId="28972"/>
    <cellStyle name="20% - Accent2 2 2 2 4 2 3 2 3" xfId="28973"/>
    <cellStyle name="20% - Accent2 2 2 2 4 2 3 3" xfId="2798"/>
    <cellStyle name="20% - Accent2 2 2 2 4 2 3 3 2" xfId="16538"/>
    <cellStyle name="20% - Accent2 2 2 2 4 2 3 4" xfId="16539"/>
    <cellStyle name="20% - Accent2 2 2 2 4 2 4" xfId="2799"/>
    <cellStyle name="20% - Accent2 2 2 2 4 2 4 2" xfId="2800"/>
    <cellStyle name="20% - Accent2 2 2 2 4 2 4 2 2" xfId="16843"/>
    <cellStyle name="20% - Accent2 2 2 2 4 2 4 3" xfId="29760"/>
    <cellStyle name="20% - Accent2 2 2 2 4 2 5" xfId="2801"/>
    <cellStyle name="20% - Accent2 2 2 2 4 2 5 2" xfId="2802"/>
    <cellStyle name="20% - Accent2 2 2 2 4 2 5 2 2" xfId="29761"/>
    <cellStyle name="20% - Accent2 2 2 2 4 2 5 3" xfId="18049"/>
    <cellStyle name="20% - Accent2 2 2 2 4 2 6" xfId="2803"/>
    <cellStyle name="20% - Accent2 2 2 2 4 2 6 2" xfId="2804"/>
    <cellStyle name="20% - Accent2 2 2 2 4 2 6 2 2" xfId="18050"/>
    <cellStyle name="20% - Accent2 2 2 2 4 2 6 3" xfId="18051"/>
    <cellStyle name="20% - Accent2 2 2 2 4 2 7" xfId="2805"/>
    <cellStyle name="20% - Accent2 2 2 2 4 2 7 2" xfId="2806"/>
    <cellStyle name="20% - Accent2 2 2 2 4 2 7 2 2" xfId="18052"/>
    <cellStyle name="20% - Accent2 2 2 2 4 2 7 3" xfId="18053"/>
    <cellStyle name="20% - Accent2 2 2 2 4 2 8" xfId="2807"/>
    <cellStyle name="20% - Accent2 2 2 2 4 2 8 2" xfId="18054"/>
    <cellStyle name="20% - Accent2 2 2 2 4 2 9" xfId="18055"/>
    <cellStyle name="20% - Accent2 2 2 2 4 3" xfId="50"/>
    <cellStyle name="20% - Accent2 2 2 2 4 3 2" xfId="1396"/>
    <cellStyle name="20% - Accent2 2 2 2 4 3 2 2" xfId="2808"/>
    <cellStyle name="20% - Accent2 2 2 2 4 3 2 2 2" xfId="2809"/>
    <cellStyle name="20% - Accent2 2 2 2 4 3 2 2 2 2" xfId="2810"/>
    <cellStyle name="20% - Accent2 2 2 2 4 3 2 2 2 2 2" xfId="28974"/>
    <cellStyle name="20% - Accent2 2 2 2 4 3 2 2 2 3" xfId="16540"/>
    <cellStyle name="20% - Accent2 2 2 2 4 3 2 2 3" xfId="2811"/>
    <cellStyle name="20% - Accent2 2 2 2 4 3 2 2 3 2" xfId="18056"/>
    <cellStyle name="20% - Accent2 2 2 2 4 3 2 2 4" xfId="18057"/>
    <cellStyle name="20% - Accent2 2 2 2 4 3 2 3" xfId="2812"/>
    <cellStyle name="20% - Accent2 2 2 2 4 3 2 3 2" xfId="2813"/>
    <cellStyle name="20% - Accent2 2 2 2 4 3 2 3 2 2" xfId="18058"/>
    <cellStyle name="20% - Accent2 2 2 2 4 3 2 3 3" xfId="18059"/>
    <cellStyle name="20% - Accent2 2 2 2 4 3 2 4" xfId="2814"/>
    <cellStyle name="20% - Accent2 2 2 2 4 3 2 4 2" xfId="2815"/>
    <cellStyle name="20% - Accent2 2 2 2 4 3 2 4 2 2" xfId="18060"/>
    <cellStyle name="20% - Accent2 2 2 2 4 3 2 4 3" xfId="28975"/>
    <cellStyle name="20% - Accent2 2 2 2 4 3 2 5" xfId="2816"/>
    <cellStyle name="20% - Accent2 2 2 2 4 3 2 5 2" xfId="2817"/>
    <cellStyle name="20% - Accent2 2 2 2 4 3 2 5 2 2" xfId="18061"/>
    <cellStyle name="20% - Accent2 2 2 2 4 3 2 5 3" xfId="28976"/>
    <cellStyle name="20% - Accent2 2 2 2 4 3 2 6" xfId="2818"/>
    <cellStyle name="20% - Accent2 2 2 2 4 3 2 6 2" xfId="2819"/>
    <cellStyle name="20% - Accent2 2 2 2 4 3 2 6 2 2" xfId="16541"/>
    <cellStyle name="20% - Accent2 2 2 2 4 3 2 6 3" xfId="16542"/>
    <cellStyle name="20% - Accent2 2 2 2 4 3 2 7" xfId="2820"/>
    <cellStyle name="20% - Accent2 2 2 2 4 3 2 7 2" xfId="16543"/>
    <cellStyle name="20% - Accent2 2 2 2 4 3 2 8" xfId="29762"/>
    <cellStyle name="20% - Accent2 2 2 2 4 3 3" xfId="2821"/>
    <cellStyle name="20% - Accent2 2 2 2 4 3 3 2" xfId="2822"/>
    <cellStyle name="20% - Accent2 2 2 2 4 3 3 2 2" xfId="2823"/>
    <cellStyle name="20% - Accent2 2 2 2 4 3 3 2 2 2" xfId="28977"/>
    <cellStyle name="20% - Accent2 2 2 2 4 3 3 2 3" xfId="28978"/>
    <cellStyle name="20% - Accent2 2 2 2 4 3 3 3" xfId="2824"/>
    <cellStyle name="20% - Accent2 2 2 2 4 3 3 3 2" xfId="29763"/>
    <cellStyle name="20% - Accent2 2 2 2 4 3 3 4" xfId="28979"/>
    <cellStyle name="20% - Accent2 2 2 2 4 3 4" xfId="2825"/>
    <cellStyle name="20% - Accent2 2 2 2 4 3 4 2" xfId="2826"/>
    <cellStyle name="20% - Accent2 2 2 2 4 3 4 2 2" xfId="28980"/>
    <cellStyle name="20% - Accent2 2 2 2 4 3 4 3" xfId="29764"/>
    <cellStyle name="20% - Accent2 2 2 2 4 3 5" xfId="2827"/>
    <cellStyle name="20% - Accent2 2 2 2 4 3 5 2" xfId="2828"/>
    <cellStyle name="20% - Accent2 2 2 2 4 3 5 2 2" xfId="29765"/>
    <cellStyle name="20% - Accent2 2 2 2 4 3 5 3" xfId="29766"/>
    <cellStyle name="20% - Accent2 2 2 2 4 3 6" xfId="2829"/>
    <cellStyle name="20% - Accent2 2 2 2 4 3 6 2" xfId="2830"/>
    <cellStyle name="20% - Accent2 2 2 2 4 3 6 2 2" xfId="28981"/>
    <cellStyle name="20% - Accent2 2 2 2 4 3 6 3" xfId="28982"/>
    <cellStyle name="20% - Accent2 2 2 2 4 3 7" xfId="2831"/>
    <cellStyle name="20% - Accent2 2 2 2 4 3 7 2" xfId="2832"/>
    <cellStyle name="20% - Accent2 2 2 2 4 3 7 2 2" xfId="29767"/>
    <cellStyle name="20% - Accent2 2 2 2 4 3 7 3" xfId="28983"/>
    <cellStyle name="20% - Accent2 2 2 2 4 3 8" xfId="2833"/>
    <cellStyle name="20% - Accent2 2 2 2 4 3 8 2" xfId="28984"/>
    <cellStyle name="20% - Accent2 2 2 2 4 3 9" xfId="29768"/>
    <cellStyle name="20% - Accent2 2 2 2 4 4" xfId="51"/>
    <cellStyle name="20% - Accent2 2 2 2 4 4 2" xfId="1397"/>
    <cellStyle name="20% - Accent2 2 2 2 4 4 2 2" xfId="2834"/>
    <cellStyle name="20% - Accent2 2 2 2 4 4 2 2 2" xfId="2835"/>
    <cellStyle name="20% - Accent2 2 2 2 4 4 2 2 2 2" xfId="2836"/>
    <cellStyle name="20% - Accent2 2 2 2 4 4 2 2 2 2 2" xfId="29769"/>
    <cellStyle name="20% - Accent2 2 2 2 4 4 2 2 2 3" xfId="29770"/>
    <cellStyle name="20% - Accent2 2 2 2 4 4 2 2 3" xfId="2837"/>
    <cellStyle name="20% - Accent2 2 2 2 4 4 2 2 3 2" xfId="29771"/>
    <cellStyle name="20% - Accent2 2 2 2 4 4 2 2 4" xfId="28985"/>
    <cellStyle name="20% - Accent2 2 2 2 4 4 2 3" xfId="2838"/>
    <cellStyle name="20% - Accent2 2 2 2 4 4 2 3 2" xfId="2839"/>
    <cellStyle name="20% - Accent2 2 2 2 4 4 2 3 2 2" xfId="28986"/>
    <cellStyle name="20% - Accent2 2 2 2 4 4 2 3 3" xfId="29772"/>
    <cellStyle name="20% - Accent2 2 2 2 4 4 2 4" xfId="2840"/>
    <cellStyle name="20% - Accent2 2 2 2 4 4 2 4 2" xfId="2841"/>
    <cellStyle name="20% - Accent2 2 2 2 4 4 2 4 2 2" xfId="17368"/>
    <cellStyle name="20% - Accent2 2 2 2 4 4 2 4 3" xfId="29773"/>
    <cellStyle name="20% - Accent2 2 2 2 4 4 2 5" xfId="2842"/>
    <cellStyle name="20% - Accent2 2 2 2 4 4 2 5 2" xfId="2843"/>
    <cellStyle name="20% - Accent2 2 2 2 4 4 2 5 2 2" xfId="29774"/>
    <cellStyle name="20% - Accent2 2 2 2 4 4 2 5 3" xfId="28987"/>
    <cellStyle name="20% - Accent2 2 2 2 4 4 2 6" xfId="2844"/>
    <cellStyle name="20% - Accent2 2 2 2 4 4 2 6 2" xfId="2845"/>
    <cellStyle name="20% - Accent2 2 2 2 4 4 2 6 2 2" xfId="28988"/>
    <cellStyle name="20% - Accent2 2 2 2 4 4 2 6 3" xfId="29775"/>
    <cellStyle name="20% - Accent2 2 2 2 4 4 2 7" xfId="2846"/>
    <cellStyle name="20% - Accent2 2 2 2 4 4 2 7 2" xfId="29776"/>
    <cellStyle name="20% - Accent2 2 2 2 4 4 2 8" xfId="29777"/>
    <cellStyle name="20% - Accent2 2 2 2 4 4 3" xfId="2847"/>
    <cellStyle name="20% - Accent2 2 2 2 4 4 3 2" xfId="2848"/>
    <cellStyle name="20% - Accent2 2 2 2 4 4 3 2 2" xfId="2849"/>
    <cellStyle name="20% - Accent2 2 2 2 4 4 3 2 2 2" xfId="28989"/>
    <cellStyle name="20% - Accent2 2 2 2 4 4 3 2 3" xfId="28990"/>
    <cellStyle name="20% - Accent2 2 2 2 4 4 3 3" xfId="2850"/>
    <cellStyle name="20% - Accent2 2 2 2 4 4 3 3 2" xfId="29778"/>
    <cellStyle name="20% - Accent2 2 2 2 4 4 3 4" xfId="28991"/>
    <cellStyle name="20% - Accent2 2 2 2 4 4 4" xfId="2851"/>
    <cellStyle name="20% - Accent2 2 2 2 4 4 4 2" xfId="2852"/>
    <cellStyle name="20% - Accent2 2 2 2 4 4 4 2 2" xfId="28992"/>
    <cellStyle name="20% - Accent2 2 2 2 4 4 4 3" xfId="29779"/>
    <cellStyle name="20% - Accent2 2 2 2 4 4 5" xfId="2853"/>
    <cellStyle name="20% - Accent2 2 2 2 4 4 5 2" xfId="2854"/>
    <cellStyle name="20% - Accent2 2 2 2 4 4 5 2 2" xfId="29780"/>
    <cellStyle name="20% - Accent2 2 2 2 4 4 5 3" xfId="29781"/>
    <cellStyle name="20% - Accent2 2 2 2 4 4 6" xfId="2855"/>
    <cellStyle name="20% - Accent2 2 2 2 4 4 6 2" xfId="2856"/>
    <cellStyle name="20% - Accent2 2 2 2 4 4 6 2 2" xfId="29782"/>
    <cellStyle name="20% - Accent2 2 2 2 4 4 6 3" xfId="18062"/>
    <cellStyle name="20% - Accent2 2 2 2 4 4 7" xfId="2857"/>
    <cellStyle name="20% - Accent2 2 2 2 4 4 7 2" xfId="2858"/>
    <cellStyle name="20% - Accent2 2 2 2 4 4 7 2 2" xfId="18063"/>
    <cellStyle name="20% - Accent2 2 2 2 4 4 7 3" xfId="18064"/>
    <cellStyle name="20% - Accent2 2 2 2 4 4 8" xfId="2859"/>
    <cellStyle name="20% - Accent2 2 2 2 4 4 8 2" xfId="18065"/>
    <cellStyle name="20% - Accent2 2 2 2 4 4 9" xfId="29783"/>
    <cellStyle name="20% - Accent2 2 2 2 4 5" xfId="1398"/>
    <cellStyle name="20% - Accent2 2 2 2 4 5 2" xfId="2860"/>
    <cellStyle name="20% - Accent2 2 2 2 4 5 2 2" xfId="2861"/>
    <cellStyle name="20% - Accent2 2 2 2 4 5 2 2 2" xfId="2862"/>
    <cellStyle name="20% - Accent2 2 2 2 4 5 2 2 2 2" xfId="18066"/>
    <cellStyle name="20% - Accent2 2 2 2 4 5 2 2 3" xfId="18067"/>
    <cellStyle name="20% - Accent2 2 2 2 4 5 2 3" xfId="2863"/>
    <cellStyle name="20% - Accent2 2 2 2 4 5 2 3 2" xfId="18068"/>
    <cellStyle name="20% - Accent2 2 2 2 4 5 2 4" xfId="18069"/>
    <cellStyle name="20% - Accent2 2 2 2 4 5 3" xfId="2864"/>
    <cellStyle name="20% - Accent2 2 2 2 4 5 3 2" xfId="2865"/>
    <cellStyle name="20% - Accent2 2 2 2 4 5 3 2 2" xfId="18070"/>
    <cellStyle name="20% - Accent2 2 2 2 4 5 3 3" xfId="18071"/>
    <cellStyle name="20% - Accent2 2 2 2 4 5 4" xfId="2866"/>
    <cellStyle name="20% - Accent2 2 2 2 4 5 4 2" xfId="2867"/>
    <cellStyle name="20% - Accent2 2 2 2 4 5 4 2 2" xfId="15608"/>
    <cellStyle name="20% - Accent2 2 2 2 4 5 4 3" xfId="15609"/>
    <cellStyle name="20% - Accent2 2 2 2 4 5 5" xfId="2868"/>
    <cellStyle name="20% - Accent2 2 2 2 4 5 5 2" xfId="2869"/>
    <cellStyle name="20% - Accent2 2 2 2 4 5 5 2 2" xfId="18072"/>
    <cellStyle name="20% - Accent2 2 2 2 4 5 5 3" xfId="18073"/>
    <cellStyle name="20% - Accent2 2 2 2 4 5 6" xfId="2870"/>
    <cellStyle name="20% - Accent2 2 2 2 4 5 6 2" xfId="2871"/>
    <cellStyle name="20% - Accent2 2 2 2 4 5 6 2 2" xfId="18074"/>
    <cellStyle name="20% - Accent2 2 2 2 4 5 6 3" xfId="18075"/>
    <cellStyle name="20% - Accent2 2 2 2 4 5 7" xfId="2872"/>
    <cellStyle name="20% - Accent2 2 2 2 4 5 7 2" xfId="18076"/>
    <cellStyle name="20% - Accent2 2 2 2 4 5 8" xfId="18077"/>
    <cellStyle name="20% - Accent2 2 2 2 4 6" xfId="1399"/>
    <cellStyle name="20% - Accent2 2 2 2 4 6 2" xfId="2873"/>
    <cellStyle name="20% - Accent2 2 2 2 4 6 2 2" xfId="2874"/>
    <cellStyle name="20% - Accent2 2 2 2 4 6 2 2 2" xfId="2875"/>
    <cellStyle name="20% - Accent2 2 2 2 4 6 2 2 2 2" xfId="18078"/>
    <cellStyle name="20% - Accent2 2 2 2 4 6 2 2 3" xfId="15610"/>
    <cellStyle name="20% - Accent2 2 2 2 4 6 2 3" xfId="2876"/>
    <cellStyle name="20% - Accent2 2 2 2 4 6 2 3 2" xfId="16879"/>
    <cellStyle name="20% - Accent2 2 2 2 4 6 2 4" xfId="18079"/>
    <cellStyle name="20% - Accent2 2 2 2 4 6 3" xfId="2877"/>
    <cellStyle name="20% - Accent2 2 2 2 4 6 3 2" xfId="2878"/>
    <cellStyle name="20% - Accent2 2 2 2 4 6 3 2 2" xfId="18080"/>
    <cellStyle name="20% - Accent2 2 2 2 4 6 3 3" xfId="18081"/>
    <cellStyle name="20% - Accent2 2 2 2 4 6 4" xfId="2879"/>
    <cellStyle name="20% - Accent2 2 2 2 4 6 4 2" xfId="2880"/>
    <cellStyle name="20% - Accent2 2 2 2 4 6 4 2 2" xfId="18082"/>
    <cellStyle name="20% - Accent2 2 2 2 4 6 4 3" xfId="18083"/>
    <cellStyle name="20% - Accent2 2 2 2 4 6 5" xfId="2881"/>
    <cellStyle name="20% - Accent2 2 2 2 4 6 5 2" xfId="2882"/>
    <cellStyle name="20% - Accent2 2 2 2 4 6 5 2 2" xfId="18084"/>
    <cellStyle name="20% - Accent2 2 2 2 4 6 5 3" xfId="18085"/>
    <cellStyle name="20% - Accent2 2 2 2 4 6 6" xfId="2883"/>
    <cellStyle name="20% - Accent2 2 2 2 4 6 6 2" xfId="2884"/>
    <cellStyle name="20% - Accent2 2 2 2 4 6 6 2 2" xfId="18086"/>
    <cellStyle name="20% - Accent2 2 2 2 4 6 6 3" xfId="18087"/>
    <cellStyle name="20% - Accent2 2 2 2 4 6 7" xfId="2885"/>
    <cellStyle name="20% - Accent2 2 2 2 4 6 7 2" xfId="18088"/>
    <cellStyle name="20% - Accent2 2 2 2 4 6 8" xfId="18089"/>
    <cellStyle name="20% - Accent2 2 2 2 4 7" xfId="1400"/>
    <cellStyle name="20% - Accent2 2 2 2 4 7 2" xfId="2886"/>
    <cellStyle name="20% - Accent2 2 2 2 4 7 2 2" xfId="2887"/>
    <cellStyle name="20% - Accent2 2 2 2 4 7 2 2 2" xfId="2888"/>
    <cellStyle name="20% - Accent2 2 2 2 4 7 2 2 2 2" xfId="18090"/>
    <cellStyle name="20% - Accent2 2 2 2 4 7 2 2 3" xfId="18091"/>
    <cellStyle name="20% - Accent2 2 2 2 4 7 2 3" xfId="2889"/>
    <cellStyle name="20% - Accent2 2 2 2 4 7 2 3 2" xfId="18092"/>
    <cellStyle name="20% - Accent2 2 2 2 4 7 2 4" xfId="28993"/>
    <cellStyle name="20% - Accent2 2 2 2 4 7 3" xfId="2890"/>
    <cellStyle name="20% - Accent2 2 2 2 4 7 3 2" xfId="2891"/>
    <cellStyle name="20% - Accent2 2 2 2 4 7 3 2 2" xfId="29784"/>
    <cellStyle name="20% - Accent2 2 2 2 4 7 3 3" xfId="18093"/>
    <cellStyle name="20% - Accent2 2 2 2 4 7 4" xfId="2892"/>
    <cellStyle name="20% - Accent2 2 2 2 4 7 4 2" xfId="2893"/>
    <cellStyle name="20% - Accent2 2 2 2 4 7 4 2 2" xfId="18094"/>
    <cellStyle name="20% - Accent2 2 2 2 4 7 4 3" xfId="18095"/>
    <cellStyle name="20% - Accent2 2 2 2 4 7 5" xfId="2894"/>
    <cellStyle name="20% - Accent2 2 2 2 4 7 5 2" xfId="2895"/>
    <cellStyle name="20% - Accent2 2 2 2 4 7 5 2 2" xfId="18096"/>
    <cellStyle name="20% - Accent2 2 2 2 4 7 5 3" xfId="18097"/>
    <cellStyle name="20% - Accent2 2 2 2 4 7 6" xfId="2896"/>
    <cellStyle name="20% - Accent2 2 2 2 4 7 6 2" xfId="2897"/>
    <cellStyle name="20% - Accent2 2 2 2 4 7 6 2 2" xfId="18098"/>
    <cellStyle name="20% - Accent2 2 2 2 4 7 6 3" xfId="18099"/>
    <cellStyle name="20% - Accent2 2 2 2 4 7 7" xfId="2898"/>
    <cellStyle name="20% - Accent2 2 2 2 4 7 7 2" xfId="28994"/>
    <cellStyle name="20% - Accent2 2 2 2 4 7 8" xfId="18100"/>
    <cellStyle name="20% - Accent2 2 2 2 4 8" xfId="2899"/>
    <cellStyle name="20% - Accent2 2 2 2 4 8 2" xfId="2900"/>
    <cellStyle name="20% - Accent2 2 2 2 4 8 2 2" xfId="2901"/>
    <cellStyle name="20% - Accent2 2 2 2 4 8 2 2 2" xfId="18101"/>
    <cellStyle name="20% - Accent2 2 2 2 4 8 2 3" xfId="18102"/>
    <cellStyle name="20% - Accent2 2 2 2 4 8 3" xfId="2902"/>
    <cellStyle name="20% - Accent2 2 2 2 4 8 3 2" xfId="28995"/>
    <cellStyle name="20% - Accent2 2 2 2 4 8 4" xfId="29785"/>
    <cellStyle name="20% - Accent2 2 2 2 4 9" xfId="2903"/>
    <cellStyle name="20% - Accent2 2 2 2 4 9 2" xfId="2904"/>
    <cellStyle name="20% - Accent2 2 2 2 4 9 2 2" xfId="29786"/>
    <cellStyle name="20% - Accent2 2 2 2 4 9 3" xfId="29787"/>
    <cellStyle name="20% - Accent2 2 2 2 5" xfId="52"/>
    <cellStyle name="20% - Accent2 2 2 3" xfId="53"/>
    <cellStyle name="20% - Accent2 2 2 3 2" xfId="54"/>
    <cellStyle name="20% - Accent2 2 2 3 2 2" xfId="55"/>
    <cellStyle name="20% - Accent2 2 2 3 3" xfId="56"/>
    <cellStyle name="20% - Accent2 2 2 4" xfId="57"/>
    <cellStyle name="20% - Accent2 2 2 4 2" xfId="58"/>
    <cellStyle name="20% - Accent2 2 2 5" xfId="59"/>
    <cellStyle name="20% - Accent2 2 2 5 10" xfId="2905"/>
    <cellStyle name="20% - Accent2 2 2 5 10 2" xfId="2906"/>
    <cellStyle name="20% - Accent2 2 2 5 10 2 2" xfId="29788"/>
    <cellStyle name="20% - Accent2 2 2 5 10 3" xfId="29789"/>
    <cellStyle name="20% - Accent2 2 2 5 11" xfId="2907"/>
    <cellStyle name="20% - Accent2 2 2 5 11 2" xfId="2908"/>
    <cellStyle name="20% - Accent2 2 2 5 11 2 2" xfId="18103"/>
    <cellStyle name="20% - Accent2 2 2 5 11 3" xfId="18104"/>
    <cellStyle name="20% - Accent2 2 2 5 12" xfId="2909"/>
    <cellStyle name="20% - Accent2 2 2 5 12 2" xfId="2910"/>
    <cellStyle name="20% - Accent2 2 2 5 12 2 2" xfId="15611"/>
    <cellStyle name="20% - Accent2 2 2 5 12 3" xfId="16880"/>
    <cellStyle name="20% - Accent2 2 2 5 13" xfId="2911"/>
    <cellStyle name="20% - Accent2 2 2 5 13 2" xfId="18105"/>
    <cellStyle name="20% - Accent2 2 2 5 14" xfId="18106"/>
    <cellStyle name="20% - Accent2 2 2 5 2" xfId="60"/>
    <cellStyle name="20% - Accent2 2 2 5 2 2" xfId="1401"/>
    <cellStyle name="20% - Accent2 2 2 5 2 2 2" xfId="2912"/>
    <cellStyle name="20% - Accent2 2 2 5 2 2 2 2" xfId="2913"/>
    <cellStyle name="20% - Accent2 2 2 5 2 2 2 2 2" xfId="2914"/>
    <cellStyle name="20% - Accent2 2 2 5 2 2 2 2 2 2" xfId="18107"/>
    <cellStyle name="20% - Accent2 2 2 5 2 2 2 2 3" xfId="18108"/>
    <cellStyle name="20% - Accent2 2 2 5 2 2 2 3" xfId="2915"/>
    <cellStyle name="20% - Accent2 2 2 5 2 2 2 3 2" xfId="18109"/>
    <cellStyle name="20% - Accent2 2 2 5 2 2 2 4" xfId="18110"/>
    <cellStyle name="20% - Accent2 2 2 5 2 2 3" xfId="2916"/>
    <cellStyle name="20% - Accent2 2 2 5 2 2 3 2" xfId="2917"/>
    <cellStyle name="20% - Accent2 2 2 5 2 2 3 2 2" xfId="18111"/>
    <cellStyle name="20% - Accent2 2 2 5 2 2 3 3" xfId="18112"/>
    <cellStyle name="20% - Accent2 2 2 5 2 2 4" xfId="2918"/>
    <cellStyle name="20% - Accent2 2 2 5 2 2 4 2" xfId="2919"/>
    <cellStyle name="20% - Accent2 2 2 5 2 2 4 2 2" xfId="29790"/>
    <cellStyle name="20% - Accent2 2 2 5 2 2 4 3" xfId="29791"/>
    <cellStyle name="20% - Accent2 2 2 5 2 2 5" xfId="2920"/>
    <cellStyle name="20% - Accent2 2 2 5 2 2 5 2" xfId="2921"/>
    <cellStyle name="20% - Accent2 2 2 5 2 2 5 2 2" xfId="29792"/>
    <cellStyle name="20% - Accent2 2 2 5 2 2 5 3" xfId="29793"/>
    <cellStyle name="20% - Accent2 2 2 5 2 2 6" xfId="2922"/>
    <cellStyle name="20% - Accent2 2 2 5 2 2 6 2" xfId="2923"/>
    <cellStyle name="20% - Accent2 2 2 5 2 2 6 2 2" xfId="28996"/>
    <cellStyle name="20% - Accent2 2 2 5 2 2 6 3" xfId="28997"/>
    <cellStyle name="20% - Accent2 2 2 5 2 2 7" xfId="2924"/>
    <cellStyle name="20% - Accent2 2 2 5 2 2 7 2" xfId="29794"/>
    <cellStyle name="20% - Accent2 2 2 5 2 2 8" xfId="28998"/>
    <cellStyle name="20% - Accent2 2 2 5 2 3" xfId="2925"/>
    <cellStyle name="20% - Accent2 2 2 5 2 3 2" xfId="2926"/>
    <cellStyle name="20% - Accent2 2 2 5 2 3 2 2" xfId="2927"/>
    <cellStyle name="20% - Accent2 2 2 5 2 3 2 2 2" xfId="28999"/>
    <cellStyle name="20% - Accent2 2 2 5 2 3 2 3" xfId="29795"/>
    <cellStyle name="20% - Accent2 2 2 5 2 3 3" xfId="2928"/>
    <cellStyle name="20% - Accent2 2 2 5 2 3 3 2" xfId="29796"/>
    <cellStyle name="20% - Accent2 2 2 5 2 3 4" xfId="29797"/>
    <cellStyle name="20% - Accent2 2 2 5 2 4" xfId="2929"/>
    <cellStyle name="20% - Accent2 2 2 5 2 4 2" xfId="2930"/>
    <cellStyle name="20% - Accent2 2 2 5 2 4 2 2" xfId="16544"/>
    <cellStyle name="20% - Accent2 2 2 5 2 4 3" xfId="29798"/>
    <cellStyle name="20% - Accent2 2 2 5 2 5" xfId="2931"/>
    <cellStyle name="20% - Accent2 2 2 5 2 5 2" xfId="2932"/>
    <cellStyle name="20% - Accent2 2 2 5 2 5 2 2" xfId="29799"/>
    <cellStyle name="20% - Accent2 2 2 5 2 5 3" xfId="29800"/>
    <cellStyle name="20% - Accent2 2 2 5 2 6" xfId="2933"/>
    <cellStyle name="20% - Accent2 2 2 5 2 6 2" xfId="2934"/>
    <cellStyle name="20% - Accent2 2 2 5 2 6 2 2" xfId="29801"/>
    <cellStyle name="20% - Accent2 2 2 5 2 6 3" xfId="18113"/>
    <cellStyle name="20% - Accent2 2 2 5 2 7" xfId="2935"/>
    <cellStyle name="20% - Accent2 2 2 5 2 7 2" xfId="2936"/>
    <cellStyle name="20% - Accent2 2 2 5 2 7 2 2" xfId="18114"/>
    <cellStyle name="20% - Accent2 2 2 5 2 7 3" xfId="29802"/>
    <cellStyle name="20% - Accent2 2 2 5 2 8" xfId="2937"/>
    <cellStyle name="20% - Accent2 2 2 5 2 8 2" xfId="29803"/>
    <cellStyle name="20% - Accent2 2 2 5 2 9" xfId="18115"/>
    <cellStyle name="20% - Accent2 2 2 5 3" xfId="61"/>
    <cellStyle name="20% - Accent2 2 2 5 3 2" xfId="1402"/>
    <cellStyle name="20% - Accent2 2 2 5 3 2 2" xfId="2938"/>
    <cellStyle name="20% - Accent2 2 2 5 3 2 2 2" xfId="2939"/>
    <cellStyle name="20% - Accent2 2 2 5 3 2 2 2 2" xfId="2940"/>
    <cellStyle name="20% - Accent2 2 2 5 3 2 2 2 2 2" xfId="18116"/>
    <cellStyle name="20% - Accent2 2 2 5 3 2 2 2 3" xfId="18117"/>
    <cellStyle name="20% - Accent2 2 2 5 3 2 2 3" xfId="2941"/>
    <cellStyle name="20% - Accent2 2 2 5 3 2 2 3 2" xfId="18118"/>
    <cellStyle name="20% - Accent2 2 2 5 3 2 2 4" xfId="18119"/>
    <cellStyle name="20% - Accent2 2 2 5 3 2 3" xfId="2942"/>
    <cellStyle name="20% - Accent2 2 2 5 3 2 3 2" xfId="2943"/>
    <cellStyle name="20% - Accent2 2 2 5 3 2 3 2 2" xfId="18120"/>
    <cellStyle name="20% - Accent2 2 2 5 3 2 3 3" xfId="18121"/>
    <cellStyle name="20% - Accent2 2 2 5 3 2 4" xfId="2944"/>
    <cellStyle name="20% - Accent2 2 2 5 3 2 4 2" xfId="2945"/>
    <cellStyle name="20% - Accent2 2 2 5 3 2 4 2 2" xfId="18122"/>
    <cellStyle name="20% - Accent2 2 2 5 3 2 4 3" xfId="18123"/>
    <cellStyle name="20% - Accent2 2 2 5 3 2 5" xfId="2946"/>
    <cellStyle name="20% - Accent2 2 2 5 3 2 5 2" xfId="2947"/>
    <cellStyle name="20% - Accent2 2 2 5 3 2 5 2 2" xfId="18124"/>
    <cellStyle name="20% - Accent2 2 2 5 3 2 5 3" xfId="18125"/>
    <cellStyle name="20% - Accent2 2 2 5 3 2 6" xfId="2948"/>
    <cellStyle name="20% - Accent2 2 2 5 3 2 6 2" xfId="2949"/>
    <cellStyle name="20% - Accent2 2 2 5 3 2 6 2 2" xfId="18126"/>
    <cellStyle name="20% - Accent2 2 2 5 3 2 6 3" xfId="18127"/>
    <cellStyle name="20% - Accent2 2 2 5 3 2 7" xfId="2950"/>
    <cellStyle name="20% - Accent2 2 2 5 3 2 7 2" xfId="18128"/>
    <cellStyle name="20% - Accent2 2 2 5 3 2 8" xfId="18129"/>
    <cellStyle name="20% - Accent2 2 2 5 3 3" xfId="2951"/>
    <cellStyle name="20% - Accent2 2 2 5 3 3 2" xfId="2952"/>
    <cellStyle name="20% - Accent2 2 2 5 3 3 2 2" xfId="2953"/>
    <cellStyle name="20% - Accent2 2 2 5 3 3 2 2 2" xfId="18130"/>
    <cellStyle name="20% - Accent2 2 2 5 3 3 2 3" xfId="15612"/>
    <cellStyle name="20% - Accent2 2 2 5 3 3 3" xfId="2954"/>
    <cellStyle name="20% - Accent2 2 2 5 3 3 3 2" xfId="16881"/>
    <cellStyle name="20% - Accent2 2 2 5 3 3 4" xfId="18131"/>
    <cellStyle name="20% - Accent2 2 2 5 3 4" xfId="2955"/>
    <cellStyle name="20% - Accent2 2 2 5 3 4 2" xfId="2956"/>
    <cellStyle name="20% - Accent2 2 2 5 3 4 2 2" xfId="18132"/>
    <cellStyle name="20% - Accent2 2 2 5 3 4 3" xfId="29804"/>
    <cellStyle name="20% - Accent2 2 2 5 3 5" xfId="2957"/>
    <cellStyle name="20% - Accent2 2 2 5 3 5 2" xfId="2958"/>
    <cellStyle name="20% - Accent2 2 2 5 3 5 2 2" xfId="29805"/>
    <cellStyle name="20% - Accent2 2 2 5 3 5 3" xfId="29806"/>
    <cellStyle name="20% - Accent2 2 2 5 3 6" xfId="2959"/>
    <cellStyle name="20% - Accent2 2 2 5 3 6 2" xfId="2960"/>
    <cellStyle name="20% - Accent2 2 2 5 3 6 2 2" xfId="29807"/>
    <cellStyle name="20% - Accent2 2 2 5 3 6 3" xfId="18133"/>
    <cellStyle name="20% - Accent2 2 2 5 3 7" xfId="2961"/>
    <cellStyle name="20% - Accent2 2 2 5 3 7 2" xfId="2962"/>
    <cellStyle name="20% - Accent2 2 2 5 3 7 2 2" xfId="18134"/>
    <cellStyle name="20% - Accent2 2 2 5 3 7 3" xfId="18135"/>
    <cellStyle name="20% - Accent2 2 2 5 3 8" xfId="2963"/>
    <cellStyle name="20% - Accent2 2 2 5 3 8 2" xfId="18136"/>
    <cellStyle name="20% - Accent2 2 2 5 3 9" xfId="18137"/>
    <cellStyle name="20% - Accent2 2 2 5 4" xfId="62"/>
    <cellStyle name="20% - Accent2 2 2 5 4 2" xfId="1403"/>
    <cellStyle name="20% - Accent2 2 2 5 4 2 2" xfId="2964"/>
    <cellStyle name="20% - Accent2 2 2 5 4 2 2 2" xfId="2965"/>
    <cellStyle name="20% - Accent2 2 2 5 4 2 2 2 2" xfId="2966"/>
    <cellStyle name="20% - Accent2 2 2 5 4 2 2 2 2 2" xfId="18138"/>
    <cellStyle name="20% - Accent2 2 2 5 4 2 2 2 3" xfId="18139"/>
    <cellStyle name="20% - Accent2 2 2 5 4 2 2 3" xfId="2967"/>
    <cellStyle name="20% - Accent2 2 2 5 4 2 2 3 2" xfId="18140"/>
    <cellStyle name="20% - Accent2 2 2 5 4 2 2 4" xfId="18141"/>
    <cellStyle name="20% - Accent2 2 2 5 4 2 3" xfId="2968"/>
    <cellStyle name="20% - Accent2 2 2 5 4 2 3 2" xfId="2969"/>
    <cellStyle name="20% - Accent2 2 2 5 4 2 3 2 2" xfId="18142"/>
    <cellStyle name="20% - Accent2 2 2 5 4 2 3 3" xfId="18143"/>
    <cellStyle name="20% - Accent2 2 2 5 4 2 4" xfId="2970"/>
    <cellStyle name="20% - Accent2 2 2 5 4 2 4 2" xfId="2971"/>
    <cellStyle name="20% - Accent2 2 2 5 4 2 4 2 2" xfId="18144"/>
    <cellStyle name="20% - Accent2 2 2 5 4 2 4 3" xfId="18145"/>
    <cellStyle name="20% - Accent2 2 2 5 4 2 5" xfId="2972"/>
    <cellStyle name="20% - Accent2 2 2 5 4 2 5 2" xfId="2973"/>
    <cellStyle name="20% - Accent2 2 2 5 4 2 5 2 2" xfId="18146"/>
    <cellStyle name="20% - Accent2 2 2 5 4 2 5 3" xfId="18147"/>
    <cellStyle name="20% - Accent2 2 2 5 4 2 6" xfId="2974"/>
    <cellStyle name="20% - Accent2 2 2 5 4 2 6 2" xfId="2975"/>
    <cellStyle name="20% - Accent2 2 2 5 4 2 6 2 2" xfId="18148"/>
    <cellStyle name="20% - Accent2 2 2 5 4 2 6 3" xfId="18149"/>
    <cellStyle name="20% - Accent2 2 2 5 4 2 7" xfId="2976"/>
    <cellStyle name="20% - Accent2 2 2 5 4 2 7 2" xfId="18150"/>
    <cellStyle name="20% - Accent2 2 2 5 4 2 8" xfId="18151"/>
    <cellStyle name="20% - Accent2 2 2 5 4 3" xfId="2977"/>
    <cellStyle name="20% - Accent2 2 2 5 4 3 2" xfId="2978"/>
    <cellStyle name="20% - Accent2 2 2 5 4 3 2 2" xfId="2979"/>
    <cellStyle name="20% - Accent2 2 2 5 4 3 2 2 2" xfId="18152"/>
    <cellStyle name="20% - Accent2 2 2 5 4 3 2 3" xfId="18153"/>
    <cellStyle name="20% - Accent2 2 2 5 4 3 3" xfId="2980"/>
    <cellStyle name="20% - Accent2 2 2 5 4 3 3 2" xfId="18154"/>
    <cellStyle name="20% - Accent2 2 2 5 4 3 4" xfId="18155"/>
    <cellStyle name="20% - Accent2 2 2 5 4 4" xfId="2981"/>
    <cellStyle name="20% - Accent2 2 2 5 4 4 2" xfId="2982"/>
    <cellStyle name="20% - Accent2 2 2 5 4 4 2 2" xfId="18156"/>
    <cellStyle name="20% - Accent2 2 2 5 4 4 3" xfId="16882"/>
    <cellStyle name="20% - Accent2 2 2 5 4 5" xfId="2983"/>
    <cellStyle name="20% - Accent2 2 2 5 4 5 2" xfId="2984"/>
    <cellStyle name="20% - Accent2 2 2 5 4 5 2 2" xfId="18157"/>
    <cellStyle name="20% - Accent2 2 2 5 4 5 3" xfId="18158"/>
    <cellStyle name="20% - Accent2 2 2 5 4 6" xfId="2985"/>
    <cellStyle name="20% - Accent2 2 2 5 4 6 2" xfId="2986"/>
    <cellStyle name="20% - Accent2 2 2 5 4 6 2 2" xfId="18159"/>
    <cellStyle name="20% - Accent2 2 2 5 4 6 3" xfId="18160"/>
    <cellStyle name="20% - Accent2 2 2 5 4 7" xfId="2987"/>
    <cellStyle name="20% - Accent2 2 2 5 4 7 2" xfId="2988"/>
    <cellStyle name="20% - Accent2 2 2 5 4 7 2 2" xfId="18161"/>
    <cellStyle name="20% - Accent2 2 2 5 4 7 3" xfId="18162"/>
    <cellStyle name="20% - Accent2 2 2 5 4 8" xfId="2989"/>
    <cellStyle name="20% - Accent2 2 2 5 4 8 2" xfId="18163"/>
    <cellStyle name="20% - Accent2 2 2 5 4 9" xfId="29808"/>
    <cellStyle name="20% - Accent2 2 2 5 5" xfId="1404"/>
    <cellStyle name="20% - Accent2 2 2 5 5 2" xfId="2990"/>
    <cellStyle name="20% - Accent2 2 2 5 5 2 2" xfId="2991"/>
    <cellStyle name="20% - Accent2 2 2 5 5 2 2 2" xfId="2992"/>
    <cellStyle name="20% - Accent2 2 2 5 5 2 2 2 2" xfId="18164"/>
    <cellStyle name="20% - Accent2 2 2 5 5 2 2 3" xfId="18165"/>
    <cellStyle name="20% - Accent2 2 2 5 5 2 3" xfId="2993"/>
    <cellStyle name="20% - Accent2 2 2 5 5 2 3 2" xfId="18166"/>
    <cellStyle name="20% - Accent2 2 2 5 5 2 4" xfId="18167"/>
    <cellStyle name="20% - Accent2 2 2 5 5 3" xfId="2994"/>
    <cellStyle name="20% - Accent2 2 2 5 5 3 2" xfId="2995"/>
    <cellStyle name="20% - Accent2 2 2 5 5 3 2 2" xfId="18168"/>
    <cellStyle name="20% - Accent2 2 2 5 5 3 3" xfId="18169"/>
    <cellStyle name="20% - Accent2 2 2 5 5 4" xfId="2996"/>
    <cellStyle name="20% - Accent2 2 2 5 5 4 2" xfId="2997"/>
    <cellStyle name="20% - Accent2 2 2 5 5 4 2 2" xfId="16883"/>
    <cellStyle name="20% - Accent2 2 2 5 5 4 3" xfId="18170"/>
    <cellStyle name="20% - Accent2 2 2 5 5 5" xfId="2998"/>
    <cellStyle name="20% - Accent2 2 2 5 5 5 2" xfId="2999"/>
    <cellStyle name="20% - Accent2 2 2 5 5 5 2 2" xfId="18171"/>
    <cellStyle name="20% - Accent2 2 2 5 5 5 3" xfId="18172"/>
    <cellStyle name="20% - Accent2 2 2 5 5 6" xfId="3000"/>
    <cellStyle name="20% - Accent2 2 2 5 5 6 2" xfId="3001"/>
    <cellStyle name="20% - Accent2 2 2 5 5 6 2 2" xfId="18173"/>
    <cellStyle name="20% - Accent2 2 2 5 5 6 3" xfId="18174"/>
    <cellStyle name="20% - Accent2 2 2 5 5 7" xfId="3002"/>
    <cellStyle name="20% - Accent2 2 2 5 5 7 2" xfId="18175"/>
    <cellStyle name="20% - Accent2 2 2 5 5 8" xfId="18176"/>
    <cellStyle name="20% - Accent2 2 2 5 6" xfId="1405"/>
    <cellStyle name="20% - Accent2 2 2 5 6 2" xfId="3003"/>
    <cellStyle name="20% - Accent2 2 2 5 6 2 2" xfId="3004"/>
    <cellStyle name="20% - Accent2 2 2 5 6 2 2 2" xfId="3005"/>
    <cellStyle name="20% - Accent2 2 2 5 6 2 2 2 2" xfId="18177"/>
    <cellStyle name="20% - Accent2 2 2 5 6 2 2 3" xfId="18178"/>
    <cellStyle name="20% - Accent2 2 2 5 6 2 3" xfId="3006"/>
    <cellStyle name="20% - Accent2 2 2 5 6 2 3 2" xfId="18179"/>
    <cellStyle name="20% - Accent2 2 2 5 6 2 4" xfId="18180"/>
    <cellStyle name="20% - Accent2 2 2 5 6 3" xfId="3007"/>
    <cellStyle name="20% - Accent2 2 2 5 6 3 2" xfId="3008"/>
    <cellStyle name="20% - Accent2 2 2 5 6 3 2 2" xfId="18181"/>
    <cellStyle name="20% - Accent2 2 2 5 6 3 3" xfId="18182"/>
    <cellStyle name="20% - Accent2 2 2 5 6 4" xfId="3009"/>
    <cellStyle name="20% - Accent2 2 2 5 6 4 2" xfId="3010"/>
    <cellStyle name="20% - Accent2 2 2 5 6 4 2 2" xfId="16884"/>
    <cellStyle name="20% - Accent2 2 2 5 6 4 3" xfId="18183"/>
    <cellStyle name="20% - Accent2 2 2 5 6 5" xfId="3011"/>
    <cellStyle name="20% - Accent2 2 2 5 6 5 2" xfId="3012"/>
    <cellStyle name="20% - Accent2 2 2 5 6 5 2 2" xfId="18184"/>
    <cellStyle name="20% - Accent2 2 2 5 6 5 3" xfId="18185"/>
    <cellStyle name="20% - Accent2 2 2 5 6 6" xfId="3013"/>
    <cellStyle name="20% - Accent2 2 2 5 6 6 2" xfId="3014"/>
    <cellStyle name="20% - Accent2 2 2 5 6 6 2 2" xfId="18186"/>
    <cellStyle name="20% - Accent2 2 2 5 6 6 3" xfId="18187"/>
    <cellStyle name="20% - Accent2 2 2 5 6 7" xfId="3015"/>
    <cellStyle name="20% - Accent2 2 2 5 6 7 2" xfId="18188"/>
    <cellStyle name="20% - Accent2 2 2 5 6 8" xfId="18189"/>
    <cellStyle name="20% - Accent2 2 2 5 7" xfId="1406"/>
    <cellStyle name="20% - Accent2 2 2 5 7 2" xfId="3016"/>
    <cellStyle name="20% - Accent2 2 2 5 7 2 2" xfId="3017"/>
    <cellStyle name="20% - Accent2 2 2 5 7 2 2 2" xfId="3018"/>
    <cellStyle name="20% - Accent2 2 2 5 7 2 2 2 2" xfId="18190"/>
    <cellStyle name="20% - Accent2 2 2 5 7 2 2 3" xfId="18191"/>
    <cellStyle name="20% - Accent2 2 2 5 7 2 3" xfId="3019"/>
    <cellStyle name="20% - Accent2 2 2 5 7 2 3 2" xfId="18192"/>
    <cellStyle name="20% - Accent2 2 2 5 7 2 4" xfId="18193"/>
    <cellStyle name="20% - Accent2 2 2 5 7 3" xfId="3020"/>
    <cellStyle name="20% - Accent2 2 2 5 7 3 2" xfId="3021"/>
    <cellStyle name="20% - Accent2 2 2 5 7 3 2 2" xfId="18194"/>
    <cellStyle name="20% - Accent2 2 2 5 7 3 3" xfId="18195"/>
    <cellStyle name="20% - Accent2 2 2 5 7 4" xfId="3022"/>
    <cellStyle name="20% - Accent2 2 2 5 7 4 2" xfId="3023"/>
    <cellStyle name="20% - Accent2 2 2 5 7 4 2 2" xfId="18196"/>
    <cellStyle name="20% - Accent2 2 2 5 7 4 3" xfId="18197"/>
    <cellStyle name="20% - Accent2 2 2 5 7 5" xfId="3024"/>
    <cellStyle name="20% - Accent2 2 2 5 7 5 2" xfId="3025"/>
    <cellStyle name="20% - Accent2 2 2 5 7 5 2 2" xfId="29809"/>
    <cellStyle name="20% - Accent2 2 2 5 7 5 3" xfId="29810"/>
    <cellStyle name="20% - Accent2 2 2 5 7 6" xfId="3026"/>
    <cellStyle name="20% - Accent2 2 2 5 7 6 2" xfId="3027"/>
    <cellStyle name="20% - Accent2 2 2 5 7 6 2 2" xfId="29811"/>
    <cellStyle name="20% - Accent2 2 2 5 7 6 3" xfId="29812"/>
    <cellStyle name="20% - Accent2 2 2 5 7 7" xfId="3028"/>
    <cellStyle name="20% - Accent2 2 2 5 7 7 2" xfId="18198"/>
    <cellStyle name="20% - Accent2 2 2 5 7 8" xfId="18199"/>
    <cellStyle name="20% - Accent2 2 2 5 8" xfId="3029"/>
    <cellStyle name="20% - Accent2 2 2 5 8 2" xfId="3030"/>
    <cellStyle name="20% - Accent2 2 2 5 8 2 2" xfId="3031"/>
    <cellStyle name="20% - Accent2 2 2 5 8 2 2 2" xfId="29558"/>
    <cellStyle name="20% - Accent2 2 2 5 8 2 3" xfId="29813"/>
    <cellStyle name="20% - Accent2 2 2 5 8 3" xfId="3032"/>
    <cellStyle name="20% - Accent2 2 2 5 8 3 2" xfId="29814"/>
    <cellStyle name="20% - Accent2 2 2 5 8 4" xfId="29815"/>
    <cellStyle name="20% - Accent2 2 2 5 9" xfId="3033"/>
    <cellStyle name="20% - Accent2 2 2 5 9 2" xfId="3034"/>
    <cellStyle name="20% - Accent2 2 2 5 9 2 2" xfId="18200"/>
    <cellStyle name="20% - Accent2 2 2 5 9 3" xfId="18201"/>
    <cellStyle name="20% - Accent2 2 2 6" xfId="63"/>
    <cellStyle name="20% - Accent2 2 2 6 10" xfId="3035"/>
    <cellStyle name="20% - Accent2 2 2 6 10 2" xfId="3036"/>
    <cellStyle name="20% - Accent2 2 2 6 10 2 2" xfId="16750"/>
    <cellStyle name="20% - Accent2 2 2 6 10 3" xfId="16751"/>
    <cellStyle name="20% - Accent2 2 2 6 11" xfId="3037"/>
    <cellStyle name="20% - Accent2 2 2 6 11 2" xfId="3038"/>
    <cellStyle name="20% - Accent2 2 2 6 11 2 2" xfId="17423"/>
    <cellStyle name="20% - Accent2 2 2 6 11 3" xfId="15613"/>
    <cellStyle name="20% - Accent2 2 2 6 12" xfId="3039"/>
    <cellStyle name="20% - Accent2 2 2 6 12 2" xfId="3040"/>
    <cellStyle name="20% - Accent2 2 2 6 12 2 2" xfId="15614"/>
    <cellStyle name="20% - Accent2 2 2 6 12 3" xfId="16885"/>
    <cellStyle name="20% - Accent2 2 2 6 13" xfId="3041"/>
    <cellStyle name="20% - Accent2 2 2 6 13 2" xfId="18202"/>
    <cellStyle name="20% - Accent2 2 2 6 14" xfId="18203"/>
    <cellStyle name="20% - Accent2 2 2 6 2" xfId="64"/>
    <cellStyle name="20% - Accent2 2 2 6 2 2" xfId="1407"/>
    <cellStyle name="20% - Accent2 2 2 6 2 2 2" xfId="3042"/>
    <cellStyle name="20% - Accent2 2 2 6 2 2 2 2" xfId="3043"/>
    <cellStyle name="20% - Accent2 2 2 6 2 2 2 2 2" xfId="3044"/>
    <cellStyle name="20% - Accent2 2 2 6 2 2 2 2 2 2" xfId="18204"/>
    <cellStyle name="20% - Accent2 2 2 6 2 2 2 2 3" xfId="18205"/>
    <cellStyle name="20% - Accent2 2 2 6 2 2 2 3" xfId="3045"/>
    <cellStyle name="20% - Accent2 2 2 6 2 2 2 3 2" xfId="18206"/>
    <cellStyle name="20% - Accent2 2 2 6 2 2 2 4" xfId="18207"/>
    <cellStyle name="20% - Accent2 2 2 6 2 2 3" xfId="3046"/>
    <cellStyle name="20% - Accent2 2 2 6 2 2 3 2" xfId="3047"/>
    <cellStyle name="20% - Accent2 2 2 6 2 2 3 2 2" xfId="18208"/>
    <cellStyle name="20% - Accent2 2 2 6 2 2 3 3" xfId="18209"/>
    <cellStyle name="20% - Accent2 2 2 6 2 2 4" xfId="3048"/>
    <cellStyle name="20% - Accent2 2 2 6 2 2 4 2" xfId="3049"/>
    <cellStyle name="20% - Accent2 2 2 6 2 2 4 2 2" xfId="18210"/>
    <cellStyle name="20% - Accent2 2 2 6 2 2 4 3" xfId="18211"/>
    <cellStyle name="20% - Accent2 2 2 6 2 2 5" xfId="3050"/>
    <cellStyle name="20% - Accent2 2 2 6 2 2 5 2" xfId="3051"/>
    <cellStyle name="20% - Accent2 2 2 6 2 2 5 2 2" xfId="18212"/>
    <cellStyle name="20% - Accent2 2 2 6 2 2 5 3" xfId="18213"/>
    <cellStyle name="20% - Accent2 2 2 6 2 2 6" xfId="3052"/>
    <cellStyle name="20% - Accent2 2 2 6 2 2 6 2" xfId="3053"/>
    <cellStyle name="20% - Accent2 2 2 6 2 2 6 2 2" xfId="29816"/>
    <cellStyle name="20% - Accent2 2 2 6 2 2 6 3" xfId="29817"/>
    <cellStyle name="20% - Accent2 2 2 6 2 2 7" xfId="3054"/>
    <cellStyle name="20% - Accent2 2 2 6 2 2 7 2" xfId="18214"/>
    <cellStyle name="20% - Accent2 2 2 6 2 2 8" xfId="16886"/>
    <cellStyle name="20% - Accent2 2 2 6 2 3" xfId="3055"/>
    <cellStyle name="20% - Accent2 2 2 6 2 3 2" xfId="3056"/>
    <cellStyle name="20% - Accent2 2 2 6 2 3 2 2" xfId="3057"/>
    <cellStyle name="20% - Accent2 2 2 6 2 3 2 2 2" xfId="18215"/>
    <cellStyle name="20% - Accent2 2 2 6 2 3 2 3" xfId="18216"/>
    <cellStyle name="20% - Accent2 2 2 6 2 3 3" xfId="3058"/>
    <cellStyle name="20% - Accent2 2 2 6 2 3 3 2" xfId="18217"/>
    <cellStyle name="20% - Accent2 2 2 6 2 3 4" xfId="18218"/>
    <cellStyle name="20% - Accent2 2 2 6 2 4" xfId="3059"/>
    <cellStyle name="20% - Accent2 2 2 6 2 4 2" xfId="3060"/>
    <cellStyle name="20% - Accent2 2 2 6 2 4 2 2" xfId="18219"/>
    <cellStyle name="20% - Accent2 2 2 6 2 4 3" xfId="18220"/>
    <cellStyle name="20% - Accent2 2 2 6 2 5" xfId="3061"/>
    <cellStyle name="20% - Accent2 2 2 6 2 5 2" xfId="3062"/>
    <cellStyle name="20% - Accent2 2 2 6 2 5 2 2" xfId="29818"/>
    <cellStyle name="20% - Accent2 2 2 6 2 5 3" xfId="29819"/>
    <cellStyle name="20% - Accent2 2 2 6 2 6" xfId="3063"/>
    <cellStyle name="20% - Accent2 2 2 6 2 6 2" xfId="3064"/>
    <cellStyle name="20% - Accent2 2 2 6 2 6 2 2" xfId="18221"/>
    <cellStyle name="20% - Accent2 2 2 6 2 6 3" xfId="18222"/>
    <cellStyle name="20% - Accent2 2 2 6 2 7" xfId="3065"/>
    <cellStyle name="20% - Accent2 2 2 6 2 7 2" xfId="3066"/>
    <cellStyle name="20% - Accent2 2 2 6 2 7 2 2" xfId="18223"/>
    <cellStyle name="20% - Accent2 2 2 6 2 7 3" xfId="18224"/>
    <cellStyle name="20% - Accent2 2 2 6 2 8" xfId="3067"/>
    <cellStyle name="20% - Accent2 2 2 6 2 8 2" xfId="18225"/>
    <cellStyle name="20% - Accent2 2 2 6 2 9" xfId="18226"/>
    <cellStyle name="20% - Accent2 2 2 6 3" xfId="65"/>
    <cellStyle name="20% - Accent2 2 2 6 3 2" xfId="1408"/>
    <cellStyle name="20% - Accent2 2 2 6 3 2 2" xfId="3068"/>
    <cellStyle name="20% - Accent2 2 2 6 3 2 2 2" xfId="3069"/>
    <cellStyle name="20% - Accent2 2 2 6 3 2 2 2 2" xfId="3070"/>
    <cellStyle name="20% - Accent2 2 2 6 3 2 2 2 2 2" xfId="18227"/>
    <cellStyle name="20% - Accent2 2 2 6 3 2 2 2 3" xfId="16887"/>
    <cellStyle name="20% - Accent2 2 2 6 3 2 2 3" xfId="3071"/>
    <cellStyle name="20% - Accent2 2 2 6 3 2 2 3 2" xfId="18228"/>
    <cellStyle name="20% - Accent2 2 2 6 3 2 2 4" xfId="18229"/>
    <cellStyle name="20% - Accent2 2 2 6 3 2 3" xfId="3072"/>
    <cellStyle name="20% - Accent2 2 2 6 3 2 3 2" xfId="3073"/>
    <cellStyle name="20% - Accent2 2 2 6 3 2 3 2 2" xfId="18230"/>
    <cellStyle name="20% - Accent2 2 2 6 3 2 3 3" xfId="18231"/>
    <cellStyle name="20% - Accent2 2 2 6 3 2 4" xfId="3074"/>
    <cellStyle name="20% - Accent2 2 2 6 3 2 4 2" xfId="3075"/>
    <cellStyle name="20% - Accent2 2 2 6 3 2 4 2 2" xfId="18232"/>
    <cellStyle name="20% - Accent2 2 2 6 3 2 4 3" xfId="18233"/>
    <cellStyle name="20% - Accent2 2 2 6 3 2 5" xfId="3076"/>
    <cellStyle name="20% - Accent2 2 2 6 3 2 5 2" xfId="3077"/>
    <cellStyle name="20% - Accent2 2 2 6 3 2 5 2 2" xfId="18234"/>
    <cellStyle name="20% - Accent2 2 2 6 3 2 5 3" xfId="18235"/>
    <cellStyle name="20% - Accent2 2 2 6 3 2 6" xfId="3078"/>
    <cellStyle name="20% - Accent2 2 2 6 3 2 6 2" xfId="3079"/>
    <cellStyle name="20% - Accent2 2 2 6 3 2 6 2 2" xfId="18236"/>
    <cellStyle name="20% - Accent2 2 2 6 3 2 6 3" xfId="18237"/>
    <cellStyle name="20% - Accent2 2 2 6 3 2 7" xfId="3080"/>
    <cellStyle name="20% - Accent2 2 2 6 3 2 7 2" xfId="18238"/>
    <cellStyle name="20% - Accent2 2 2 6 3 2 8" xfId="18239"/>
    <cellStyle name="20% - Accent2 2 2 6 3 3" xfId="3081"/>
    <cellStyle name="20% - Accent2 2 2 6 3 3 2" xfId="3082"/>
    <cellStyle name="20% - Accent2 2 2 6 3 3 2 2" xfId="3083"/>
    <cellStyle name="20% - Accent2 2 2 6 3 3 2 2 2" xfId="18240"/>
    <cellStyle name="20% - Accent2 2 2 6 3 3 2 3" xfId="18241"/>
    <cellStyle name="20% - Accent2 2 2 6 3 3 3" xfId="3084"/>
    <cellStyle name="20% - Accent2 2 2 6 3 3 3 2" xfId="15615"/>
    <cellStyle name="20% - Accent2 2 2 6 3 3 4" xfId="15616"/>
    <cellStyle name="20% - Accent2 2 2 6 3 4" xfId="3085"/>
    <cellStyle name="20% - Accent2 2 2 6 3 4 2" xfId="3086"/>
    <cellStyle name="20% - Accent2 2 2 6 3 4 2 2" xfId="15617"/>
    <cellStyle name="20% - Accent2 2 2 6 3 4 3" xfId="15618"/>
    <cellStyle name="20% - Accent2 2 2 6 3 5" xfId="3087"/>
    <cellStyle name="20% - Accent2 2 2 6 3 5 2" xfId="3088"/>
    <cellStyle name="20% - Accent2 2 2 6 3 5 2 2" xfId="15619"/>
    <cellStyle name="20% - Accent2 2 2 6 3 5 3" xfId="18242"/>
    <cellStyle name="20% - Accent2 2 2 6 3 6" xfId="3089"/>
    <cellStyle name="20% - Accent2 2 2 6 3 6 2" xfId="3090"/>
    <cellStyle name="20% - Accent2 2 2 6 3 6 2 2" xfId="18243"/>
    <cellStyle name="20% - Accent2 2 2 6 3 6 3" xfId="18244"/>
    <cellStyle name="20% - Accent2 2 2 6 3 7" xfId="3091"/>
    <cellStyle name="20% - Accent2 2 2 6 3 7 2" xfId="3092"/>
    <cellStyle name="20% - Accent2 2 2 6 3 7 2 2" xfId="18245"/>
    <cellStyle name="20% - Accent2 2 2 6 3 7 3" xfId="18246"/>
    <cellStyle name="20% - Accent2 2 2 6 3 8" xfId="3093"/>
    <cellStyle name="20% - Accent2 2 2 6 3 8 2" xfId="18247"/>
    <cellStyle name="20% - Accent2 2 2 6 3 9" xfId="18248"/>
    <cellStyle name="20% - Accent2 2 2 6 4" xfId="66"/>
    <cellStyle name="20% - Accent2 2 2 6 4 2" xfId="1409"/>
    <cellStyle name="20% - Accent2 2 2 6 4 2 2" xfId="3094"/>
    <cellStyle name="20% - Accent2 2 2 6 4 2 2 2" xfId="3095"/>
    <cellStyle name="20% - Accent2 2 2 6 4 2 2 2 2" xfId="3096"/>
    <cellStyle name="20% - Accent2 2 2 6 4 2 2 2 2 2" xfId="15620"/>
    <cellStyle name="20% - Accent2 2 2 6 4 2 2 2 3" xfId="16888"/>
    <cellStyle name="20% - Accent2 2 2 6 4 2 2 3" xfId="3097"/>
    <cellStyle name="20% - Accent2 2 2 6 4 2 2 3 2" xfId="18249"/>
    <cellStyle name="20% - Accent2 2 2 6 4 2 2 4" xfId="18250"/>
    <cellStyle name="20% - Accent2 2 2 6 4 2 3" xfId="3098"/>
    <cellStyle name="20% - Accent2 2 2 6 4 2 3 2" xfId="3099"/>
    <cellStyle name="20% - Accent2 2 2 6 4 2 3 2 2" xfId="18251"/>
    <cellStyle name="20% - Accent2 2 2 6 4 2 3 3" xfId="18252"/>
    <cellStyle name="20% - Accent2 2 2 6 4 2 4" xfId="3100"/>
    <cellStyle name="20% - Accent2 2 2 6 4 2 4 2" xfId="3101"/>
    <cellStyle name="20% - Accent2 2 2 6 4 2 4 2 2" xfId="18253"/>
    <cellStyle name="20% - Accent2 2 2 6 4 2 4 3" xfId="18254"/>
    <cellStyle name="20% - Accent2 2 2 6 4 2 5" xfId="3102"/>
    <cellStyle name="20% - Accent2 2 2 6 4 2 5 2" xfId="3103"/>
    <cellStyle name="20% - Accent2 2 2 6 4 2 5 2 2" xfId="18255"/>
    <cellStyle name="20% - Accent2 2 2 6 4 2 5 3" xfId="18256"/>
    <cellStyle name="20% - Accent2 2 2 6 4 2 6" xfId="3104"/>
    <cellStyle name="20% - Accent2 2 2 6 4 2 6 2" xfId="3105"/>
    <cellStyle name="20% - Accent2 2 2 6 4 2 6 2 2" xfId="18257"/>
    <cellStyle name="20% - Accent2 2 2 6 4 2 6 3" xfId="18258"/>
    <cellStyle name="20% - Accent2 2 2 6 4 2 7" xfId="3106"/>
    <cellStyle name="20% - Accent2 2 2 6 4 2 7 2" xfId="18259"/>
    <cellStyle name="20% - Accent2 2 2 6 4 2 8" xfId="18260"/>
    <cellStyle name="20% - Accent2 2 2 6 4 3" xfId="3107"/>
    <cellStyle name="20% - Accent2 2 2 6 4 3 2" xfId="3108"/>
    <cellStyle name="20% - Accent2 2 2 6 4 3 2 2" xfId="3109"/>
    <cellStyle name="20% - Accent2 2 2 6 4 3 2 2 2" xfId="18261"/>
    <cellStyle name="20% - Accent2 2 2 6 4 3 2 3" xfId="18262"/>
    <cellStyle name="20% - Accent2 2 2 6 4 3 3" xfId="3110"/>
    <cellStyle name="20% - Accent2 2 2 6 4 3 3 2" xfId="18263"/>
    <cellStyle name="20% - Accent2 2 2 6 4 3 4" xfId="18264"/>
    <cellStyle name="20% - Accent2 2 2 6 4 4" xfId="3111"/>
    <cellStyle name="20% - Accent2 2 2 6 4 4 2" xfId="3112"/>
    <cellStyle name="20% - Accent2 2 2 6 4 4 2 2" xfId="18265"/>
    <cellStyle name="20% - Accent2 2 2 6 4 4 3" xfId="18266"/>
    <cellStyle name="20% - Accent2 2 2 6 4 5" xfId="3113"/>
    <cellStyle name="20% - Accent2 2 2 6 4 5 2" xfId="3114"/>
    <cellStyle name="20% - Accent2 2 2 6 4 5 2 2" xfId="18267"/>
    <cellStyle name="20% - Accent2 2 2 6 4 5 3" xfId="18268"/>
    <cellStyle name="20% - Accent2 2 2 6 4 6" xfId="3115"/>
    <cellStyle name="20% - Accent2 2 2 6 4 6 2" xfId="3116"/>
    <cellStyle name="20% - Accent2 2 2 6 4 6 2 2" xfId="18269"/>
    <cellStyle name="20% - Accent2 2 2 6 4 6 3" xfId="18270"/>
    <cellStyle name="20% - Accent2 2 2 6 4 7" xfId="3117"/>
    <cellStyle name="20% - Accent2 2 2 6 4 7 2" xfId="3118"/>
    <cellStyle name="20% - Accent2 2 2 6 4 7 2 2" xfId="18271"/>
    <cellStyle name="20% - Accent2 2 2 6 4 7 3" xfId="18272"/>
    <cellStyle name="20% - Accent2 2 2 6 4 8" xfId="3119"/>
    <cellStyle name="20% - Accent2 2 2 6 4 8 2" xfId="18273"/>
    <cellStyle name="20% - Accent2 2 2 6 4 9" xfId="18274"/>
    <cellStyle name="20% - Accent2 2 2 6 5" xfId="1410"/>
    <cellStyle name="20% - Accent2 2 2 6 5 2" xfId="3120"/>
    <cellStyle name="20% - Accent2 2 2 6 5 2 2" xfId="3121"/>
    <cellStyle name="20% - Accent2 2 2 6 5 2 2 2" xfId="3122"/>
    <cellStyle name="20% - Accent2 2 2 6 5 2 2 2 2" xfId="15621"/>
    <cellStyle name="20% - Accent2 2 2 6 5 2 2 3" xfId="16889"/>
    <cellStyle name="20% - Accent2 2 2 6 5 2 3" xfId="3123"/>
    <cellStyle name="20% - Accent2 2 2 6 5 2 3 2" xfId="18275"/>
    <cellStyle name="20% - Accent2 2 2 6 5 2 4" xfId="18276"/>
    <cellStyle name="20% - Accent2 2 2 6 5 3" xfId="3124"/>
    <cellStyle name="20% - Accent2 2 2 6 5 3 2" xfId="3125"/>
    <cellStyle name="20% - Accent2 2 2 6 5 3 2 2" xfId="18277"/>
    <cellStyle name="20% - Accent2 2 2 6 5 3 3" xfId="18278"/>
    <cellStyle name="20% - Accent2 2 2 6 5 4" xfId="3126"/>
    <cellStyle name="20% - Accent2 2 2 6 5 4 2" xfId="3127"/>
    <cellStyle name="20% - Accent2 2 2 6 5 4 2 2" xfId="18279"/>
    <cellStyle name="20% - Accent2 2 2 6 5 4 3" xfId="18280"/>
    <cellStyle name="20% - Accent2 2 2 6 5 5" xfId="3128"/>
    <cellStyle name="20% - Accent2 2 2 6 5 5 2" xfId="3129"/>
    <cellStyle name="20% - Accent2 2 2 6 5 5 2 2" xfId="18281"/>
    <cellStyle name="20% - Accent2 2 2 6 5 5 3" xfId="18282"/>
    <cellStyle name="20% - Accent2 2 2 6 5 6" xfId="3130"/>
    <cellStyle name="20% - Accent2 2 2 6 5 6 2" xfId="3131"/>
    <cellStyle name="20% - Accent2 2 2 6 5 6 2 2" xfId="18283"/>
    <cellStyle name="20% - Accent2 2 2 6 5 6 3" xfId="18284"/>
    <cellStyle name="20% - Accent2 2 2 6 5 7" xfId="3132"/>
    <cellStyle name="20% - Accent2 2 2 6 5 7 2" xfId="18285"/>
    <cellStyle name="20% - Accent2 2 2 6 5 8" xfId="18286"/>
    <cellStyle name="20% - Accent2 2 2 6 6" xfId="1411"/>
    <cellStyle name="20% - Accent2 2 2 6 6 2" xfId="3133"/>
    <cellStyle name="20% - Accent2 2 2 6 6 2 2" xfId="3134"/>
    <cellStyle name="20% - Accent2 2 2 6 6 2 2 2" xfId="3135"/>
    <cellStyle name="20% - Accent2 2 2 6 6 2 2 2 2" xfId="18287"/>
    <cellStyle name="20% - Accent2 2 2 6 6 2 2 3" xfId="18288"/>
    <cellStyle name="20% - Accent2 2 2 6 6 2 3" xfId="3136"/>
    <cellStyle name="20% - Accent2 2 2 6 6 2 3 2" xfId="18289"/>
    <cellStyle name="20% - Accent2 2 2 6 6 2 4" xfId="18290"/>
    <cellStyle name="20% - Accent2 2 2 6 6 3" xfId="3137"/>
    <cellStyle name="20% - Accent2 2 2 6 6 3 2" xfId="3138"/>
    <cellStyle name="20% - Accent2 2 2 6 6 3 2 2" xfId="18291"/>
    <cellStyle name="20% - Accent2 2 2 6 6 3 3" xfId="18292"/>
    <cellStyle name="20% - Accent2 2 2 6 6 4" xfId="3139"/>
    <cellStyle name="20% - Accent2 2 2 6 6 4 2" xfId="3140"/>
    <cellStyle name="20% - Accent2 2 2 6 6 4 2 2" xfId="18293"/>
    <cellStyle name="20% - Accent2 2 2 6 6 4 3" xfId="18294"/>
    <cellStyle name="20% - Accent2 2 2 6 6 5" xfId="3141"/>
    <cellStyle name="20% - Accent2 2 2 6 6 5 2" xfId="3142"/>
    <cellStyle name="20% - Accent2 2 2 6 6 5 2 2" xfId="18295"/>
    <cellStyle name="20% - Accent2 2 2 6 6 5 3" xfId="18296"/>
    <cellStyle name="20% - Accent2 2 2 6 6 6" xfId="3143"/>
    <cellStyle name="20% - Accent2 2 2 6 6 6 2" xfId="3144"/>
    <cellStyle name="20% - Accent2 2 2 6 6 6 2 2" xfId="18297"/>
    <cellStyle name="20% - Accent2 2 2 6 6 6 3" xfId="18298"/>
    <cellStyle name="20% - Accent2 2 2 6 6 7" xfId="3145"/>
    <cellStyle name="20% - Accent2 2 2 6 6 7 2" xfId="18299"/>
    <cellStyle name="20% - Accent2 2 2 6 6 8" xfId="18300"/>
    <cellStyle name="20% - Accent2 2 2 6 7" xfId="1412"/>
    <cellStyle name="20% - Accent2 2 2 6 7 2" xfId="3146"/>
    <cellStyle name="20% - Accent2 2 2 6 7 2 2" xfId="3147"/>
    <cellStyle name="20% - Accent2 2 2 6 7 2 2 2" xfId="3148"/>
    <cellStyle name="20% - Accent2 2 2 6 7 2 2 2 2" xfId="15622"/>
    <cellStyle name="20% - Accent2 2 2 6 7 2 2 3" xfId="16890"/>
    <cellStyle name="20% - Accent2 2 2 6 7 2 3" xfId="3149"/>
    <cellStyle name="20% - Accent2 2 2 6 7 2 3 2" xfId="18301"/>
    <cellStyle name="20% - Accent2 2 2 6 7 2 4" xfId="18302"/>
    <cellStyle name="20% - Accent2 2 2 6 7 3" xfId="3150"/>
    <cellStyle name="20% - Accent2 2 2 6 7 3 2" xfId="3151"/>
    <cellStyle name="20% - Accent2 2 2 6 7 3 2 2" xfId="18303"/>
    <cellStyle name="20% - Accent2 2 2 6 7 3 3" xfId="18304"/>
    <cellStyle name="20% - Accent2 2 2 6 7 4" xfId="3152"/>
    <cellStyle name="20% - Accent2 2 2 6 7 4 2" xfId="3153"/>
    <cellStyle name="20% - Accent2 2 2 6 7 4 2 2" xfId="18305"/>
    <cellStyle name="20% - Accent2 2 2 6 7 4 3" xfId="18306"/>
    <cellStyle name="20% - Accent2 2 2 6 7 5" xfId="3154"/>
    <cellStyle name="20% - Accent2 2 2 6 7 5 2" xfId="3155"/>
    <cellStyle name="20% - Accent2 2 2 6 7 5 2 2" xfId="18307"/>
    <cellStyle name="20% - Accent2 2 2 6 7 5 3" xfId="18308"/>
    <cellStyle name="20% - Accent2 2 2 6 7 6" xfId="3156"/>
    <cellStyle name="20% - Accent2 2 2 6 7 6 2" xfId="3157"/>
    <cellStyle name="20% - Accent2 2 2 6 7 6 2 2" xfId="18309"/>
    <cellStyle name="20% - Accent2 2 2 6 7 6 3" xfId="18310"/>
    <cellStyle name="20% - Accent2 2 2 6 7 7" xfId="3158"/>
    <cellStyle name="20% - Accent2 2 2 6 7 7 2" xfId="18311"/>
    <cellStyle name="20% - Accent2 2 2 6 7 8" xfId="18312"/>
    <cellStyle name="20% - Accent2 2 2 6 8" xfId="3159"/>
    <cellStyle name="20% - Accent2 2 2 6 8 2" xfId="3160"/>
    <cellStyle name="20% - Accent2 2 2 6 8 2 2" xfId="3161"/>
    <cellStyle name="20% - Accent2 2 2 6 8 2 2 2" xfId="29820"/>
    <cellStyle name="20% - Accent2 2 2 6 8 2 3" xfId="29821"/>
    <cellStyle name="20% - Accent2 2 2 6 8 3" xfId="3162"/>
    <cellStyle name="20% - Accent2 2 2 6 8 3 2" xfId="29822"/>
    <cellStyle name="20% - Accent2 2 2 6 8 4" xfId="29823"/>
    <cellStyle name="20% - Accent2 2 2 6 9" xfId="3163"/>
    <cellStyle name="20% - Accent2 2 2 6 9 2" xfId="3164"/>
    <cellStyle name="20% - Accent2 2 2 6 9 2 2" xfId="29824"/>
    <cellStyle name="20% - Accent2 2 2 6 9 3" xfId="29825"/>
    <cellStyle name="20% - Accent2 2 2 7" xfId="67"/>
    <cellStyle name="20% - Accent2 2 2 7 2" xfId="1413"/>
    <cellStyle name="20% - Accent2 2 2 7 2 2" xfId="3165"/>
    <cellStyle name="20% - Accent2 2 2 7 2 2 2" xfId="3166"/>
    <cellStyle name="20% - Accent2 2 2 7 2 2 2 2" xfId="3167"/>
    <cellStyle name="20% - Accent2 2 2 7 2 2 2 2 2" xfId="29826"/>
    <cellStyle name="20% - Accent2 2 2 7 2 2 2 3" xfId="29827"/>
    <cellStyle name="20% - Accent2 2 2 7 2 2 3" xfId="3168"/>
    <cellStyle name="20% - Accent2 2 2 7 2 2 3 2" xfId="18313"/>
    <cellStyle name="20% - Accent2 2 2 7 2 2 4" xfId="18314"/>
    <cellStyle name="20% - Accent2 2 2 7 2 3" xfId="3169"/>
    <cellStyle name="20% - Accent2 2 2 7 2 3 2" xfId="3170"/>
    <cellStyle name="20% - Accent2 2 2 7 2 3 2 2" xfId="18315"/>
    <cellStyle name="20% - Accent2 2 2 7 2 3 3" xfId="18316"/>
    <cellStyle name="20% - Accent2 2 2 7 2 4" xfId="3171"/>
    <cellStyle name="20% - Accent2 2 2 7 2 4 2" xfId="3172"/>
    <cellStyle name="20% - Accent2 2 2 7 2 4 2 2" xfId="18317"/>
    <cellStyle name="20% - Accent2 2 2 7 2 4 3" xfId="18318"/>
    <cellStyle name="20% - Accent2 2 2 7 2 5" xfId="3173"/>
    <cellStyle name="20% - Accent2 2 2 7 2 5 2" xfId="3174"/>
    <cellStyle name="20% - Accent2 2 2 7 2 5 2 2" xfId="18319"/>
    <cellStyle name="20% - Accent2 2 2 7 2 5 3" xfId="18320"/>
    <cellStyle name="20% - Accent2 2 2 7 2 6" xfId="3175"/>
    <cellStyle name="20% - Accent2 2 2 7 2 6 2" xfId="3176"/>
    <cellStyle name="20% - Accent2 2 2 7 2 6 2 2" xfId="29828"/>
    <cellStyle name="20% - Accent2 2 2 7 2 6 3" xfId="29829"/>
    <cellStyle name="20% - Accent2 2 2 7 2 7" xfId="3177"/>
    <cellStyle name="20% - Accent2 2 2 7 2 7 2" xfId="16545"/>
    <cellStyle name="20% - Accent2 2 2 7 2 8" xfId="16546"/>
    <cellStyle name="20% - Accent2 2 2 7 3" xfId="3178"/>
    <cellStyle name="20% - Accent2 2 2 7 3 2" xfId="3179"/>
    <cellStyle name="20% - Accent2 2 2 7 3 2 2" xfId="3180"/>
    <cellStyle name="20% - Accent2 2 2 7 3 2 2 2" xfId="16547"/>
    <cellStyle name="20% - Accent2 2 2 7 3 2 3" xfId="16548"/>
    <cellStyle name="20% - Accent2 2 2 7 3 3" xfId="3181"/>
    <cellStyle name="20% - Accent2 2 2 7 3 3 2" xfId="29830"/>
    <cellStyle name="20% - Accent2 2 2 7 3 4" xfId="29831"/>
    <cellStyle name="20% - Accent2 2 2 7 4" xfId="3182"/>
    <cellStyle name="20% - Accent2 2 2 7 4 2" xfId="3183"/>
    <cellStyle name="20% - Accent2 2 2 7 4 2 2" xfId="29832"/>
    <cellStyle name="20% - Accent2 2 2 7 4 3" xfId="29559"/>
    <cellStyle name="20% - Accent2 2 2 7 5" xfId="3184"/>
    <cellStyle name="20% - Accent2 2 2 7 5 2" xfId="3185"/>
    <cellStyle name="20% - Accent2 2 2 7 5 2 2" xfId="29833"/>
    <cellStyle name="20% - Accent2 2 2 7 5 3" xfId="29834"/>
    <cellStyle name="20% - Accent2 2 2 7 6" xfId="3186"/>
    <cellStyle name="20% - Accent2 2 2 7 6 2" xfId="3187"/>
    <cellStyle name="20% - Accent2 2 2 7 6 2 2" xfId="29835"/>
    <cellStyle name="20% - Accent2 2 2 7 6 3" xfId="29836"/>
    <cellStyle name="20% - Accent2 2 2 7 7" xfId="3188"/>
    <cellStyle name="20% - Accent2 2 2 7 7 2" xfId="3189"/>
    <cellStyle name="20% - Accent2 2 2 7 7 2 2" xfId="29837"/>
    <cellStyle name="20% - Accent2 2 2 7 7 3" xfId="29838"/>
    <cellStyle name="20% - Accent2 2 2 7 8" xfId="3190"/>
    <cellStyle name="20% - Accent2 2 2 7 8 2" xfId="29839"/>
    <cellStyle name="20% - Accent2 2 2 7 9" xfId="29840"/>
    <cellStyle name="20% - Accent2 2 2 8" xfId="68"/>
    <cellStyle name="20% - Accent2 2 2 8 2" xfId="1414"/>
    <cellStyle name="20% - Accent2 2 2 8 2 2" xfId="3191"/>
    <cellStyle name="20% - Accent2 2 2 8 2 2 2" xfId="3192"/>
    <cellStyle name="20% - Accent2 2 2 8 2 2 2 2" xfId="3193"/>
    <cellStyle name="20% - Accent2 2 2 8 2 2 2 2 2" xfId="29841"/>
    <cellStyle name="20% - Accent2 2 2 8 2 2 2 3" xfId="29842"/>
    <cellStyle name="20% - Accent2 2 2 8 2 2 3" xfId="3194"/>
    <cellStyle name="20% - Accent2 2 2 8 2 2 3 2" xfId="29843"/>
    <cellStyle name="20% - Accent2 2 2 8 2 2 4" xfId="29844"/>
    <cellStyle name="20% - Accent2 2 2 8 2 3" xfId="3195"/>
    <cellStyle name="20% - Accent2 2 2 8 2 3 2" xfId="3196"/>
    <cellStyle name="20% - Accent2 2 2 8 2 3 2 2" xfId="29845"/>
    <cellStyle name="20% - Accent2 2 2 8 2 3 3" xfId="29846"/>
    <cellStyle name="20% - Accent2 2 2 8 2 4" xfId="3197"/>
    <cellStyle name="20% - Accent2 2 2 8 2 4 2" xfId="3198"/>
    <cellStyle name="20% - Accent2 2 2 8 2 4 2 2" xfId="29847"/>
    <cellStyle name="20% - Accent2 2 2 8 2 4 3" xfId="29848"/>
    <cellStyle name="20% - Accent2 2 2 8 2 5" xfId="3199"/>
    <cellStyle name="20% - Accent2 2 2 8 2 5 2" xfId="3200"/>
    <cellStyle name="20% - Accent2 2 2 8 2 5 2 2" xfId="29849"/>
    <cellStyle name="20% - Accent2 2 2 8 2 5 3" xfId="16549"/>
    <cellStyle name="20% - Accent2 2 2 8 2 6" xfId="3201"/>
    <cellStyle name="20% - Accent2 2 2 8 2 6 2" xfId="3202"/>
    <cellStyle name="20% - Accent2 2 2 8 2 6 2 2" xfId="16550"/>
    <cellStyle name="20% - Accent2 2 2 8 2 6 3" xfId="29850"/>
    <cellStyle name="20% - Accent2 2 2 8 2 7" xfId="3203"/>
    <cellStyle name="20% - Accent2 2 2 8 2 7 2" xfId="18321"/>
    <cellStyle name="20% - Accent2 2 2 8 2 8" xfId="18322"/>
    <cellStyle name="20% - Accent2 2 2 8 3" xfId="3204"/>
    <cellStyle name="20% - Accent2 2 2 8 3 2" xfId="3205"/>
    <cellStyle name="20% - Accent2 2 2 8 3 2 2" xfId="3206"/>
    <cellStyle name="20% - Accent2 2 2 8 3 2 2 2" xfId="18323"/>
    <cellStyle name="20% - Accent2 2 2 8 3 2 3" xfId="18324"/>
    <cellStyle name="20% - Accent2 2 2 8 3 3" xfId="3207"/>
    <cellStyle name="20% - Accent2 2 2 8 3 3 2" xfId="18325"/>
    <cellStyle name="20% - Accent2 2 2 8 3 4" xfId="18326"/>
    <cellStyle name="20% - Accent2 2 2 8 4" xfId="3208"/>
    <cellStyle name="20% - Accent2 2 2 8 4 2" xfId="3209"/>
    <cellStyle name="20% - Accent2 2 2 8 4 2 2" xfId="16891"/>
    <cellStyle name="20% - Accent2 2 2 8 4 3" xfId="18327"/>
    <cellStyle name="20% - Accent2 2 2 8 5" xfId="3210"/>
    <cellStyle name="20% - Accent2 2 2 8 5 2" xfId="3211"/>
    <cellStyle name="20% - Accent2 2 2 8 5 2 2" xfId="18328"/>
    <cellStyle name="20% - Accent2 2 2 8 5 3" xfId="18329"/>
    <cellStyle name="20% - Accent2 2 2 8 6" xfId="3212"/>
    <cellStyle name="20% - Accent2 2 2 8 6 2" xfId="3213"/>
    <cellStyle name="20% - Accent2 2 2 8 6 2 2" xfId="18330"/>
    <cellStyle name="20% - Accent2 2 2 8 6 3" xfId="18331"/>
    <cellStyle name="20% - Accent2 2 2 8 7" xfId="3214"/>
    <cellStyle name="20% - Accent2 2 2 8 7 2" xfId="3215"/>
    <cellStyle name="20% - Accent2 2 2 8 7 2 2" xfId="18332"/>
    <cellStyle name="20% - Accent2 2 2 8 7 3" xfId="18333"/>
    <cellStyle name="20% - Accent2 2 2 8 8" xfId="3216"/>
    <cellStyle name="20% - Accent2 2 2 8 8 2" xfId="18334"/>
    <cellStyle name="20% - Accent2 2 2 8 9" xfId="18335"/>
    <cellStyle name="20% - Accent2 2 2 9" xfId="69"/>
    <cellStyle name="20% - Accent2 2 2 9 2" xfId="1415"/>
    <cellStyle name="20% - Accent2 2 2 9 2 2" xfId="3217"/>
    <cellStyle name="20% - Accent2 2 2 9 2 2 2" xfId="3218"/>
    <cellStyle name="20% - Accent2 2 2 9 2 2 2 2" xfId="3219"/>
    <cellStyle name="20% - Accent2 2 2 9 2 2 2 2 2" xfId="18336"/>
    <cellStyle name="20% - Accent2 2 2 9 2 2 2 3" xfId="18337"/>
    <cellStyle name="20% - Accent2 2 2 9 2 2 3" xfId="3220"/>
    <cellStyle name="20% - Accent2 2 2 9 2 2 3 2" xfId="18338"/>
    <cellStyle name="20% - Accent2 2 2 9 2 2 4" xfId="29054"/>
    <cellStyle name="20% - Accent2 2 2 9 2 3" xfId="3221"/>
    <cellStyle name="20% - Accent2 2 2 9 2 3 2" xfId="3222"/>
    <cellStyle name="20% - Accent2 2 2 9 2 3 2 2" xfId="18339"/>
    <cellStyle name="20% - Accent2 2 2 9 2 3 3" xfId="16892"/>
    <cellStyle name="20% - Accent2 2 2 9 2 4" xfId="3223"/>
    <cellStyle name="20% - Accent2 2 2 9 2 4 2" xfId="3224"/>
    <cellStyle name="20% - Accent2 2 2 9 2 4 2 2" xfId="18340"/>
    <cellStyle name="20% - Accent2 2 2 9 2 4 3" xfId="18341"/>
    <cellStyle name="20% - Accent2 2 2 9 2 5" xfId="3225"/>
    <cellStyle name="20% - Accent2 2 2 9 2 5 2" xfId="3226"/>
    <cellStyle name="20% - Accent2 2 2 9 2 5 2 2" xfId="18342"/>
    <cellStyle name="20% - Accent2 2 2 9 2 5 3" xfId="18343"/>
    <cellStyle name="20% - Accent2 2 2 9 2 6" xfId="3227"/>
    <cellStyle name="20% - Accent2 2 2 9 2 6 2" xfId="3228"/>
    <cellStyle name="20% - Accent2 2 2 9 2 6 2 2" xfId="18344"/>
    <cellStyle name="20% - Accent2 2 2 9 2 6 3" xfId="18345"/>
    <cellStyle name="20% - Accent2 2 2 9 2 7" xfId="3229"/>
    <cellStyle name="20% - Accent2 2 2 9 2 7 2" xfId="18346"/>
    <cellStyle name="20% - Accent2 2 2 9 2 8" xfId="18347"/>
    <cellStyle name="20% - Accent2 2 2 9 3" xfId="3230"/>
    <cellStyle name="20% - Accent2 2 2 9 3 2" xfId="3231"/>
    <cellStyle name="20% - Accent2 2 2 9 3 2 2" xfId="3232"/>
    <cellStyle name="20% - Accent2 2 2 9 3 2 2 2" xfId="18348"/>
    <cellStyle name="20% - Accent2 2 2 9 3 2 3" xfId="18349"/>
    <cellStyle name="20% - Accent2 2 2 9 3 3" xfId="3233"/>
    <cellStyle name="20% - Accent2 2 2 9 3 3 2" xfId="18350"/>
    <cellStyle name="20% - Accent2 2 2 9 3 4" xfId="29055"/>
    <cellStyle name="20% - Accent2 2 2 9 4" xfId="3234"/>
    <cellStyle name="20% - Accent2 2 2 9 4 2" xfId="3235"/>
    <cellStyle name="20% - Accent2 2 2 9 4 2 2" xfId="18351"/>
    <cellStyle name="20% - Accent2 2 2 9 4 3" xfId="18352"/>
    <cellStyle name="20% - Accent2 2 2 9 5" xfId="3236"/>
    <cellStyle name="20% - Accent2 2 2 9 5 2" xfId="3237"/>
    <cellStyle name="20% - Accent2 2 2 9 5 2 2" xfId="16893"/>
    <cellStyle name="20% - Accent2 2 2 9 5 3" xfId="18353"/>
    <cellStyle name="20% - Accent2 2 2 9 6" xfId="3238"/>
    <cellStyle name="20% - Accent2 2 2 9 6 2" xfId="3239"/>
    <cellStyle name="20% - Accent2 2 2 9 6 2 2" xfId="18354"/>
    <cellStyle name="20% - Accent2 2 2 9 6 3" xfId="18355"/>
    <cellStyle name="20% - Accent2 2 2 9 7" xfId="3240"/>
    <cellStyle name="20% - Accent2 2 2 9 7 2" xfId="3241"/>
    <cellStyle name="20% - Accent2 2 2 9 7 2 2" xfId="18356"/>
    <cellStyle name="20% - Accent2 2 2 9 7 3" xfId="18357"/>
    <cellStyle name="20% - Accent2 2 2 9 8" xfId="3242"/>
    <cellStyle name="20% - Accent2 2 2 9 8 2" xfId="18358"/>
    <cellStyle name="20% - Accent2 2 2 9 9" xfId="18359"/>
    <cellStyle name="20% - Accent2 2 3" xfId="70"/>
    <cellStyle name="20% - Accent2 2 4" xfId="71"/>
    <cellStyle name="20% - Accent2 2 4 10" xfId="3243"/>
    <cellStyle name="20% - Accent2 2 4 10 2" xfId="3244"/>
    <cellStyle name="20% - Accent2 2 4 10 2 2" xfId="18360"/>
    <cellStyle name="20% - Accent2 2 4 10 3" xfId="18361"/>
    <cellStyle name="20% - Accent2 2 4 11" xfId="3245"/>
    <cellStyle name="20% - Accent2 2 4 11 2" xfId="3246"/>
    <cellStyle name="20% - Accent2 2 4 11 2 2" xfId="18362"/>
    <cellStyle name="20% - Accent2 2 4 11 3" xfId="29056"/>
    <cellStyle name="20% - Accent2 2 4 12" xfId="3247"/>
    <cellStyle name="20% - Accent2 2 4 12 2" xfId="3248"/>
    <cellStyle name="20% - Accent2 2 4 12 2 2" xfId="18363"/>
    <cellStyle name="20% - Accent2 2 4 12 3" xfId="18364"/>
    <cellStyle name="20% - Accent2 2 4 13" xfId="3249"/>
    <cellStyle name="20% - Accent2 2 4 13 2" xfId="18365"/>
    <cellStyle name="20% - Accent2 2 4 14" xfId="18366"/>
    <cellStyle name="20% - Accent2 2 4 2" xfId="72"/>
    <cellStyle name="20% - Accent2 2 4 2 2" xfId="1416"/>
    <cellStyle name="20% - Accent2 2 4 2 2 2" xfId="3250"/>
    <cellStyle name="20% - Accent2 2 4 2 2 2 2" xfId="3251"/>
    <cellStyle name="20% - Accent2 2 4 2 2 2 2 2" xfId="3252"/>
    <cellStyle name="20% - Accent2 2 4 2 2 2 2 2 2" xfId="18367"/>
    <cellStyle name="20% - Accent2 2 4 2 2 2 2 3" xfId="18368"/>
    <cellStyle name="20% - Accent2 2 4 2 2 2 3" xfId="3253"/>
    <cellStyle name="20% - Accent2 2 4 2 2 2 3 2" xfId="18369"/>
    <cellStyle name="20% - Accent2 2 4 2 2 2 4" xfId="18370"/>
    <cellStyle name="20% - Accent2 2 4 2 2 3" xfId="3254"/>
    <cellStyle name="20% - Accent2 2 4 2 2 3 2" xfId="3255"/>
    <cellStyle name="20% - Accent2 2 4 2 2 3 2 2" xfId="18371"/>
    <cellStyle name="20% - Accent2 2 4 2 2 3 3" xfId="15623"/>
    <cellStyle name="20% - Accent2 2 4 2 2 4" xfId="3256"/>
    <cellStyle name="20% - Accent2 2 4 2 2 4 2" xfId="3257"/>
    <cellStyle name="20% - Accent2 2 4 2 2 4 2 2" xfId="15624"/>
    <cellStyle name="20% - Accent2 2 4 2 2 4 3" xfId="15625"/>
    <cellStyle name="20% - Accent2 2 4 2 2 5" xfId="3258"/>
    <cellStyle name="20% - Accent2 2 4 2 2 5 2" xfId="3259"/>
    <cellStyle name="20% - Accent2 2 4 2 2 5 2 2" xfId="15626"/>
    <cellStyle name="20% - Accent2 2 4 2 2 5 3" xfId="15627"/>
    <cellStyle name="20% - Accent2 2 4 2 2 6" xfId="3260"/>
    <cellStyle name="20% - Accent2 2 4 2 2 6 2" xfId="3261"/>
    <cellStyle name="20% - Accent2 2 4 2 2 6 2 2" xfId="15628"/>
    <cellStyle name="20% - Accent2 2 4 2 2 6 3" xfId="15629"/>
    <cellStyle name="20% - Accent2 2 4 2 2 7" xfId="3262"/>
    <cellStyle name="20% - Accent2 2 4 2 2 7 2" xfId="15630"/>
    <cellStyle name="20% - Accent2 2 4 2 2 8" xfId="18372"/>
    <cellStyle name="20% - Accent2 2 4 2 3" xfId="3263"/>
    <cellStyle name="20% - Accent2 2 4 2 3 2" xfId="3264"/>
    <cellStyle name="20% - Accent2 2 4 2 3 2 2" xfId="3265"/>
    <cellStyle name="20% - Accent2 2 4 2 3 2 2 2" xfId="18373"/>
    <cellStyle name="20% - Accent2 2 4 2 3 2 3" xfId="18374"/>
    <cellStyle name="20% - Accent2 2 4 2 3 3" xfId="3266"/>
    <cellStyle name="20% - Accent2 2 4 2 3 3 2" xfId="18375"/>
    <cellStyle name="20% - Accent2 2 4 2 3 4" xfId="18376"/>
    <cellStyle name="20% - Accent2 2 4 2 4" xfId="3267"/>
    <cellStyle name="20% - Accent2 2 4 2 4 2" xfId="3268"/>
    <cellStyle name="20% - Accent2 2 4 2 4 2 2" xfId="18377"/>
    <cellStyle name="20% - Accent2 2 4 2 4 3" xfId="18378"/>
    <cellStyle name="20% - Accent2 2 4 2 5" xfId="3269"/>
    <cellStyle name="20% - Accent2 2 4 2 5 2" xfId="3270"/>
    <cellStyle name="20% - Accent2 2 4 2 5 2 2" xfId="15631"/>
    <cellStyle name="20% - Accent2 2 4 2 5 3" xfId="16894"/>
    <cellStyle name="20% - Accent2 2 4 2 6" xfId="3271"/>
    <cellStyle name="20% - Accent2 2 4 2 6 2" xfId="3272"/>
    <cellStyle name="20% - Accent2 2 4 2 6 2 2" xfId="29057"/>
    <cellStyle name="20% - Accent2 2 4 2 6 3" xfId="29851"/>
    <cellStyle name="20% - Accent2 2 4 2 7" xfId="3273"/>
    <cellStyle name="20% - Accent2 2 4 2 7 2" xfId="3274"/>
    <cellStyle name="20% - Accent2 2 4 2 7 2 2" xfId="18379"/>
    <cellStyle name="20% - Accent2 2 4 2 7 3" xfId="18380"/>
    <cellStyle name="20% - Accent2 2 4 2 8" xfId="3275"/>
    <cellStyle name="20% - Accent2 2 4 2 8 2" xfId="18381"/>
    <cellStyle name="20% - Accent2 2 4 2 9" xfId="18382"/>
    <cellStyle name="20% - Accent2 2 4 3" xfId="73"/>
    <cellStyle name="20% - Accent2 2 4 3 2" xfId="1417"/>
    <cellStyle name="20% - Accent2 2 4 3 2 2" xfId="3276"/>
    <cellStyle name="20% - Accent2 2 4 3 2 2 2" xfId="3277"/>
    <cellStyle name="20% - Accent2 2 4 3 2 2 2 2" xfId="3278"/>
    <cellStyle name="20% - Accent2 2 4 3 2 2 2 2 2" xfId="18383"/>
    <cellStyle name="20% - Accent2 2 4 3 2 2 2 3" xfId="18384"/>
    <cellStyle name="20% - Accent2 2 4 3 2 2 3" xfId="3279"/>
    <cellStyle name="20% - Accent2 2 4 3 2 2 3 2" xfId="18385"/>
    <cellStyle name="20% - Accent2 2 4 3 2 2 4" xfId="18386"/>
    <cellStyle name="20% - Accent2 2 4 3 2 3" xfId="3280"/>
    <cellStyle name="20% - Accent2 2 4 3 2 3 2" xfId="3281"/>
    <cellStyle name="20% - Accent2 2 4 3 2 3 2 2" xfId="18387"/>
    <cellStyle name="20% - Accent2 2 4 3 2 3 3" xfId="18388"/>
    <cellStyle name="20% - Accent2 2 4 3 2 4" xfId="3282"/>
    <cellStyle name="20% - Accent2 2 4 3 2 4 2" xfId="3283"/>
    <cellStyle name="20% - Accent2 2 4 3 2 4 2 2" xfId="18389"/>
    <cellStyle name="20% - Accent2 2 4 3 2 4 3" xfId="18390"/>
    <cellStyle name="20% - Accent2 2 4 3 2 5" xfId="3284"/>
    <cellStyle name="20% - Accent2 2 4 3 2 5 2" xfId="3285"/>
    <cellStyle name="20% - Accent2 2 4 3 2 5 2 2" xfId="18391"/>
    <cellStyle name="20% - Accent2 2 4 3 2 5 3" xfId="18392"/>
    <cellStyle name="20% - Accent2 2 4 3 2 6" xfId="3286"/>
    <cellStyle name="20% - Accent2 2 4 3 2 6 2" xfId="3287"/>
    <cellStyle name="20% - Accent2 2 4 3 2 6 2 2" xfId="18393"/>
    <cellStyle name="20% - Accent2 2 4 3 2 6 3" xfId="18394"/>
    <cellStyle name="20% - Accent2 2 4 3 2 7" xfId="3288"/>
    <cellStyle name="20% - Accent2 2 4 3 2 7 2" xfId="18395"/>
    <cellStyle name="20% - Accent2 2 4 3 2 8" xfId="18396"/>
    <cellStyle name="20% - Accent2 2 4 3 3" xfId="3289"/>
    <cellStyle name="20% - Accent2 2 4 3 3 2" xfId="3290"/>
    <cellStyle name="20% - Accent2 2 4 3 3 2 2" xfId="3291"/>
    <cellStyle name="20% - Accent2 2 4 3 3 2 2 2" xfId="18397"/>
    <cellStyle name="20% - Accent2 2 4 3 3 2 3" xfId="18398"/>
    <cellStyle name="20% - Accent2 2 4 3 3 3" xfId="3292"/>
    <cellStyle name="20% - Accent2 2 4 3 3 3 2" xfId="18399"/>
    <cellStyle name="20% - Accent2 2 4 3 3 4" xfId="18400"/>
    <cellStyle name="20% - Accent2 2 4 3 4" xfId="3293"/>
    <cellStyle name="20% - Accent2 2 4 3 4 2" xfId="3294"/>
    <cellStyle name="20% - Accent2 2 4 3 4 2 2" xfId="18401"/>
    <cellStyle name="20% - Accent2 2 4 3 4 3" xfId="18402"/>
    <cellStyle name="20% - Accent2 2 4 3 5" xfId="3295"/>
    <cellStyle name="20% - Accent2 2 4 3 5 2" xfId="3296"/>
    <cellStyle name="20% - Accent2 2 4 3 5 2 2" xfId="18403"/>
    <cellStyle name="20% - Accent2 2 4 3 5 3" xfId="18404"/>
    <cellStyle name="20% - Accent2 2 4 3 6" xfId="3297"/>
    <cellStyle name="20% - Accent2 2 4 3 6 2" xfId="3298"/>
    <cellStyle name="20% - Accent2 2 4 3 6 2 2" xfId="16495"/>
    <cellStyle name="20% - Accent2 2 4 3 6 3" xfId="16551"/>
    <cellStyle name="20% - Accent2 2 4 3 7" xfId="3299"/>
    <cellStyle name="20% - Accent2 2 4 3 7 2" xfId="3300"/>
    <cellStyle name="20% - Accent2 2 4 3 7 2 2" xfId="15632"/>
    <cellStyle name="20% - Accent2 2 4 3 7 3" xfId="16895"/>
    <cellStyle name="20% - Accent2 2 4 3 8" xfId="3301"/>
    <cellStyle name="20% - Accent2 2 4 3 8 2" xfId="18405"/>
    <cellStyle name="20% - Accent2 2 4 3 9" xfId="18406"/>
    <cellStyle name="20% - Accent2 2 4 4" xfId="74"/>
    <cellStyle name="20% - Accent2 2 4 4 2" xfId="1418"/>
    <cellStyle name="20% - Accent2 2 4 4 2 2" xfId="3302"/>
    <cellStyle name="20% - Accent2 2 4 4 2 2 2" xfId="3303"/>
    <cellStyle name="20% - Accent2 2 4 4 2 2 2 2" xfId="3304"/>
    <cellStyle name="20% - Accent2 2 4 4 2 2 2 2 2" xfId="18407"/>
    <cellStyle name="20% - Accent2 2 4 4 2 2 2 3" xfId="18408"/>
    <cellStyle name="20% - Accent2 2 4 4 2 2 3" xfId="3305"/>
    <cellStyle name="20% - Accent2 2 4 4 2 2 3 2" xfId="18409"/>
    <cellStyle name="20% - Accent2 2 4 4 2 2 4" xfId="18410"/>
    <cellStyle name="20% - Accent2 2 4 4 2 3" xfId="3306"/>
    <cellStyle name="20% - Accent2 2 4 4 2 3 2" xfId="3307"/>
    <cellStyle name="20% - Accent2 2 4 4 2 3 2 2" xfId="18411"/>
    <cellStyle name="20% - Accent2 2 4 4 2 3 3" xfId="18412"/>
    <cellStyle name="20% - Accent2 2 4 4 2 4" xfId="3308"/>
    <cellStyle name="20% - Accent2 2 4 4 2 4 2" xfId="3309"/>
    <cellStyle name="20% - Accent2 2 4 4 2 4 2 2" xfId="18413"/>
    <cellStyle name="20% - Accent2 2 4 4 2 4 3" xfId="18414"/>
    <cellStyle name="20% - Accent2 2 4 4 2 5" xfId="3310"/>
    <cellStyle name="20% - Accent2 2 4 4 2 5 2" xfId="3311"/>
    <cellStyle name="20% - Accent2 2 4 4 2 5 2 2" xfId="18415"/>
    <cellStyle name="20% - Accent2 2 4 4 2 5 3" xfId="18416"/>
    <cellStyle name="20% - Accent2 2 4 4 2 6" xfId="3312"/>
    <cellStyle name="20% - Accent2 2 4 4 2 6 2" xfId="3313"/>
    <cellStyle name="20% - Accent2 2 4 4 2 6 2 2" xfId="18417"/>
    <cellStyle name="20% - Accent2 2 4 4 2 6 3" xfId="18418"/>
    <cellStyle name="20% - Accent2 2 4 4 2 7" xfId="3314"/>
    <cellStyle name="20% - Accent2 2 4 4 2 7 2" xfId="18419"/>
    <cellStyle name="20% - Accent2 2 4 4 2 8" xfId="18420"/>
    <cellStyle name="20% - Accent2 2 4 4 3" xfId="3315"/>
    <cellStyle name="20% - Accent2 2 4 4 3 2" xfId="3316"/>
    <cellStyle name="20% - Accent2 2 4 4 3 2 2" xfId="3317"/>
    <cellStyle name="20% - Accent2 2 4 4 3 2 2 2" xfId="18421"/>
    <cellStyle name="20% - Accent2 2 4 4 3 2 3" xfId="18422"/>
    <cellStyle name="20% - Accent2 2 4 4 3 3" xfId="3318"/>
    <cellStyle name="20% - Accent2 2 4 4 3 3 2" xfId="18423"/>
    <cellStyle name="20% - Accent2 2 4 4 3 4" xfId="18424"/>
    <cellStyle name="20% - Accent2 2 4 4 4" xfId="3319"/>
    <cellStyle name="20% - Accent2 2 4 4 4 2" xfId="3320"/>
    <cellStyle name="20% - Accent2 2 4 4 4 2 2" xfId="18425"/>
    <cellStyle name="20% - Accent2 2 4 4 4 3" xfId="18426"/>
    <cellStyle name="20% - Accent2 2 4 4 5" xfId="3321"/>
    <cellStyle name="20% - Accent2 2 4 4 5 2" xfId="3322"/>
    <cellStyle name="20% - Accent2 2 4 4 5 2 2" xfId="18427"/>
    <cellStyle name="20% - Accent2 2 4 4 5 3" xfId="18428"/>
    <cellStyle name="20% - Accent2 2 4 4 6" xfId="3323"/>
    <cellStyle name="20% - Accent2 2 4 4 6 2" xfId="3324"/>
    <cellStyle name="20% - Accent2 2 4 4 6 2 2" xfId="17372"/>
    <cellStyle name="20% - Accent2 2 4 4 6 3" xfId="16552"/>
    <cellStyle name="20% - Accent2 2 4 4 7" xfId="3325"/>
    <cellStyle name="20% - Accent2 2 4 4 7 2" xfId="3326"/>
    <cellStyle name="20% - Accent2 2 4 4 7 2 2" xfId="18429"/>
    <cellStyle name="20% - Accent2 2 4 4 7 3" xfId="18430"/>
    <cellStyle name="20% - Accent2 2 4 4 8" xfId="3327"/>
    <cellStyle name="20% - Accent2 2 4 4 8 2" xfId="15633"/>
    <cellStyle name="20% - Accent2 2 4 4 9" xfId="16896"/>
    <cellStyle name="20% - Accent2 2 4 5" xfId="1419"/>
    <cellStyle name="20% - Accent2 2 4 5 2" xfId="3328"/>
    <cellStyle name="20% - Accent2 2 4 5 2 2" xfId="3329"/>
    <cellStyle name="20% - Accent2 2 4 5 2 2 2" xfId="3330"/>
    <cellStyle name="20% - Accent2 2 4 5 2 2 2 2" xfId="18431"/>
    <cellStyle name="20% - Accent2 2 4 5 2 2 3" xfId="18432"/>
    <cellStyle name="20% - Accent2 2 4 5 2 3" xfId="3331"/>
    <cellStyle name="20% - Accent2 2 4 5 2 3 2" xfId="18433"/>
    <cellStyle name="20% - Accent2 2 4 5 2 4" xfId="16553"/>
    <cellStyle name="20% - Accent2 2 4 5 3" xfId="3332"/>
    <cellStyle name="20% - Accent2 2 4 5 3 2" xfId="3333"/>
    <cellStyle name="20% - Accent2 2 4 5 3 2 2" xfId="18434"/>
    <cellStyle name="20% - Accent2 2 4 5 3 3" xfId="18435"/>
    <cellStyle name="20% - Accent2 2 4 5 4" xfId="3334"/>
    <cellStyle name="20% - Accent2 2 4 5 4 2" xfId="3335"/>
    <cellStyle name="20% - Accent2 2 4 5 4 2 2" xfId="18436"/>
    <cellStyle name="20% - Accent2 2 4 5 4 3" xfId="18437"/>
    <cellStyle name="20% - Accent2 2 4 5 5" xfId="3336"/>
    <cellStyle name="20% - Accent2 2 4 5 5 2" xfId="3337"/>
    <cellStyle name="20% - Accent2 2 4 5 5 2 2" xfId="18438"/>
    <cellStyle name="20% - Accent2 2 4 5 5 3" xfId="18439"/>
    <cellStyle name="20% - Accent2 2 4 5 6" xfId="3338"/>
    <cellStyle name="20% - Accent2 2 4 5 6 2" xfId="3339"/>
    <cellStyle name="20% - Accent2 2 4 5 6 2 2" xfId="18440"/>
    <cellStyle name="20% - Accent2 2 4 5 6 3" xfId="18441"/>
    <cellStyle name="20% - Accent2 2 4 5 7" xfId="3340"/>
    <cellStyle name="20% - Accent2 2 4 5 7 2" xfId="18442"/>
    <cellStyle name="20% - Accent2 2 4 5 8" xfId="18443"/>
    <cellStyle name="20% - Accent2 2 4 6" xfId="1420"/>
    <cellStyle name="20% - Accent2 2 4 6 2" xfId="3341"/>
    <cellStyle name="20% - Accent2 2 4 6 2 2" xfId="3342"/>
    <cellStyle name="20% - Accent2 2 4 6 2 2 2" xfId="3343"/>
    <cellStyle name="20% - Accent2 2 4 6 2 2 2 2" xfId="18444"/>
    <cellStyle name="20% - Accent2 2 4 6 2 2 3" xfId="18445"/>
    <cellStyle name="20% - Accent2 2 4 6 2 3" xfId="3344"/>
    <cellStyle name="20% - Accent2 2 4 6 2 3 2" xfId="18446"/>
    <cellStyle name="20% - Accent2 2 4 6 2 4" xfId="18447"/>
    <cellStyle name="20% - Accent2 2 4 6 3" xfId="3345"/>
    <cellStyle name="20% - Accent2 2 4 6 3 2" xfId="3346"/>
    <cellStyle name="20% - Accent2 2 4 6 3 2 2" xfId="18448"/>
    <cellStyle name="20% - Accent2 2 4 6 3 3" xfId="18449"/>
    <cellStyle name="20% - Accent2 2 4 6 4" xfId="3347"/>
    <cellStyle name="20% - Accent2 2 4 6 4 2" xfId="3348"/>
    <cellStyle name="20% - Accent2 2 4 6 4 2 2" xfId="18450"/>
    <cellStyle name="20% - Accent2 2 4 6 4 3" xfId="18451"/>
    <cellStyle name="20% - Accent2 2 4 6 5" xfId="3349"/>
    <cellStyle name="20% - Accent2 2 4 6 5 2" xfId="3350"/>
    <cellStyle name="20% - Accent2 2 4 6 5 2 2" xfId="18452"/>
    <cellStyle name="20% - Accent2 2 4 6 5 3" xfId="29058"/>
    <cellStyle name="20% - Accent2 2 4 6 6" xfId="3351"/>
    <cellStyle name="20% - Accent2 2 4 6 6 2" xfId="3352"/>
    <cellStyle name="20% - Accent2 2 4 6 6 2 2" xfId="18453"/>
    <cellStyle name="20% - Accent2 2 4 6 6 3" xfId="18454"/>
    <cellStyle name="20% - Accent2 2 4 6 7" xfId="3353"/>
    <cellStyle name="20% - Accent2 2 4 6 7 2" xfId="18455"/>
    <cellStyle name="20% - Accent2 2 4 6 8" xfId="18456"/>
    <cellStyle name="20% - Accent2 2 4 7" xfId="1421"/>
    <cellStyle name="20% - Accent2 2 4 7 2" xfId="3354"/>
    <cellStyle name="20% - Accent2 2 4 7 2 2" xfId="3355"/>
    <cellStyle name="20% - Accent2 2 4 7 2 2 2" xfId="3356"/>
    <cellStyle name="20% - Accent2 2 4 7 2 2 2 2" xfId="16897"/>
    <cellStyle name="20% - Accent2 2 4 7 2 2 3" xfId="18457"/>
    <cellStyle name="20% - Accent2 2 4 7 2 3" xfId="3357"/>
    <cellStyle name="20% - Accent2 2 4 7 2 3 2" xfId="18458"/>
    <cellStyle name="20% - Accent2 2 4 7 2 4" xfId="18459"/>
    <cellStyle name="20% - Accent2 2 4 7 3" xfId="3358"/>
    <cellStyle name="20% - Accent2 2 4 7 3 2" xfId="3359"/>
    <cellStyle name="20% - Accent2 2 4 7 3 2 2" xfId="18460"/>
    <cellStyle name="20% - Accent2 2 4 7 3 3" xfId="18461"/>
    <cellStyle name="20% - Accent2 2 4 7 4" xfId="3360"/>
    <cellStyle name="20% - Accent2 2 4 7 4 2" xfId="3361"/>
    <cellStyle name="20% - Accent2 2 4 7 4 2 2" xfId="18462"/>
    <cellStyle name="20% - Accent2 2 4 7 4 3" xfId="18463"/>
    <cellStyle name="20% - Accent2 2 4 7 5" xfId="3362"/>
    <cellStyle name="20% - Accent2 2 4 7 5 2" xfId="3363"/>
    <cellStyle name="20% - Accent2 2 4 7 5 2 2" xfId="18464"/>
    <cellStyle name="20% - Accent2 2 4 7 5 3" xfId="29059"/>
    <cellStyle name="20% - Accent2 2 4 7 6" xfId="3364"/>
    <cellStyle name="20% - Accent2 2 4 7 6 2" xfId="3365"/>
    <cellStyle name="20% - Accent2 2 4 7 6 2 2" xfId="18465"/>
    <cellStyle name="20% - Accent2 2 4 7 6 3" xfId="18466"/>
    <cellStyle name="20% - Accent2 2 4 7 7" xfId="3366"/>
    <cellStyle name="20% - Accent2 2 4 7 7 2" xfId="18467"/>
    <cellStyle name="20% - Accent2 2 4 7 8" xfId="18468"/>
    <cellStyle name="20% - Accent2 2 4 8" xfId="3367"/>
    <cellStyle name="20% - Accent2 2 4 8 2" xfId="3368"/>
    <cellStyle name="20% - Accent2 2 4 8 2 2" xfId="3369"/>
    <cellStyle name="20% - Accent2 2 4 8 2 2 2" xfId="18469"/>
    <cellStyle name="20% - Accent2 2 4 8 2 3" xfId="16898"/>
    <cellStyle name="20% - Accent2 2 4 8 3" xfId="3370"/>
    <cellStyle name="20% - Accent2 2 4 8 3 2" xfId="18470"/>
    <cellStyle name="20% - Accent2 2 4 8 4" xfId="18471"/>
    <cellStyle name="20% - Accent2 2 4 9" xfId="3371"/>
    <cellStyle name="20% - Accent2 2 4 9 2" xfId="3372"/>
    <cellStyle name="20% - Accent2 2 4 9 2 2" xfId="18472"/>
    <cellStyle name="20% - Accent2 2 4 9 3" xfId="18473"/>
    <cellStyle name="20% - Accent2 2 5" xfId="1253"/>
    <cellStyle name="20% - Accent2 3" xfId="1254"/>
    <cellStyle name="20% - Accent2 3 2" xfId="1957"/>
    <cellStyle name="20% - Accent2 3 2 2" xfId="18474"/>
    <cellStyle name="20% - Accent2 3 2 3" xfId="18475"/>
    <cellStyle name="20% - Accent2 3 2 4" xfId="18476"/>
    <cellStyle name="20% - Accent2 3 3" xfId="29060"/>
    <cellStyle name="20% - Accent2 3 4" xfId="18477"/>
    <cellStyle name="20% - Accent2 3 5" xfId="18478"/>
    <cellStyle name="20% - Accent3 2" xfId="75"/>
    <cellStyle name="20% - Accent3 2 2" xfId="76"/>
    <cellStyle name="20% - Accent3 2 2 10" xfId="1422"/>
    <cellStyle name="20% - Accent3 2 2 10 2" xfId="3373"/>
    <cellStyle name="20% - Accent3 2 2 10 2 2" xfId="3374"/>
    <cellStyle name="20% - Accent3 2 2 10 2 2 2" xfId="3375"/>
    <cellStyle name="20% - Accent3 2 2 10 2 2 2 2" xfId="18479"/>
    <cellStyle name="20% - Accent3 2 2 10 2 2 3" xfId="18480"/>
    <cellStyle name="20% - Accent3 2 2 10 2 3" xfId="3376"/>
    <cellStyle name="20% - Accent3 2 2 10 2 3 2" xfId="18481"/>
    <cellStyle name="20% - Accent3 2 2 10 2 4" xfId="18482"/>
    <cellStyle name="20% - Accent3 2 2 10 3" xfId="3377"/>
    <cellStyle name="20% - Accent3 2 2 10 3 2" xfId="3378"/>
    <cellStyle name="20% - Accent3 2 2 10 3 2 2" xfId="16899"/>
    <cellStyle name="20% - Accent3 2 2 10 3 3" xfId="18483"/>
    <cellStyle name="20% - Accent3 2 2 10 4" xfId="3379"/>
    <cellStyle name="20% - Accent3 2 2 10 4 2" xfId="3380"/>
    <cellStyle name="20% - Accent3 2 2 10 4 2 2" xfId="18484"/>
    <cellStyle name="20% - Accent3 2 2 10 4 3" xfId="18485"/>
    <cellStyle name="20% - Accent3 2 2 10 5" xfId="3381"/>
    <cellStyle name="20% - Accent3 2 2 10 5 2" xfId="3382"/>
    <cellStyle name="20% - Accent3 2 2 10 5 2 2" xfId="18486"/>
    <cellStyle name="20% - Accent3 2 2 10 5 3" xfId="18487"/>
    <cellStyle name="20% - Accent3 2 2 10 6" xfId="3383"/>
    <cellStyle name="20% - Accent3 2 2 10 6 2" xfId="3384"/>
    <cellStyle name="20% - Accent3 2 2 10 6 2 2" xfId="18488"/>
    <cellStyle name="20% - Accent3 2 2 10 6 3" xfId="18489"/>
    <cellStyle name="20% - Accent3 2 2 10 7" xfId="3385"/>
    <cellStyle name="20% - Accent3 2 2 10 7 2" xfId="18490"/>
    <cellStyle name="20% - Accent3 2 2 10 8" xfId="18491"/>
    <cellStyle name="20% - Accent3 2 2 11" xfId="1423"/>
    <cellStyle name="20% - Accent3 2 2 11 2" xfId="3386"/>
    <cellStyle name="20% - Accent3 2 2 11 2 2" xfId="3387"/>
    <cellStyle name="20% - Accent3 2 2 11 2 2 2" xfId="3388"/>
    <cellStyle name="20% - Accent3 2 2 11 2 2 2 2" xfId="18492"/>
    <cellStyle name="20% - Accent3 2 2 11 2 2 3" xfId="18493"/>
    <cellStyle name="20% - Accent3 2 2 11 2 3" xfId="3389"/>
    <cellStyle name="20% - Accent3 2 2 11 2 3 2" xfId="18494"/>
    <cellStyle name="20% - Accent3 2 2 11 2 4" xfId="18495"/>
    <cellStyle name="20% - Accent3 2 2 11 3" xfId="3390"/>
    <cellStyle name="20% - Accent3 2 2 11 3 2" xfId="3391"/>
    <cellStyle name="20% - Accent3 2 2 11 3 2 2" xfId="18496"/>
    <cellStyle name="20% - Accent3 2 2 11 3 3" xfId="18497"/>
    <cellStyle name="20% - Accent3 2 2 11 4" xfId="3392"/>
    <cellStyle name="20% - Accent3 2 2 11 4 2" xfId="3393"/>
    <cellStyle name="20% - Accent3 2 2 11 4 2 2" xfId="18498"/>
    <cellStyle name="20% - Accent3 2 2 11 4 3" xfId="18499"/>
    <cellStyle name="20% - Accent3 2 2 11 5" xfId="3394"/>
    <cellStyle name="20% - Accent3 2 2 11 5 2" xfId="3395"/>
    <cellStyle name="20% - Accent3 2 2 11 5 2 2" xfId="18500"/>
    <cellStyle name="20% - Accent3 2 2 11 5 3" xfId="18501"/>
    <cellStyle name="20% - Accent3 2 2 11 6" xfId="3396"/>
    <cellStyle name="20% - Accent3 2 2 11 6 2" xfId="3397"/>
    <cellStyle name="20% - Accent3 2 2 11 6 2 2" xfId="29061"/>
    <cellStyle name="20% - Accent3 2 2 11 6 3" xfId="16554"/>
    <cellStyle name="20% - Accent3 2 2 11 7" xfId="3398"/>
    <cellStyle name="20% - Accent3 2 2 11 7 2" xfId="15634"/>
    <cellStyle name="20% - Accent3 2 2 11 8" xfId="18502"/>
    <cellStyle name="20% - Accent3 2 2 12" xfId="1424"/>
    <cellStyle name="20% - Accent3 2 2 12 2" xfId="3399"/>
    <cellStyle name="20% - Accent3 2 2 12 2 2" xfId="3400"/>
    <cellStyle name="20% - Accent3 2 2 12 2 2 2" xfId="3401"/>
    <cellStyle name="20% - Accent3 2 2 12 2 2 2 2" xfId="18503"/>
    <cellStyle name="20% - Accent3 2 2 12 2 2 3" xfId="18504"/>
    <cellStyle name="20% - Accent3 2 2 12 2 3" xfId="3402"/>
    <cellStyle name="20% - Accent3 2 2 12 2 3 2" xfId="18505"/>
    <cellStyle name="20% - Accent3 2 2 12 2 4" xfId="18506"/>
    <cellStyle name="20% - Accent3 2 2 12 3" xfId="3403"/>
    <cellStyle name="20% - Accent3 2 2 12 3 2" xfId="3404"/>
    <cellStyle name="20% - Accent3 2 2 12 3 2 2" xfId="18507"/>
    <cellStyle name="20% - Accent3 2 2 12 3 3" xfId="18508"/>
    <cellStyle name="20% - Accent3 2 2 12 4" xfId="3405"/>
    <cellStyle name="20% - Accent3 2 2 12 4 2" xfId="3406"/>
    <cellStyle name="20% - Accent3 2 2 12 4 2 2" xfId="15635"/>
    <cellStyle name="20% - Accent3 2 2 12 4 3" xfId="16900"/>
    <cellStyle name="20% - Accent3 2 2 12 5" xfId="3407"/>
    <cellStyle name="20% - Accent3 2 2 12 5 2" xfId="3408"/>
    <cellStyle name="20% - Accent3 2 2 12 5 2 2" xfId="18509"/>
    <cellStyle name="20% - Accent3 2 2 12 5 3" xfId="18510"/>
    <cellStyle name="20% - Accent3 2 2 12 6" xfId="3409"/>
    <cellStyle name="20% - Accent3 2 2 12 6 2" xfId="3410"/>
    <cellStyle name="20% - Accent3 2 2 12 6 2 2" xfId="18511"/>
    <cellStyle name="20% - Accent3 2 2 12 6 3" xfId="18512"/>
    <cellStyle name="20% - Accent3 2 2 12 7" xfId="3411"/>
    <cellStyle name="20% - Accent3 2 2 12 7 2" xfId="18513"/>
    <cellStyle name="20% - Accent3 2 2 12 8" xfId="18514"/>
    <cellStyle name="20% - Accent3 2 2 13" xfId="3412"/>
    <cellStyle name="20% - Accent3 2 2 13 2" xfId="18515"/>
    <cellStyle name="20% - Accent3 2 2 14" xfId="18516"/>
    <cellStyle name="20% - Accent3 2 2 2" xfId="77"/>
    <cellStyle name="20% - Accent3 2 2 2 2" xfId="78"/>
    <cellStyle name="20% - Accent3 2 2 2 2 2" xfId="79"/>
    <cellStyle name="20% - Accent3 2 2 2 3" xfId="80"/>
    <cellStyle name="20% - Accent3 2 2 2 4" xfId="81"/>
    <cellStyle name="20% - Accent3 2 2 2 4 10" xfId="3413"/>
    <cellStyle name="20% - Accent3 2 2 2 4 10 2" xfId="3414"/>
    <cellStyle name="20% - Accent3 2 2 2 4 10 2 2" xfId="18517"/>
    <cellStyle name="20% - Accent3 2 2 2 4 10 3" xfId="18518"/>
    <cellStyle name="20% - Accent3 2 2 2 4 11" xfId="3415"/>
    <cellStyle name="20% - Accent3 2 2 2 4 11 2" xfId="3416"/>
    <cellStyle name="20% - Accent3 2 2 2 4 11 2 2" xfId="18519"/>
    <cellStyle name="20% - Accent3 2 2 2 4 11 3" xfId="18520"/>
    <cellStyle name="20% - Accent3 2 2 2 4 12" xfId="3417"/>
    <cellStyle name="20% - Accent3 2 2 2 4 12 2" xfId="3418"/>
    <cellStyle name="20% - Accent3 2 2 2 4 12 2 2" xfId="18521"/>
    <cellStyle name="20% - Accent3 2 2 2 4 12 3" xfId="18522"/>
    <cellStyle name="20% - Accent3 2 2 2 4 13" xfId="3419"/>
    <cellStyle name="20% - Accent3 2 2 2 4 13 2" xfId="18523"/>
    <cellStyle name="20% - Accent3 2 2 2 4 14" xfId="18524"/>
    <cellStyle name="20% - Accent3 2 2 2 4 2" xfId="82"/>
    <cellStyle name="20% - Accent3 2 2 2 4 2 2" xfId="1425"/>
    <cellStyle name="20% - Accent3 2 2 2 4 2 2 2" xfId="3420"/>
    <cellStyle name="20% - Accent3 2 2 2 4 2 2 2 2" xfId="3421"/>
    <cellStyle name="20% - Accent3 2 2 2 4 2 2 2 2 2" xfId="3422"/>
    <cellStyle name="20% - Accent3 2 2 2 4 2 2 2 2 2 2" xfId="29062"/>
    <cellStyle name="20% - Accent3 2 2 2 4 2 2 2 2 3" xfId="16555"/>
    <cellStyle name="20% - Accent3 2 2 2 4 2 2 2 3" xfId="3423"/>
    <cellStyle name="20% - Accent3 2 2 2 4 2 2 2 3 2" xfId="18525"/>
    <cellStyle name="20% - Accent3 2 2 2 4 2 2 2 4" xfId="18526"/>
    <cellStyle name="20% - Accent3 2 2 2 4 2 2 3" xfId="3424"/>
    <cellStyle name="20% - Accent3 2 2 2 4 2 2 3 2" xfId="3425"/>
    <cellStyle name="20% - Accent3 2 2 2 4 2 2 3 2 2" xfId="18527"/>
    <cellStyle name="20% - Accent3 2 2 2 4 2 2 3 3" xfId="18528"/>
    <cellStyle name="20% - Accent3 2 2 2 4 2 2 4" xfId="3426"/>
    <cellStyle name="20% - Accent3 2 2 2 4 2 2 4 2" xfId="3427"/>
    <cellStyle name="20% - Accent3 2 2 2 4 2 2 4 2 2" xfId="18529"/>
    <cellStyle name="20% - Accent3 2 2 2 4 2 2 4 3" xfId="18530"/>
    <cellStyle name="20% - Accent3 2 2 2 4 2 2 5" xfId="3428"/>
    <cellStyle name="20% - Accent3 2 2 2 4 2 2 5 2" xfId="3429"/>
    <cellStyle name="20% - Accent3 2 2 2 4 2 2 5 2 2" xfId="18531"/>
    <cellStyle name="20% - Accent3 2 2 2 4 2 2 5 3" xfId="18532"/>
    <cellStyle name="20% - Accent3 2 2 2 4 2 2 6" xfId="3430"/>
    <cellStyle name="20% - Accent3 2 2 2 4 2 2 6 2" xfId="3431"/>
    <cellStyle name="20% - Accent3 2 2 2 4 2 2 6 2 2" xfId="18533"/>
    <cellStyle name="20% - Accent3 2 2 2 4 2 2 6 3" xfId="18534"/>
    <cellStyle name="20% - Accent3 2 2 2 4 2 2 7" xfId="3432"/>
    <cellStyle name="20% - Accent3 2 2 2 4 2 2 7 2" xfId="15636"/>
    <cellStyle name="20% - Accent3 2 2 2 4 2 2 8" xfId="16901"/>
    <cellStyle name="20% - Accent3 2 2 2 4 2 3" xfId="3433"/>
    <cellStyle name="20% - Accent3 2 2 2 4 2 3 2" xfId="3434"/>
    <cellStyle name="20% - Accent3 2 2 2 4 2 3 2 2" xfId="3435"/>
    <cellStyle name="20% - Accent3 2 2 2 4 2 3 2 2 2" xfId="18535"/>
    <cellStyle name="20% - Accent3 2 2 2 4 2 3 2 3" xfId="18536"/>
    <cellStyle name="20% - Accent3 2 2 2 4 2 3 3" xfId="3436"/>
    <cellStyle name="20% - Accent3 2 2 2 4 2 3 3 2" xfId="18537"/>
    <cellStyle name="20% - Accent3 2 2 2 4 2 3 4" xfId="18538"/>
    <cellStyle name="20% - Accent3 2 2 2 4 2 4" xfId="3437"/>
    <cellStyle name="20% - Accent3 2 2 2 4 2 4 2" xfId="3438"/>
    <cellStyle name="20% - Accent3 2 2 2 4 2 4 2 2" xfId="18539"/>
    <cellStyle name="20% - Accent3 2 2 2 4 2 4 3" xfId="18540"/>
    <cellStyle name="20% - Accent3 2 2 2 4 2 5" xfId="3439"/>
    <cellStyle name="20% - Accent3 2 2 2 4 2 5 2" xfId="3440"/>
    <cellStyle name="20% - Accent3 2 2 2 4 2 5 2 2" xfId="18541"/>
    <cellStyle name="20% - Accent3 2 2 2 4 2 5 3" xfId="18542"/>
    <cellStyle name="20% - Accent3 2 2 2 4 2 6" xfId="3441"/>
    <cellStyle name="20% - Accent3 2 2 2 4 2 6 2" xfId="3442"/>
    <cellStyle name="20% - Accent3 2 2 2 4 2 6 2 2" xfId="18543"/>
    <cellStyle name="20% - Accent3 2 2 2 4 2 6 3" xfId="18544"/>
    <cellStyle name="20% - Accent3 2 2 2 4 2 7" xfId="3443"/>
    <cellStyle name="20% - Accent3 2 2 2 4 2 7 2" xfId="3444"/>
    <cellStyle name="20% - Accent3 2 2 2 4 2 7 2 2" xfId="18545"/>
    <cellStyle name="20% - Accent3 2 2 2 4 2 7 3" xfId="18546"/>
    <cellStyle name="20% - Accent3 2 2 2 4 2 8" xfId="3445"/>
    <cellStyle name="20% - Accent3 2 2 2 4 2 8 2" xfId="18547"/>
    <cellStyle name="20% - Accent3 2 2 2 4 2 9" xfId="18548"/>
    <cellStyle name="20% - Accent3 2 2 2 4 3" xfId="83"/>
    <cellStyle name="20% - Accent3 2 2 2 4 3 2" xfId="1426"/>
    <cellStyle name="20% - Accent3 2 2 2 4 3 2 2" xfId="3446"/>
    <cellStyle name="20% - Accent3 2 2 2 4 3 2 2 2" xfId="3447"/>
    <cellStyle name="20% - Accent3 2 2 2 4 3 2 2 2 2" xfId="3448"/>
    <cellStyle name="20% - Accent3 2 2 2 4 3 2 2 2 2 2" xfId="29063"/>
    <cellStyle name="20% - Accent3 2 2 2 4 3 2 2 2 3" xfId="16556"/>
    <cellStyle name="20% - Accent3 2 2 2 4 3 2 2 3" xfId="3449"/>
    <cellStyle name="20% - Accent3 2 2 2 4 3 2 2 3 2" xfId="18549"/>
    <cellStyle name="20% - Accent3 2 2 2 4 3 2 2 4" xfId="18550"/>
    <cellStyle name="20% - Accent3 2 2 2 4 3 2 3" xfId="3450"/>
    <cellStyle name="20% - Accent3 2 2 2 4 3 2 3 2" xfId="3451"/>
    <cellStyle name="20% - Accent3 2 2 2 4 3 2 3 2 2" xfId="18551"/>
    <cellStyle name="20% - Accent3 2 2 2 4 3 2 3 3" xfId="18552"/>
    <cellStyle name="20% - Accent3 2 2 2 4 3 2 4" xfId="3452"/>
    <cellStyle name="20% - Accent3 2 2 2 4 3 2 4 2" xfId="3453"/>
    <cellStyle name="20% - Accent3 2 2 2 4 3 2 4 2 2" xfId="18553"/>
    <cellStyle name="20% - Accent3 2 2 2 4 3 2 4 3" xfId="18554"/>
    <cellStyle name="20% - Accent3 2 2 2 4 3 2 5" xfId="3454"/>
    <cellStyle name="20% - Accent3 2 2 2 4 3 2 5 2" xfId="3455"/>
    <cellStyle name="20% - Accent3 2 2 2 4 3 2 5 2 2" xfId="18555"/>
    <cellStyle name="20% - Accent3 2 2 2 4 3 2 5 3" xfId="16557"/>
    <cellStyle name="20% - Accent3 2 2 2 4 3 2 6" xfId="3456"/>
    <cellStyle name="20% - Accent3 2 2 2 4 3 2 6 2" xfId="3457"/>
    <cellStyle name="20% - Accent3 2 2 2 4 3 2 6 2 2" xfId="18556"/>
    <cellStyle name="20% - Accent3 2 2 2 4 3 2 6 3" xfId="18557"/>
    <cellStyle name="20% - Accent3 2 2 2 4 3 2 7" xfId="3458"/>
    <cellStyle name="20% - Accent3 2 2 2 4 3 2 7 2" xfId="18558"/>
    <cellStyle name="20% - Accent3 2 2 2 4 3 2 8" xfId="18559"/>
    <cellStyle name="20% - Accent3 2 2 2 4 3 3" xfId="3459"/>
    <cellStyle name="20% - Accent3 2 2 2 4 3 3 2" xfId="3460"/>
    <cellStyle name="20% - Accent3 2 2 2 4 3 3 2 2" xfId="3461"/>
    <cellStyle name="20% - Accent3 2 2 2 4 3 3 2 2 2" xfId="18560"/>
    <cellStyle name="20% - Accent3 2 2 2 4 3 3 2 3" xfId="15637"/>
    <cellStyle name="20% - Accent3 2 2 2 4 3 3 3" xfId="3462"/>
    <cellStyle name="20% - Accent3 2 2 2 4 3 3 3 2" xfId="16902"/>
    <cellStyle name="20% - Accent3 2 2 2 4 3 3 4" xfId="18561"/>
    <cellStyle name="20% - Accent3 2 2 2 4 3 4" xfId="3463"/>
    <cellStyle name="20% - Accent3 2 2 2 4 3 4 2" xfId="3464"/>
    <cellStyle name="20% - Accent3 2 2 2 4 3 4 2 2" xfId="18562"/>
    <cellStyle name="20% - Accent3 2 2 2 4 3 4 3" xfId="18563"/>
    <cellStyle name="20% - Accent3 2 2 2 4 3 5" xfId="3465"/>
    <cellStyle name="20% - Accent3 2 2 2 4 3 5 2" xfId="3466"/>
    <cellStyle name="20% - Accent3 2 2 2 4 3 5 2 2" xfId="18564"/>
    <cellStyle name="20% - Accent3 2 2 2 4 3 5 3" xfId="18565"/>
    <cellStyle name="20% - Accent3 2 2 2 4 3 6" xfId="3467"/>
    <cellStyle name="20% - Accent3 2 2 2 4 3 6 2" xfId="3468"/>
    <cellStyle name="20% - Accent3 2 2 2 4 3 6 2 2" xfId="18566"/>
    <cellStyle name="20% - Accent3 2 2 2 4 3 6 3" xfId="18567"/>
    <cellStyle name="20% - Accent3 2 2 2 4 3 7" xfId="3469"/>
    <cellStyle name="20% - Accent3 2 2 2 4 3 7 2" xfId="3470"/>
    <cellStyle name="20% - Accent3 2 2 2 4 3 7 2 2" xfId="18568"/>
    <cellStyle name="20% - Accent3 2 2 2 4 3 7 3" xfId="18569"/>
    <cellStyle name="20% - Accent3 2 2 2 4 3 8" xfId="3471"/>
    <cellStyle name="20% - Accent3 2 2 2 4 3 8 2" xfId="18570"/>
    <cellStyle name="20% - Accent3 2 2 2 4 3 9" xfId="18571"/>
    <cellStyle name="20% - Accent3 2 2 2 4 4" xfId="84"/>
    <cellStyle name="20% - Accent3 2 2 2 4 4 2" xfId="1427"/>
    <cellStyle name="20% - Accent3 2 2 2 4 4 2 2" xfId="3472"/>
    <cellStyle name="20% - Accent3 2 2 2 4 4 2 2 2" xfId="3473"/>
    <cellStyle name="20% - Accent3 2 2 2 4 4 2 2 2 2" xfId="3474"/>
    <cellStyle name="20% - Accent3 2 2 2 4 4 2 2 2 2 2" xfId="18572"/>
    <cellStyle name="20% - Accent3 2 2 2 4 4 2 2 2 3" xfId="29064"/>
    <cellStyle name="20% - Accent3 2 2 2 4 4 2 2 3" xfId="3475"/>
    <cellStyle name="20% - Accent3 2 2 2 4 4 2 2 3 2" xfId="18573"/>
    <cellStyle name="20% - Accent3 2 2 2 4 4 2 2 4" xfId="18574"/>
    <cellStyle name="20% - Accent3 2 2 2 4 4 2 3" xfId="3476"/>
    <cellStyle name="20% - Accent3 2 2 2 4 4 2 3 2" xfId="3477"/>
    <cellStyle name="20% - Accent3 2 2 2 4 4 2 3 2 2" xfId="18575"/>
    <cellStyle name="20% - Accent3 2 2 2 4 4 2 3 3" xfId="18576"/>
    <cellStyle name="20% - Accent3 2 2 2 4 4 2 4" xfId="3478"/>
    <cellStyle name="20% - Accent3 2 2 2 4 4 2 4 2" xfId="3479"/>
    <cellStyle name="20% - Accent3 2 2 2 4 4 2 4 2 2" xfId="18577"/>
    <cellStyle name="20% - Accent3 2 2 2 4 4 2 4 3" xfId="18578"/>
    <cellStyle name="20% - Accent3 2 2 2 4 4 2 5" xfId="3480"/>
    <cellStyle name="20% - Accent3 2 2 2 4 4 2 5 2" xfId="3481"/>
    <cellStyle name="20% - Accent3 2 2 2 4 4 2 5 2 2" xfId="18579"/>
    <cellStyle name="20% - Accent3 2 2 2 4 4 2 5 3" xfId="18580"/>
    <cellStyle name="20% - Accent3 2 2 2 4 4 2 6" xfId="3482"/>
    <cellStyle name="20% - Accent3 2 2 2 4 4 2 6 2" xfId="3483"/>
    <cellStyle name="20% - Accent3 2 2 2 4 4 2 6 2 2" xfId="18581"/>
    <cellStyle name="20% - Accent3 2 2 2 4 4 2 6 3" xfId="18582"/>
    <cellStyle name="20% - Accent3 2 2 2 4 4 2 7" xfId="3484"/>
    <cellStyle name="20% - Accent3 2 2 2 4 4 2 7 2" xfId="18583"/>
    <cellStyle name="20% - Accent3 2 2 2 4 4 2 8" xfId="18584"/>
    <cellStyle name="20% - Accent3 2 2 2 4 4 3" xfId="3485"/>
    <cellStyle name="20% - Accent3 2 2 2 4 4 3 2" xfId="3486"/>
    <cellStyle name="20% - Accent3 2 2 2 4 4 3 2 2" xfId="3487"/>
    <cellStyle name="20% - Accent3 2 2 2 4 4 3 2 2 2" xfId="18585"/>
    <cellStyle name="20% - Accent3 2 2 2 4 4 3 2 3" xfId="29065"/>
    <cellStyle name="20% - Accent3 2 2 2 4 4 3 3" xfId="3488"/>
    <cellStyle name="20% - Accent3 2 2 2 4 4 3 3 2" xfId="18586"/>
    <cellStyle name="20% - Accent3 2 2 2 4 4 3 4" xfId="16903"/>
    <cellStyle name="20% - Accent3 2 2 2 4 4 4" xfId="3489"/>
    <cellStyle name="20% - Accent3 2 2 2 4 4 4 2" xfId="3490"/>
    <cellStyle name="20% - Accent3 2 2 2 4 4 4 2 2" xfId="18587"/>
    <cellStyle name="20% - Accent3 2 2 2 4 4 4 3" xfId="18588"/>
    <cellStyle name="20% - Accent3 2 2 2 4 4 5" xfId="3491"/>
    <cellStyle name="20% - Accent3 2 2 2 4 4 5 2" xfId="3492"/>
    <cellStyle name="20% - Accent3 2 2 2 4 4 5 2 2" xfId="18589"/>
    <cellStyle name="20% - Accent3 2 2 2 4 4 5 3" xfId="18590"/>
    <cellStyle name="20% - Accent3 2 2 2 4 4 6" xfId="3493"/>
    <cellStyle name="20% - Accent3 2 2 2 4 4 6 2" xfId="3494"/>
    <cellStyle name="20% - Accent3 2 2 2 4 4 6 2 2" xfId="18591"/>
    <cellStyle name="20% - Accent3 2 2 2 4 4 6 3" xfId="18592"/>
    <cellStyle name="20% - Accent3 2 2 2 4 4 7" xfId="3495"/>
    <cellStyle name="20% - Accent3 2 2 2 4 4 7 2" xfId="3496"/>
    <cellStyle name="20% - Accent3 2 2 2 4 4 7 2 2" xfId="18593"/>
    <cellStyle name="20% - Accent3 2 2 2 4 4 7 3" xfId="18594"/>
    <cellStyle name="20% - Accent3 2 2 2 4 4 8" xfId="3497"/>
    <cellStyle name="20% - Accent3 2 2 2 4 4 8 2" xfId="18595"/>
    <cellStyle name="20% - Accent3 2 2 2 4 4 9" xfId="18596"/>
    <cellStyle name="20% - Accent3 2 2 2 4 5" xfId="1428"/>
    <cellStyle name="20% - Accent3 2 2 2 4 5 2" xfId="3498"/>
    <cellStyle name="20% - Accent3 2 2 2 4 5 2 2" xfId="3499"/>
    <cellStyle name="20% - Accent3 2 2 2 4 5 2 2 2" xfId="3500"/>
    <cellStyle name="20% - Accent3 2 2 2 4 5 2 2 2 2" xfId="18597"/>
    <cellStyle name="20% - Accent3 2 2 2 4 5 2 2 3" xfId="29066"/>
    <cellStyle name="20% - Accent3 2 2 2 4 5 2 3" xfId="3501"/>
    <cellStyle name="20% - Accent3 2 2 2 4 5 2 3 2" xfId="18598"/>
    <cellStyle name="20% - Accent3 2 2 2 4 5 2 4" xfId="18599"/>
    <cellStyle name="20% - Accent3 2 2 2 4 5 3" xfId="3502"/>
    <cellStyle name="20% - Accent3 2 2 2 4 5 3 2" xfId="3503"/>
    <cellStyle name="20% - Accent3 2 2 2 4 5 3 2 2" xfId="16904"/>
    <cellStyle name="20% - Accent3 2 2 2 4 5 3 3" xfId="18600"/>
    <cellStyle name="20% - Accent3 2 2 2 4 5 4" xfId="3504"/>
    <cellStyle name="20% - Accent3 2 2 2 4 5 4 2" xfId="3505"/>
    <cellStyle name="20% - Accent3 2 2 2 4 5 4 2 2" xfId="18601"/>
    <cellStyle name="20% - Accent3 2 2 2 4 5 4 3" xfId="18602"/>
    <cellStyle name="20% - Accent3 2 2 2 4 5 5" xfId="3506"/>
    <cellStyle name="20% - Accent3 2 2 2 4 5 5 2" xfId="3507"/>
    <cellStyle name="20% - Accent3 2 2 2 4 5 5 2 2" xfId="18603"/>
    <cellStyle name="20% - Accent3 2 2 2 4 5 5 3" xfId="18604"/>
    <cellStyle name="20% - Accent3 2 2 2 4 5 6" xfId="3508"/>
    <cellStyle name="20% - Accent3 2 2 2 4 5 6 2" xfId="3509"/>
    <cellStyle name="20% - Accent3 2 2 2 4 5 6 2 2" xfId="18605"/>
    <cellStyle name="20% - Accent3 2 2 2 4 5 6 3" xfId="18606"/>
    <cellStyle name="20% - Accent3 2 2 2 4 5 7" xfId="3510"/>
    <cellStyle name="20% - Accent3 2 2 2 4 5 7 2" xfId="18607"/>
    <cellStyle name="20% - Accent3 2 2 2 4 5 8" xfId="18608"/>
    <cellStyle name="20% - Accent3 2 2 2 4 6" xfId="1429"/>
    <cellStyle name="20% - Accent3 2 2 2 4 6 2" xfId="3511"/>
    <cellStyle name="20% - Accent3 2 2 2 4 6 2 2" xfId="3512"/>
    <cellStyle name="20% - Accent3 2 2 2 4 6 2 2 2" xfId="3513"/>
    <cellStyle name="20% - Accent3 2 2 2 4 6 2 2 2 2" xfId="18609"/>
    <cellStyle name="20% - Accent3 2 2 2 4 6 2 2 3" xfId="18610"/>
    <cellStyle name="20% - Accent3 2 2 2 4 6 2 3" xfId="3514"/>
    <cellStyle name="20% - Accent3 2 2 2 4 6 2 3 2" xfId="18611"/>
    <cellStyle name="20% - Accent3 2 2 2 4 6 2 4" xfId="18612"/>
    <cellStyle name="20% - Accent3 2 2 2 4 6 3" xfId="3515"/>
    <cellStyle name="20% - Accent3 2 2 2 4 6 3 2" xfId="3516"/>
    <cellStyle name="20% - Accent3 2 2 2 4 6 3 2 2" xfId="16905"/>
    <cellStyle name="20% - Accent3 2 2 2 4 6 3 3" xfId="18613"/>
    <cellStyle name="20% - Accent3 2 2 2 4 6 4" xfId="3517"/>
    <cellStyle name="20% - Accent3 2 2 2 4 6 4 2" xfId="3518"/>
    <cellStyle name="20% - Accent3 2 2 2 4 6 4 2 2" xfId="18614"/>
    <cellStyle name="20% - Accent3 2 2 2 4 6 4 3" xfId="18615"/>
    <cellStyle name="20% - Accent3 2 2 2 4 6 5" xfId="3519"/>
    <cellStyle name="20% - Accent3 2 2 2 4 6 5 2" xfId="3520"/>
    <cellStyle name="20% - Accent3 2 2 2 4 6 5 2 2" xfId="18616"/>
    <cellStyle name="20% - Accent3 2 2 2 4 6 5 3" xfId="18617"/>
    <cellStyle name="20% - Accent3 2 2 2 4 6 6" xfId="3521"/>
    <cellStyle name="20% - Accent3 2 2 2 4 6 6 2" xfId="3522"/>
    <cellStyle name="20% - Accent3 2 2 2 4 6 6 2 2" xfId="18618"/>
    <cellStyle name="20% - Accent3 2 2 2 4 6 6 3" xfId="18619"/>
    <cellStyle name="20% - Accent3 2 2 2 4 6 7" xfId="3523"/>
    <cellStyle name="20% - Accent3 2 2 2 4 6 7 2" xfId="18620"/>
    <cellStyle name="20% - Accent3 2 2 2 4 6 8" xfId="18621"/>
    <cellStyle name="20% - Accent3 2 2 2 4 7" xfId="1430"/>
    <cellStyle name="20% - Accent3 2 2 2 4 7 2" xfId="3524"/>
    <cellStyle name="20% - Accent3 2 2 2 4 7 2 2" xfId="3525"/>
    <cellStyle name="20% - Accent3 2 2 2 4 7 2 2 2" xfId="3526"/>
    <cellStyle name="20% - Accent3 2 2 2 4 7 2 2 2 2" xfId="29067"/>
    <cellStyle name="20% - Accent3 2 2 2 4 7 2 2 3" xfId="16558"/>
    <cellStyle name="20% - Accent3 2 2 2 4 7 2 3" xfId="3527"/>
    <cellStyle name="20% - Accent3 2 2 2 4 7 2 3 2" xfId="18622"/>
    <cellStyle name="20% - Accent3 2 2 2 4 7 2 4" xfId="18623"/>
    <cellStyle name="20% - Accent3 2 2 2 4 7 3" xfId="3528"/>
    <cellStyle name="20% - Accent3 2 2 2 4 7 3 2" xfId="3529"/>
    <cellStyle name="20% - Accent3 2 2 2 4 7 3 2 2" xfId="18624"/>
    <cellStyle name="20% - Accent3 2 2 2 4 7 3 3" xfId="18625"/>
    <cellStyle name="20% - Accent3 2 2 2 4 7 4" xfId="3530"/>
    <cellStyle name="20% - Accent3 2 2 2 4 7 4 2" xfId="3531"/>
    <cellStyle name="20% - Accent3 2 2 2 4 7 4 2 2" xfId="18626"/>
    <cellStyle name="20% - Accent3 2 2 2 4 7 4 3" xfId="18627"/>
    <cellStyle name="20% - Accent3 2 2 2 4 7 5" xfId="3532"/>
    <cellStyle name="20% - Accent3 2 2 2 4 7 5 2" xfId="3533"/>
    <cellStyle name="20% - Accent3 2 2 2 4 7 5 2 2" xfId="18628"/>
    <cellStyle name="20% - Accent3 2 2 2 4 7 5 3" xfId="18629"/>
    <cellStyle name="20% - Accent3 2 2 2 4 7 6" xfId="3534"/>
    <cellStyle name="20% - Accent3 2 2 2 4 7 6 2" xfId="3535"/>
    <cellStyle name="20% - Accent3 2 2 2 4 7 6 2 2" xfId="18630"/>
    <cellStyle name="20% - Accent3 2 2 2 4 7 6 3" xfId="18631"/>
    <cellStyle name="20% - Accent3 2 2 2 4 7 7" xfId="3536"/>
    <cellStyle name="20% - Accent3 2 2 2 4 7 7 2" xfId="15638"/>
    <cellStyle name="20% - Accent3 2 2 2 4 7 8" xfId="16906"/>
    <cellStyle name="20% - Accent3 2 2 2 4 8" xfId="3537"/>
    <cellStyle name="20% - Accent3 2 2 2 4 8 2" xfId="3538"/>
    <cellStyle name="20% - Accent3 2 2 2 4 8 2 2" xfId="3539"/>
    <cellStyle name="20% - Accent3 2 2 2 4 8 2 2 2" xfId="18632"/>
    <cellStyle name="20% - Accent3 2 2 2 4 8 2 3" xfId="18633"/>
    <cellStyle name="20% - Accent3 2 2 2 4 8 3" xfId="3540"/>
    <cellStyle name="20% - Accent3 2 2 2 4 8 3 2" xfId="18634"/>
    <cellStyle name="20% - Accent3 2 2 2 4 8 4" xfId="18635"/>
    <cellStyle name="20% - Accent3 2 2 2 4 9" xfId="3541"/>
    <cellStyle name="20% - Accent3 2 2 2 4 9 2" xfId="3542"/>
    <cellStyle name="20% - Accent3 2 2 2 4 9 2 2" xfId="18636"/>
    <cellStyle name="20% - Accent3 2 2 2 4 9 3" xfId="18637"/>
    <cellStyle name="20% - Accent3 2 2 2 5" xfId="85"/>
    <cellStyle name="20% - Accent3 2 2 3" xfId="86"/>
    <cellStyle name="20% - Accent3 2 2 3 2" xfId="87"/>
    <cellStyle name="20% - Accent3 2 2 3 2 2" xfId="88"/>
    <cellStyle name="20% - Accent3 2 2 3 3" xfId="89"/>
    <cellStyle name="20% - Accent3 2 2 4" xfId="90"/>
    <cellStyle name="20% - Accent3 2 2 4 2" xfId="91"/>
    <cellStyle name="20% - Accent3 2 2 5" xfId="92"/>
    <cellStyle name="20% - Accent3 2 2 5 10" xfId="3543"/>
    <cellStyle name="20% - Accent3 2 2 5 10 2" xfId="3544"/>
    <cellStyle name="20% - Accent3 2 2 5 10 2 2" xfId="18638"/>
    <cellStyle name="20% - Accent3 2 2 5 10 3" xfId="18639"/>
    <cellStyle name="20% - Accent3 2 2 5 11" xfId="3545"/>
    <cellStyle name="20% - Accent3 2 2 5 11 2" xfId="3546"/>
    <cellStyle name="20% - Accent3 2 2 5 11 2 2" xfId="18640"/>
    <cellStyle name="20% - Accent3 2 2 5 11 3" xfId="18641"/>
    <cellStyle name="20% - Accent3 2 2 5 12" xfId="3547"/>
    <cellStyle name="20% - Accent3 2 2 5 12 2" xfId="3548"/>
    <cellStyle name="20% - Accent3 2 2 5 12 2 2" xfId="18642"/>
    <cellStyle name="20% - Accent3 2 2 5 12 3" xfId="18643"/>
    <cellStyle name="20% - Accent3 2 2 5 13" xfId="3549"/>
    <cellStyle name="20% - Accent3 2 2 5 13 2" xfId="18644"/>
    <cellStyle name="20% - Accent3 2 2 5 14" xfId="18645"/>
    <cellStyle name="20% - Accent3 2 2 5 2" xfId="93"/>
    <cellStyle name="20% - Accent3 2 2 5 2 2" xfId="1431"/>
    <cellStyle name="20% - Accent3 2 2 5 2 2 2" xfId="3550"/>
    <cellStyle name="20% - Accent3 2 2 5 2 2 2 2" xfId="3551"/>
    <cellStyle name="20% - Accent3 2 2 5 2 2 2 2 2" xfId="3552"/>
    <cellStyle name="20% - Accent3 2 2 5 2 2 2 2 2 2" xfId="29068"/>
    <cellStyle name="20% - Accent3 2 2 5 2 2 2 2 3" xfId="17457"/>
    <cellStyle name="20% - Accent3 2 2 5 2 2 2 3" xfId="3553"/>
    <cellStyle name="20% - Accent3 2 2 5 2 2 2 3 2" xfId="18646"/>
    <cellStyle name="20% - Accent3 2 2 5 2 2 2 4" xfId="18647"/>
    <cellStyle name="20% - Accent3 2 2 5 2 2 3" xfId="3554"/>
    <cellStyle name="20% - Accent3 2 2 5 2 2 3 2" xfId="3555"/>
    <cellStyle name="20% - Accent3 2 2 5 2 2 3 2 2" xfId="18648"/>
    <cellStyle name="20% - Accent3 2 2 5 2 2 3 3" xfId="18649"/>
    <cellStyle name="20% - Accent3 2 2 5 2 2 4" xfId="3556"/>
    <cellStyle name="20% - Accent3 2 2 5 2 2 4 2" xfId="3557"/>
    <cellStyle name="20% - Accent3 2 2 5 2 2 4 2 2" xfId="18650"/>
    <cellStyle name="20% - Accent3 2 2 5 2 2 4 3" xfId="18651"/>
    <cellStyle name="20% - Accent3 2 2 5 2 2 5" xfId="3558"/>
    <cellStyle name="20% - Accent3 2 2 5 2 2 5 2" xfId="3559"/>
    <cellStyle name="20% - Accent3 2 2 5 2 2 5 2 2" xfId="18652"/>
    <cellStyle name="20% - Accent3 2 2 5 2 2 5 3" xfId="18653"/>
    <cellStyle name="20% - Accent3 2 2 5 2 2 6" xfId="3560"/>
    <cellStyle name="20% - Accent3 2 2 5 2 2 6 2" xfId="3561"/>
    <cellStyle name="20% - Accent3 2 2 5 2 2 6 2 2" xfId="18654"/>
    <cellStyle name="20% - Accent3 2 2 5 2 2 6 3" xfId="18655"/>
    <cellStyle name="20% - Accent3 2 2 5 2 2 7" xfId="3562"/>
    <cellStyle name="20% - Accent3 2 2 5 2 2 7 2" xfId="18656"/>
    <cellStyle name="20% - Accent3 2 2 5 2 2 8" xfId="18657"/>
    <cellStyle name="20% - Accent3 2 2 5 2 3" xfId="3563"/>
    <cellStyle name="20% - Accent3 2 2 5 2 3 2" xfId="3564"/>
    <cellStyle name="20% - Accent3 2 2 5 2 3 2 2" xfId="3565"/>
    <cellStyle name="20% - Accent3 2 2 5 2 3 2 2 2" xfId="15639"/>
    <cellStyle name="20% - Accent3 2 2 5 2 3 2 3" xfId="16907"/>
    <cellStyle name="20% - Accent3 2 2 5 2 3 3" xfId="3566"/>
    <cellStyle name="20% - Accent3 2 2 5 2 3 3 2" xfId="18658"/>
    <cellStyle name="20% - Accent3 2 2 5 2 3 4" xfId="18659"/>
    <cellStyle name="20% - Accent3 2 2 5 2 4" xfId="3567"/>
    <cellStyle name="20% - Accent3 2 2 5 2 4 2" xfId="3568"/>
    <cellStyle name="20% - Accent3 2 2 5 2 4 2 2" xfId="18660"/>
    <cellStyle name="20% - Accent3 2 2 5 2 4 3" xfId="18661"/>
    <cellStyle name="20% - Accent3 2 2 5 2 5" xfId="3569"/>
    <cellStyle name="20% - Accent3 2 2 5 2 5 2" xfId="3570"/>
    <cellStyle name="20% - Accent3 2 2 5 2 5 2 2" xfId="18662"/>
    <cellStyle name="20% - Accent3 2 2 5 2 5 3" xfId="18663"/>
    <cellStyle name="20% - Accent3 2 2 5 2 6" xfId="3571"/>
    <cellStyle name="20% - Accent3 2 2 5 2 6 2" xfId="3572"/>
    <cellStyle name="20% - Accent3 2 2 5 2 6 2 2" xfId="18664"/>
    <cellStyle name="20% - Accent3 2 2 5 2 6 3" xfId="18665"/>
    <cellStyle name="20% - Accent3 2 2 5 2 7" xfId="3573"/>
    <cellStyle name="20% - Accent3 2 2 5 2 7 2" xfId="3574"/>
    <cellStyle name="20% - Accent3 2 2 5 2 7 2 2" xfId="18666"/>
    <cellStyle name="20% - Accent3 2 2 5 2 7 3" xfId="18667"/>
    <cellStyle name="20% - Accent3 2 2 5 2 8" xfId="3575"/>
    <cellStyle name="20% - Accent3 2 2 5 2 8 2" xfId="18668"/>
    <cellStyle name="20% - Accent3 2 2 5 2 9" xfId="18669"/>
    <cellStyle name="20% - Accent3 2 2 5 3" xfId="94"/>
    <cellStyle name="20% - Accent3 2 2 5 3 2" xfId="1432"/>
    <cellStyle name="20% - Accent3 2 2 5 3 2 2" xfId="3576"/>
    <cellStyle name="20% - Accent3 2 2 5 3 2 2 2" xfId="3577"/>
    <cellStyle name="20% - Accent3 2 2 5 3 2 2 2 2" xfId="3578"/>
    <cellStyle name="20% - Accent3 2 2 5 3 2 2 2 2 2" xfId="29069"/>
    <cellStyle name="20% - Accent3 2 2 5 3 2 2 2 3" xfId="17458"/>
    <cellStyle name="20% - Accent3 2 2 5 3 2 2 3" xfId="3579"/>
    <cellStyle name="20% - Accent3 2 2 5 3 2 2 3 2" xfId="18670"/>
    <cellStyle name="20% - Accent3 2 2 5 3 2 2 4" xfId="18671"/>
    <cellStyle name="20% - Accent3 2 2 5 3 2 3" xfId="3580"/>
    <cellStyle name="20% - Accent3 2 2 5 3 2 3 2" xfId="3581"/>
    <cellStyle name="20% - Accent3 2 2 5 3 2 3 2 2" xfId="18672"/>
    <cellStyle name="20% - Accent3 2 2 5 3 2 3 3" xfId="18673"/>
    <cellStyle name="20% - Accent3 2 2 5 3 2 4" xfId="3582"/>
    <cellStyle name="20% - Accent3 2 2 5 3 2 4 2" xfId="3583"/>
    <cellStyle name="20% - Accent3 2 2 5 3 2 4 2 2" xfId="18674"/>
    <cellStyle name="20% - Accent3 2 2 5 3 2 4 3" xfId="18675"/>
    <cellStyle name="20% - Accent3 2 2 5 3 2 5" xfId="3584"/>
    <cellStyle name="20% - Accent3 2 2 5 3 2 5 2" xfId="3585"/>
    <cellStyle name="20% - Accent3 2 2 5 3 2 5 2 2" xfId="18676"/>
    <cellStyle name="20% - Accent3 2 2 5 3 2 5 3" xfId="16559"/>
    <cellStyle name="20% - Accent3 2 2 5 3 2 6" xfId="3586"/>
    <cellStyle name="20% - Accent3 2 2 5 3 2 6 2" xfId="3587"/>
    <cellStyle name="20% - Accent3 2 2 5 3 2 6 2 2" xfId="17459"/>
    <cellStyle name="20% - Accent3 2 2 5 3 2 6 3" xfId="18677"/>
    <cellStyle name="20% - Accent3 2 2 5 3 2 7" xfId="3588"/>
    <cellStyle name="20% - Accent3 2 2 5 3 2 7 2" xfId="18678"/>
    <cellStyle name="20% - Accent3 2 2 5 3 2 8" xfId="18679"/>
    <cellStyle name="20% - Accent3 2 2 5 3 3" xfId="3589"/>
    <cellStyle name="20% - Accent3 2 2 5 3 3 2" xfId="3590"/>
    <cellStyle name="20% - Accent3 2 2 5 3 3 2 2" xfId="3591"/>
    <cellStyle name="20% - Accent3 2 2 5 3 3 2 2 2" xfId="18680"/>
    <cellStyle name="20% - Accent3 2 2 5 3 3 2 3" xfId="18681"/>
    <cellStyle name="20% - Accent3 2 2 5 3 3 3" xfId="3592"/>
    <cellStyle name="20% - Accent3 2 2 5 3 3 3 2" xfId="18682"/>
    <cellStyle name="20% - Accent3 2 2 5 3 3 4" xfId="18683"/>
    <cellStyle name="20% - Accent3 2 2 5 3 4" xfId="3593"/>
    <cellStyle name="20% - Accent3 2 2 5 3 4 2" xfId="3594"/>
    <cellStyle name="20% - Accent3 2 2 5 3 4 2 2" xfId="15640"/>
    <cellStyle name="20% - Accent3 2 2 5 3 4 3" xfId="16908"/>
    <cellStyle name="20% - Accent3 2 2 5 3 5" xfId="3595"/>
    <cellStyle name="20% - Accent3 2 2 5 3 5 2" xfId="3596"/>
    <cellStyle name="20% - Accent3 2 2 5 3 5 2 2" xfId="18684"/>
    <cellStyle name="20% - Accent3 2 2 5 3 5 3" xfId="18685"/>
    <cellStyle name="20% - Accent3 2 2 5 3 6" xfId="3597"/>
    <cellStyle name="20% - Accent3 2 2 5 3 6 2" xfId="3598"/>
    <cellStyle name="20% - Accent3 2 2 5 3 6 2 2" xfId="18686"/>
    <cellStyle name="20% - Accent3 2 2 5 3 6 3" xfId="18687"/>
    <cellStyle name="20% - Accent3 2 2 5 3 7" xfId="3599"/>
    <cellStyle name="20% - Accent3 2 2 5 3 7 2" xfId="3600"/>
    <cellStyle name="20% - Accent3 2 2 5 3 7 2 2" xfId="18688"/>
    <cellStyle name="20% - Accent3 2 2 5 3 7 3" xfId="18689"/>
    <cellStyle name="20% - Accent3 2 2 5 3 8" xfId="3601"/>
    <cellStyle name="20% - Accent3 2 2 5 3 8 2" xfId="18690"/>
    <cellStyle name="20% - Accent3 2 2 5 3 9" xfId="18691"/>
    <cellStyle name="20% - Accent3 2 2 5 4" xfId="95"/>
    <cellStyle name="20% - Accent3 2 2 5 4 2" xfId="1433"/>
    <cellStyle name="20% - Accent3 2 2 5 4 2 2" xfId="3602"/>
    <cellStyle name="20% - Accent3 2 2 5 4 2 2 2" xfId="3603"/>
    <cellStyle name="20% - Accent3 2 2 5 4 2 2 2 2" xfId="3604"/>
    <cellStyle name="20% - Accent3 2 2 5 4 2 2 2 2 2" xfId="18692"/>
    <cellStyle name="20% - Accent3 2 2 5 4 2 2 2 3" xfId="18693"/>
    <cellStyle name="20% - Accent3 2 2 5 4 2 2 3" xfId="3605"/>
    <cellStyle name="20% - Accent3 2 2 5 4 2 2 3 2" xfId="29070"/>
    <cellStyle name="20% - Accent3 2 2 5 4 2 2 4" xfId="18694"/>
    <cellStyle name="20% - Accent3 2 2 5 4 2 3" xfId="3606"/>
    <cellStyle name="20% - Accent3 2 2 5 4 2 3 2" xfId="3607"/>
    <cellStyle name="20% - Accent3 2 2 5 4 2 3 2 2" xfId="18695"/>
    <cellStyle name="20% - Accent3 2 2 5 4 2 3 3" xfId="18696"/>
    <cellStyle name="20% - Accent3 2 2 5 4 2 4" xfId="3608"/>
    <cellStyle name="20% - Accent3 2 2 5 4 2 4 2" xfId="3609"/>
    <cellStyle name="20% - Accent3 2 2 5 4 2 4 2 2" xfId="18697"/>
    <cellStyle name="20% - Accent3 2 2 5 4 2 4 3" xfId="18698"/>
    <cellStyle name="20% - Accent3 2 2 5 4 2 5" xfId="3610"/>
    <cellStyle name="20% - Accent3 2 2 5 4 2 5 2" xfId="3611"/>
    <cellStyle name="20% - Accent3 2 2 5 4 2 5 2 2" xfId="18699"/>
    <cellStyle name="20% - Accent3 2 2 5 4 2 5 3" xfId="18700"/>
    <cellStyle name="20% - Accent3 2 2 5 4 2 6" xfId="3612"/>
    <cellStyle name="20% - Accent3 2 2 5 4 2 6 2" xfId="3613"/>
    <cellStyle name="20% - Accent3 2 2 5 4 2 6 2 2" xfId="18701"/>
    <cellStyle name="20% - Accent3 2 2 5 4 2 6 3" xfId="18702"/>
    <cellStyle name="20% - Accent3 2 2 5 4 2 7" xfId="3614"/>
    <cellStyle name="20% - Accent3 2 2 5 4 2 7 2" xfId="18703"/>
    <cellStyle name="20% - Accent3 2 2 5 4 2 8" xfId="18704"/>
    <cellStyle name="20% - Accent3 2 2 5 4 3" xfId="3615"/>
    <cellStyle name="20% - Accent3 2 2 5 4 3 2" xfId="3616"/>
    <cellStyle name="20% - Accent3 2 2 5 4 3 2 2" xfId="3617"/>
    <cellStyle name="20% - Accent3 2 2 5 4 3 2 2 2" xfId="18705"/>
    <cellStyle name="20% - Accent3 2 2 5 4 3 2 3" xfId="18706"/>
    <cellStyle name="20% - Accent3 2 2 5 4 3 3" xfId="3618"/>
    <cellStyle name="20% - Accent3 2 2 5 4 3 3 2" xfId="29071"/>
    <cellStyle name="20% - Accent3 2 2 5 4 3 4" xfId="18707"/>
    <cellStyle name="20% - Accent3 2 2 5 4 4" xfId="3619"/>
    <cellStyle name="20% - Accent3 2 2 5 4 4 2" xfId="3620"/>
    <cellStyle name="20% - Accent3 2 2 5 4 4 2 2" xfId="18708"/>
    <cellStyle name="20% - Accent3 2 2 5 4 4 3" xfId="18709"/>
    <cellStyle name="20% - Accent3 2 2 5 4 5" xfId="3621"/>
    <cellStyle name="20% - Accent3 2 2 5 4 5 2" xfId="3622"/>
    <cellStyle name="20% - Accent3 2 2 5 4 5 2 2" xfId="15641"/>
    <cellStyle name="20% - Accent3 2 2 5 4 5 3" xfId="15642"/>
    <cellStyle name="20% - Accent3 2 2 5 4 6" xfId="3623"/>
    <cellStyle name="20% - Accent3 2 2 5 4 6 2" xfId="3624"/>
    <cellStyle name="20% - Accent3 2 2 5 4 6 2 2" xfId="18710"/>
    <cellStyle name="20% - Accent3 2 2 5 4 6 3" xfId="18711"/>
    <cellStyle name="20% - Accent3 2 2 5 4 7" xfId="3625"/>
    <cellStyle name="20% - Accent3 2 2 5 4 7 2" xfId="3626"/>
    <cellStyle name="20% - Accent3 2 2 5 4 7 2 2" xfId="18712"/>
    <cellStyle name="20% - Accent3 2 2 5 4 7 3" xfId="18713"/>
    <cellStyle name="20% - Accent3 2 2 5 4 8" xfId="3627"/>
    <cellStyle name="20% - Accent3 2 2 5 4 8 2" xfId="18714"/>
    <cellStyle name="20% - Accent3 2 2 5 4 9" xfId="18715"/>
    <cellStyle name="20% - Accent3 2 2 5 5" xfId="1434"/>
    <cellStyle name="20% - Accent3 2 2 5 5 2" xfId="3628"/>
    <cellStyle name="20% - Accent3 2 2 5 5 2 2" xfId="3629"/>
    <cellStyle name="20% - Accent3 2 2 5 5 2 2 2" xfId="3630"/>
    <cellStyle name="20% - Accent3 2 2 5 5 2 2 2 2" xfId="18716"/>
    <cellStyle name="20% - Accent3 2 2 5 5 2 2 3" xfId="15643"/>
    <cellStyle name="20% - Accent3 2 2 5 5 2 3" xfId="3631"/>
    <cellStyle name="20% - Accent3 2 2 5 5 2 3 2" xfId="29072"/>
    <cellStyle name="20% - Accent3 2 2 5 5 2 4" xfId="16909"/>
    <cellStyle name="20% - Accent3 2 2 5 5 3" xfId="3632"/>
    <cellStyle name="20% - Accent3 2 2 5 5 3 2" xfId="3633"/>
    <cellStyle name="20% - Accent3 2 2 5 5 3 2 2" xfId="18717"/>
    <cellStyle name="20% - Accent3 2 2 5 5 3 3" xfId="18718"/>
    <cellStyle name="20% - Accent3 2 2 5 5 4" xfId="3634"/>
    <cellStyle name="20% - Accent3 2 2 5 5 4 2" xfId="3635"/>
    <cellStyle name="20% - Accent3 2 2 5 5 4 2 2" xfId="18719"/>
    <cellStyle name="20% - Accent3 2 2 5 5 4 3" xfId="18720"/>
    <cellStyle name="20% - Accent3 2 2 5 5 5" xfId="3636"/>
    <cellStyle name="20% - Accent3 2 2 5 5 5 2" xfId="3637"/>
    <cellStyle name="20% - Accent3 2 2 5 5 5 2 2" xfId="18721"/>
    <cellStyle name="20% - Accent3 2 2 5 5 5 3" xfId="18722"/>
    <cellStyle name="20% - Accent3 2 2 5 5 6" xfId="3638"/>
    <cellStyle name="20% - Accent3 2 2 5 5 6 2" xfId="3639"/>
    <cellStyle name="20% - Accent3 2 2 5 5 6 2 2" xfId="18723"/>
    <cellStyle name="20% - Accent3 2 2 5 5 6 3" xfId="18724"/>
    <cellStyle name="20% - Accent3 2 2 5 5 7" xfId="3640"/>
    <cellStyle name="20% - Accent3 2 2 5 5 7 2" xfId="18725"/>
    <cellStyle name="20% - Accent3 2 2 5 5 8" xfId="18726"/>
    <cellStyle name="20% - Accent3 2 2 5 6" xfId="1435"/>
    <cellStyle name="20% - Accent3 2 2 5 6 2" xfId="3641"/>
    <cellStyle name="20% - Accent3 2 2 5 6 2 2" xfId="3642"/>
    <cellStyle name="20% - Accent3 2 2 5 6 2 2 2" xfId="3643"/>
    <cellStyle name="20% - Accent3 2 2 5 6 2 2 2 2" xfId="18727"/>
    <cellStyle name="20% - Accent3 2 2 5 6 2 2 3" xfId="18728"/>
    <cellStyle name="20% - Accent3 2 2 5 6 2 3" xfId="3644"/>
    <cellStyle name="20% - Accent3 2 2 5 6 2 3 2" xfId="18729"/>
    <cellStyle name="20% - Accent3 2 2 5 6 2 4" xfId="18730"/>
    <cellStyle name="20% - Accent3 2 2 5 6 3" xfId="3645"/>
    <cellStyle name="20% - Accent3 2 2 5 6 3 2" xfId="3646"/>
    <cellStyle name="20% - Accent3 2 2 5 6 3 2 2" xfId="18731"/>
    <cellStyle name="20% - Accent3 2 2 5 6 3 3" xfId="18732"/>
    <cellStyle name="20% - Accent3 2 2 5 6 4" xfId="3647"/>
    <cellStyle name="20% - Accent3 2 2 5 6 4 2" xfId="3648"/>
    <cellStyle name="20% - Accent3 2 2 5 6 4 2 2" xfId="18733"/>
    <cellStyle name="20% - Accent3 2 2 5 6 4 3" xfId="18734"/>
    <cellStyle name="20% - Accent3 2 2 5 6 5" xfId="3649"/>
    <cellStyle name="20% - Accent3 2 2 5 6 5 2" xfId="3650"/>
    <cellStyle name="20% - Accent3 2 2 5 6 5 2 2" xfId="18735"/>
    <cellStyle name="20% - Accent3 2 2 5 6 5 3" xfId="18736"/>
    <cellStyle name="20% - Accent3 2 2 5 6 6" xfId="3651"/>
    <cellStyle name="20% - Accent3 2 2 5 6 6 2" xfId="3652"/>
    <cellStyle name="20% - Accent3 2 2 5 6 6 2 2" xfId="18737"/>
    <cellStyle name="20% - Accent3 2 2 5 6 6 3" xfId="18738"/>
    <cellStyle name="20% - Accent3 2 2 5 6 7" xfId="3653"/>
    <cellStyle name="20% - Accent3 2 2 5 6 7 2" xfId="18739"/>
    <cellStyle name="20% - Accent3 2 2 5 6 8" xfId="18740"/>
    <cellStyle name="20% - Accent3 2 2 5 7" xfId="1436"/>
    <cellStyle name="20% - Accent3 2 2 5 7 2" xfId="3654"/>
    <cellStyle name="20% - Accent3 2 2 5 7 2 2" xfId="3655"/>
    <cellStyle name="20% - Accent3 2 2 5 7 2 2 2" xfId="3656"/>
    <cellStyle name="20% - Accent3 2 2 5 7 2 2 2 2" xfId="18741"/>
    <cellStyle name="20% - Accent3 2 2 5 7 2 2 3" xfId="29073"/>
    <cellStyle name="20% - Accent3 2 2 5 7 2 3" xfId="3657"/>
    <cellStyle name="20% - Accent3 2 2 5 7 2 3 2" xfId="17460"/>
    <cellStyle name="20% - Accent3 2 2 5 7 2 4" xfId="18742"/>
    <cellStyle name="20% - Accent3 2 2 5 7 3" xfId="3658"/>
    <cellStyle name="20% - Accent3 2 2 5 7 3 2" xfId="3659"/>
    <cellStyle name="20% - Accent3 2 2 5 7 3 2 2" xfId="15644"/>
    <cellStyle name="20% - Accent3 2 2 5 7 3 3" xfId="16910"/>
    <cellStyle name="20% - Accent3 2 2 5 7 4" xfId="3660"/>
    <cellStyle name="20% - Accent3 2 2 5 7 4 2" xfId="3661"/>
    <cellStyle name="20% - Accent3 2 2 5 7 4 2 2" xfId="18743"/>
    <cellStyle name="20% - Accent3 2 2 5 7 4 3" xfId="18744"/>
    <cellStyle name="20% - Accent3 2 2 5 7 5" xfId="3662"/>
    <cellStyle name="20% - Accent3 2 2 5 7 5 2" xfId="3663"/>
    <cellStyle name="20% - Accent3 2 2 5 7 5 2 2" xfId="18745"/>
    <cellStyle name="20% - Accent3 2 2 5 7 5 3" xfId="18746"/>
    <cellStyle name="20% - Accent3 2 2 5 7 6" xfId="3664"/>
    <cellStyle name="20% - Accent3 2 2 5 7 6 2" xfId="3665"/>
    <cellStyle name="20% - Accent3 2 2 5 7 6 2 2" xfId="18747"/>
    <cellStyle name="20% - Accent3 2 2 5 7 6 3" xfId="18748"/>
    <cellStyle name="20% - Accent3 2 2 5 7 7" xfId="3666"/>
    <cellStyle name="20% - Accent3 2 2 5 7 7 2" xfId="18749"/>
    <cellStyle name="20% - Accent3 2 2 5 7 8" xfId="18750"/>
    <cellStyle name="20% - Accent3 2 2 5 8" xfId="3667"/>
    <cellStyle name="20% - Accent3 2 2 5 8 2" xfId="3668"/>
    <cellStyle name="20% - Accent3 2 2 5 8 2 2" xfId="3669"/>
    <cellStyle name="20% - Accent3 2 2 5 8 2 2 2" xfId="18751"/>
    <cellStyle name="20% - Accent3 2 2 5 8 2 3" xfId="18752"/>
    <cellStyle name="20% - Accent3 2 2 5 8 3" xfId="3670"/>
    <cellStyle name="20% - Accent3 2 2 5 8 3 2" xfId="18753"/>
    <cellStyle name="20% - Accent3 2 2 5 8 4" xfId="18754"/>
    <cellStyle name="20% - Accent3 2 2 5 9" xfId="3671"/>
    <cellStyle name="20% - Accent3 2 2 5 9 2" xfId="3672"/>
    <cellStyle name="20% - Accent3 2 2 5 9 2 2" xfId="18755"/>
    <cellStyle name="20% - Accent3 2 2 5 9 3" xfId="18756"/>
    <cellStyle name="20% - Accent3 2 2 6" xfId="96"/>
    <cellStyle name="20% - Accent3 2 2 6 10" xfId="3673"/>
    <cellStyle name="20% - Accent3 2 2 6 10 2" xfId="3674"/>
    <cellStyle name="20% - Accent3 2 2 6 10 2 2" xfId="18757"/>
    <cellStyle name="20% - Accent3 2 2 6 10 3" xfId="18758"/>
    <cellStyle name="20% - Accent3 2 2 6 11" xfId="3675"/>
    <cellStyle name="20% - Accent3 2 2 6 11 2" xfId="3676"/>
    <cellStyle name="20% - Accent3 2 2 6 11 2 2" xfId="18759"/>
    <cellStyle name="20% - Accent3 2 2 6 11 3" xfId="18760"/>
    <cellStyle name="20% - Accent3 2 2 6 12" xfId="3677"/>
    <cellStyle name="20% - Accent3 2 2 6 12 2" xfId="3678"/>
    <cellStyle name="20% - Accent3 2 2 6 12 2 2" xfId="18761"/>
    <cellStyle name="20% - Accent3 2 2 6 12 3" xfId="18762"/>
    <cellStyle name="20% - Accent3 2 2 6 13" xfId="3679"/>
    <cellStyle name="20% - Accent3 2 2 6 13 2" xfId="18763"/>
    <cellStyle name="20% - Accent3 2 2 6 14" xfId="18764"/>
    <cellStyle name="20% - Accent3 2 2 6 2" xfId="97"/>
    <cellStyle name="20% - Accent3 2 2 6 2 2" xfId="1437"/>
    <cellStyle name="20% - Accent3 2 2 6 2 2 2" xfId="3680"/>
    <cellStyle name="20% - Accent3 2 2 6 2 2 2 2" xfId="3681"/>
    <cellStyle name="20% - Accent3 2 2 6 2 2 2 2 2" xfId="3682"/>
    <cellStyle name="20% - Accent3 2 2 6 2 2 2 2 2 2" xfId="18765"/>
    <cellStyle name="20% - Accent3 2 2 6 2 2 2 2 3" xfId="29074"/>
    <cellStyle name="20% - Accent3 2 2 6 2 2 2 3" xfId="3683"/>
    <cellStyle name="20% - Accent3 2 2 6 2 2 2 3 2" xfId="16560"/>
    <cellStyle name="20% - Accent3 2 2 6 2 2 2 4" xfId="18766"/>
    <cellStyle name="20% - Accent3 2 2 6 2 2 3" xfId="3684"/>
    <cellStyle name="20% - Accent3 2 2 6 2 2 3 2" xfId="3685"/>
    <cellStyle name="20% - Accent3 2 2 6 2 2 3 2 2" xfId="18767"/>
    <cellStyle name="20% - Accent3 2 2 6 2 2 3 3" xfId="18768"/>
    <cellStyle name="20% - Accent3 2 2 6 2 2 4" xfId="3686"/>
    <cellStyle name="20% - Accent3 2 2 6 2 2 4 2" xfId="3687"/>
    <cellStyle name="20% - Accent3 2 2 6 2 2 4 2 2" xfId="15645"/>
    <cellStyle name="20% - Accent3 2 2 6 2 2 4 3" xfId="16911"/>
    <cellStyle name="20% - Accent3 2 2 6 2 2 5" xfId="3688"/>
    <cellStyle name="20% - Accent3 2 2 6 2 2 5 2" xfId="3689"/>
    <cellStyle name="20% - Accent3 2 2 6 2 2 5 2 2" xfId="18769"/>
    <cellStyle name="20% - Accent3 2 2 6 2 2 5 3" xfId="18770"/>
    <cellStyle name="20% - Accent3 2 2 6 2 2 6" xfId="3690"/>
    <cellStyle name="20% - Accent3 2 2 6 2 2 6 2" xfId="3691"/>
    <cellStyle name="20% - Accent3 2 2 6 2 2 6 2 2" xfId="18771"/>
    <cellStyle name="20% - Accent3 2 2 6 2 2 6 3" xfId="18772"/>
    <cellStyle name="20% - Accent3 2 2 6 2 2 7" xfId="3692"/>
    <cellStyle name="20% - Accent3 2 2 6 2 2 7 2" xfId="18773"/>
    <cellStyle name="20% - Accent3 2 2 6 2 2 8" xfId="18774"/>
    <cellStyle name="20% - Accent3 2 2 6 2 3" xfId="3693"/>
    <cellStyle name="20% - Accent3 2 2 6 2 3 2" xfId="3694"/>
    <cellStyle name="20% - Accent3 2 2 6 2 3 2 2" xfId="3695"/>
    <cellStyle name="20% - Accent3 2 2 6 2 3 2 2 2" xfId="18775"/>
    <cellStyle name="20% - Accent3 2 2 6 2 3 2 3" xfId="18776"/>
    <cellStyle name="20% - Accent3 2 2 6 2 3 3" xfId="3696"/>
    <cellStyle name="20% - Accent3 2 2 6 2 3 3 2" xfId="18777"/>
    <cellStyle name="20% - Accent3 2 2 6 2 3 4" xfId="18778"/>
    <cellStyle name="20% - Accent3 2 2 6 2 4" xfId="3697"/>
    <cellStyle name="20% - Accent3 2 2 6 2 4 2" xfId="3698"/>
    <cellStyle name="20% - Accent3 2 2 6 2 4 2 2" xfId="18779"/>
    <cellStyle name="20% - Accent3 2 2 6 2 4 3" xfId="18780"/>
    <cellStyle name="20% - Accent3 2 2 6 2 5" xfId="3699"/>
    <cellStyle name="20% - Accent3 2 2 6 2 5 2" xfId="3700"/>
    <cellStyle name="20% - Accent3 2 2 6 2 5 2 2" xfId="18781"/>
    <cellStyle name="20% - Accent3 2 2 6 2 5 3" xfId="18782"/>
    <cellStyle name="20% - Accent3 2 2 6 2 6" xfId="3701"/>
    <cellStyle name="20% - Accent3 2 2 6 2 6 2" xfId="3702"/>
    <cellStyle name="20% - Accent3 2 2 6 2 6 2 2" xfId="18783"/>
    <cellStyle name="20% - Accent3 2 2 6 2 6 3" xfId="18784"/>
    <cellStyle name="20% - Accent3 2 2 6 2 7" xfId="3703"/>
    <cellStyle name="20% - Accent3 2 2 6 2 7 2" xfId="3704"/>
    <cellStyle name="20% - Accent3 2 2 6 2 7 2 2" xfId="18785"/>
    <cellStyle name="20% - Accent3 2 2 6 2 7 3" xfId="18786"/>
    <cellStyle name="20% - Accent3 2 2 6 2 8" xfId="3705"/>
    <cellStyle name="20% - Accent3 2 2 6 2 8 2" xfId="18787"/>
    <cellStyle name="20% - Accent3 2 2 6 2 9" xfId="18788"/>
    <cellStyle name="20% - Accent3 2 2 6 3" xfId="98"/>
    <cellStyle name="20% - Accent3 2 2 6 3 2" xfId="1438"/>
    <cellStyle name="20% - Accent3 2 2 6 3 2 2" xfId="3706"/>
    <cellStyle name="20% - Accent3 2 2 6 3 2 2 2" xfId="3707"/>
    <cellStyle name="20% - Accent3 2 2 6 3 2 2 2 2" xfId="3708"/>
    <cellStyle name="20% - Accent3 2 2 6 3 2 2 2 2 2" xfId="18789"/>
    <cellStyle name="20% - Accent3 2 2 6 3 2 2 2 3" xfId="29075"/>
    <cellStyle name="20% - Accent3 2 2 6 3 2 2 3" xfId="3709"/>
    <cellStyle name="20% - Accent3 2 2 6 3 2 2 3 2" xfId="16561"/>
    <cellStyle name="20% - Accent3 2 2 6 3 2 2 4" xfId="18790"/>
    <cellStyle name="20% - Accent3 2 2 6 3 2 3" xfId="3710"/>
    <cellStyle name="20% - Accent3 2 2 6 3 2 3 2" xfId="3711"/>
    <cellStyle name="20% - Accent3 2 2 6 3 2 3 2 2" xfId="18791"/>
    <cellStyle name="20% - Accent3 2 2 6 3 2 3 3" xfId="18792"/>
    <cellStyle name="20% - Accent3 2 2 6 3 2 4" xfId="3712"/>
    <cellStyle name="20% - Accent3 2 2 6 3 2 4 2" xfId="3713"/>
    <cellStyle name="20% - Accent3 2 2 6 3 2 4 2 2" xfId="18793"/>
    <cellStyle name="20% - Accent3 2 2 6 3 2 4 3" xfId="18794"/>
    <cellStyle name="20% - Accent3 2 2 6 3 2 5" xfId="3714"/>
    <cellStyle name="20% - Accent3 2 2 6 3 2 5 2" xfId="3715"/>
    <cellStyle name="20% - Accent3 2 2 6 3 2 5 2 2" xfId="16912"/>
    <cellStyle name="20% - Accent3 2 2 6 3 2 5 3" xfId="18795"/>
    <cellStyle name="20% - Accent3 2 2 6 3 2 6" xfId="3716"/>
    <cellStyle name="20% - Accent3 2 2 6 3 2 6 2" xfId="3717"/>
    <cellStyle name="20% - Accent3 2 2 6 3 2 6 2 2" xfId="16562"/>
    <cellStyle name="20% - Accent3 2 2 6 3 2 6 3" xfId="16563"/>
    <cellStyle name="20% - Accent3 2 2 6 3 2 7" xfId="3718"/>
    <cellStyle name="20% - Accent3 2 2 6 3 2 7 2" xfId="18796"/>
    <cellStyle name="20% - Accent3 2 2 6 3 2 8" xfId="18797"/>
    <cellStyle name="20% - Accent3 2 2 6 3 3" xfId="3719"/>
    <cellStyle name="20% - Accent3 2 2 6 3 3 2" xfId="3720"/>
    <cellStyle name="20% - Accent3 2 2 6 3 3 2 2" xfId="3721"/>
    <cellStyle name="20% - Accent3 2 2 6 3 3 2 2 2" xfId="29560"/>
    <cellStyle name="20% - Accent3 2 2 6 3 3 2 3" xfId="29561"/>
    <cellStyle name="20% - Accent3 2 2 6 3 3 3" xfId="3722"/>
    <cellStyle name="20% - Accent3 2 2 6 3 3 3 2" xfId="29852"/>
    <cellStyle name="20% - Accent3 2 2 6 3 3 4" xfId="29853"/>
    <cellStyle name="20% - Accent3 2 2 6 3 4" xfId="3723"/>
    <cellStyle name="20% - Accent3 2 2 6 3 4 2" xfId="3724"/>
    <cellStyle name="20% - Accent3 2 2 6 3 4 2 2" xfId="29854"/>
    <cellStyle name="20% - Accent3 2 2 6 3 4 3" xfId="29855"/>
    <cellStyle name="20% - Accent3 2 2 6 3 5" xfId="3725"/>
    <cellStyle name="20% - Accent3 2 2 6 3 5 2" xfId="3726"/>
    <cellStyle name="20% - Accent3 2 2 6 3 5 2 2" xfId="18798"/>
    <cellStyle name="20% - Accent3 2 2 6 3 5 3" xfId="18799"/>
    <cellStyle name="20% - Accent3 2 2 6 3 6" xfId="3727"/>
    <cellStyle name="20% - Accent3 2 2 6 3 6 2" xfId="3728"/>
    <cellStyle name="20% - Accent3 2 2 6 3 6 2 2" xfId="18800"/>
    <cellStyle name="20% - Accent3 2 2 6 3 6 3" xfId="18801"/>
    <cellStyle name="20% - Accent3 2 2 6 3 7" xfId="3729"/>
    <cellStyle name="20% - Accent3 2 2 6 3 7 2" xfId="3730"/>
    <cellStyle name="20% - Accent3 2 2 6 3 7 2 2" xfId="18802"/>
    <cellStyle name="20% - Accent3 2 2 6 3 7 3" xfId="18803"/>
    <cellStyle name="20% - Accent3 2 2 6 3 8" xfId="3731"/>
    <cellStyle name="20% - Accent3 2 2 6 3 8 2" xfId="18804"/>
    <cellStyle name="20% - Accent3 2 2 6 3 9" xfId="18805"/>
    <cellStyle name="20% - Accent3 2 2 6 4" xfId="99"/>
    <cellStyle name="20% - Accent3 2 2 6 4 2" xfId="1439"/>
    <cellStyle name="20% - Accent3 2 2 6 4 2 2" xfId="3732"/>
    <cellStyle name="20% - Accent3 2 2 6 4 2 2 2" xfId="3733"/>
    <cellStyle name="20% - Accent3 2 2 6 4 2 2 2 2" xfId="3734"/>
    <cellStyle name="20% - Accent3 2 2 6 4 2 2 2 2 2" xfId="18806"/>
    <cellStyle name="20% - Accent3 2 2 6 4 2 2 2 3" xfId="18807"/>
    <cellStyle name="20% - Accent3 2 2 6 4 2 2 3" xfId="3735"/>
    <cellStyle name="20% - Accent3 2 2 6 4 2 2 3 2" xfId="16913"/>
    <cellStyle name="20% - Accent3 2 2 6 4 2 2 4" xfId="18808"/>
    <cellStyle name="20% - Accent3 2 2 6 4 2 3" xfId="3736"/>
    <cellStyle name="20% - Accent3 2 2 6 4 2 3 2" xfId="3737"/>
    <cellStyle name="20% - Accent3 2 2 6 4 2 3 2 2" xfId="18809"/>
    <cellStyle name="20% - Accent3 2 2 6 4 2 3 3" xfId="18810"/>
    <cellStyle name="20% - Accent3 2 2 6 4 2 4" xfId="3738"/>
    <cellStyle name="20% - Accent3 2 2 6 4 2 4 2" xfId="3739"/>
    <cellStyle name="20% - Accent3 2 2 6 4 2 4 2 2" xfId="18811"/>
    <cellStyle name="20% - Accent3 2 2 6 4 2 4 3" xfId="18812"/>
    <cellStyle name="20% - Accent3 2 2 6 4 2 5" xfId="3740"/>
    <cellStyle name="20% - Accent3 2 2 6 4 2 5 2" xfId="3741"/>
    <cellStyle name="20% - Accent3 2 2 6 4 2 5 2 2" xfId="18813"/>
    <cellStyle name="20% - Accent3 2 2 6 4 2 5 3" xfId="29076"/>
    <cellStyle name="20% - Accent3 2 2 6 4 2 6" xfId="3742"/>
    <cellStyle name="20% - Accent3 2 2 6 4 2 6 2" xfId="3743"/>
    <cellStyle name="20% - Accent3 2 2 6 4 2 6 2 2" xfId="18814"/>
    <cellStyle name="20% - Accent3 2 2 6 4 2 6 3" xfId="18815"/>
    <cellStyle name="20% - Accent3 2 2 6 4 2 7" xfId="3744"/>
    <cellStyle name="20% - Accent3 2 2 6 4 2 7 2" xfId="18816"/>
    <cellStyle name="20% - Accent3 2 2 6 4 2 8" xfId="18817"/>
    <cellStyle name="20% - Accent3 2 2 6 4 3" xfId="3745"/>
    <cellStyle name="20% - Accent3 2 2 6 4 3 2" xfId="3746"/>
    <cellStyle name="20% - Accent3 2 2 6 4 3 2 2" xfId="3747"/>
    <cellStyle name="20% - Accent3 2 2 6 4 3 2 2 2" xfId="18818"/>
    <cellStyle name="20% - Accent3 2 2 6 4 3 2 3" xfId="18819"/>
    <cellStyle name="20% - Accent3 2 2 6 4 3 3" xfId="3748"/>
    <cellStyle name="20% - Accent3 2 2 6 4 3 3 2" xfId="18820"/>
    <cellStyle name="20% - Accent3 2 2 6 4 3 4" xfId="16914"/>
    <cellStyle name="20% - Accent3 2 2 6 4 4" xfId="3749"/>
    <cellStyle name="20% - Accent3 2 2 6 4 4 2" xfId="3750"/>
    <cellStyle name="20% - Accent3 2 2 6 4 4 2 2" xfId="18821"/>
    <cellStyle name="20% - Accent3 2 2 6 4 4 3" xfId="18822"/>
    <cellStyle name="20% - Accent3 2 2 6 4 5" xfId="3751"/>
    <cellStyle name="20% - Accent3 2 2 6 4 5 2" xfId="3752"/>
    <cellStyle name="20% - Accent3 2 2 6 4 5 2 2" xfId="18823"/>
    <cellStyle name="20% - Accent3 2 2 6 4 5 3" xfId="18824"/>
    <cellStyle name="20% - Accent3 2 2 6 4 6" xfId="3753"/>
    <cellStyle name="20% - Accent3 2 2 6 4 6 2" xfId="3754"/>
    <cellStyle name="20% - Accent3 2 2 6 4 6 2 2" xfId="18825"/>
    <cellStyle name="20% - Accent3 2 2 6 4 6 3" xfId="29077"/>
    <cellStyle name="20% - Accent3 2 2 6 4 7" xfId="3755"/>
    <cellStyle name="20% - Accent3 2 2 6 4 7 2" xfId="3756"/>
    <cellStyle name="20% - Accent3 2 2 6 4 7 2 2" xfId="18826"/>
    <cellStyle name="20% - Accent3 2 2 6 4 7 3" xfId="18827"/>
    <cellStyle name="20% - Accent3 2 2 6 4 8" xfId="3757"/>
    <cellStyle name="20% - Accent3 2 2 6 4 8 2" xfId="18828"/>
    <cellStyle name="20% - Accent3 2 2 6 4 9" xfId="18829"/>
    <cellStyle name="20% - Accent3 2 2 6 5" xfId="1440"/>
    <cellStyle name="20% - Accent3 2 2 6 5 2" xfId="3758"/>
    <cellStyle name="20% - Accent3 2 2 6 5 2 2" xfId="3759"/>
    <cellStyle name="20% - Accent3 2 2 6 5 2 2 2" xfId="3760"/>
    <cellStyle name="20% - Accent3 2 2 6 5 2 2 2 2" xfId="18830"/>
    <cellStyle name="20% - Accent3 2 2 6 5 2 2 3" xfId="18831"/>
    <cellStyle name="20% - Accent3 2 2 6 5 2 3" xfId="3761"/>
    <cellStyle name="20% - Accent3 2 2 6 5 2 3 2" xfId="18832"/>
    <cellStyle name="20% - Accent3 2 2 6 5 2 4" xfId="18833"/>
    <cellStyle name="20% - Accent3 2 2 6 5 3" xfId="3762"/>
    <cellStyle name="20% - Accent3 2 2 6 5 3 2" xfId="3763"/>
    <cellStyle name="20% - Accent3 2 2 6 5 3 2 2" xfId="18834"/>
    <cellStyle name="20% - Accent3 2 2 6 5 3 3" xfId="18835"/>
    <cellStyle name="20% - Accent3 2 2 6 5 4" xfId="3764"/>
    <cellStyle name="20% - Accent3 2 2 6 5 4 2" xfId="3765"/>
    <cellStyle name="20% - Accent3 2 2 6 5 4 2 2" xfId="18836"/>
    <cellStyle name="20% - Accent3 2 2 6 5 4 3" xfId="18837"/>
    <cellStyle name="20% - Accent3 2 2 6 5 5" xfId="3766"/>
    <cellStyle name="20% - Accent3 2 2 6 5 5 2" xfId="3767"/>
    <cellStyle name="20% - Accent3 2 2 6 5 5 2 2" xfId="18838"/>
    <cellStyle name="20% - Accent3 2 2 6 5 5 3" xfId="29078"/>
    <cellStyle name="20% - Accent3 2 2 6 5 6" xfId="3768"/>
    <cellStyle name="20% - Accent3 2 2 6 5 6 2" xfId="3769"/>
    <cellStyle name="20% - Accent3 2 2 6 5 6 2 2" xfId="18839"/>
    <cellStyle name="20% - Accent3 2 2 6 5 6 3" xfId="16752"/>
    <cellStyle name="20% - Accent3 2 2 6 5 7" xfId="3770"/>
    <cellStyle name="20% - Accent3 2 2 6 5 7 2" xfId="16753"/>
    <cellStyle name="20% - Accent3 2 2 6 5 8" xfId="17424"/>
    <cellStyle name="20% - Accent3 2 2 6 6" xfId="1441"/>
    <cellStyle name="20% - Accent3 2 2 6 6 2" xfId="3771"/>
    <cellStyle name="20% - Accent3 2 2 6 6 2 2" xfId="3772"/>
    <cellStyle name="20% - Accent3 2 2 6 6 2 2 2" xfId="3773"/>
    <cellStyle name="20% - Accent3 2 2 6 6 2 2 2 2" xfId="15646"/>
    <cellStyle name="20% - Accent3 2 2 6 6 2 2 3" xfId="15647"/>
    <cellStyle name="20% - Accent3 2 2 6 6 2 3" xfId="3774"/>
    <cellStyle name="20% - Accent3 2 2 6 6 2 3 2" xfId="16915"/>
    <cellStyle name="20% - Accent3 2 2 6 6 2 4" xfId="18840"/>
    <cellStyle name="20% - Accent3 2 2 6 6 3" xfId="3775"/>
    <cellStyle name="20% - Accent3 2 2 6 6 3 2" xfId="3776"/>
    <cellStyle name="20% - Accent3 2 2 6 6 3 2 2" xfId="18841"/>
    <cellStyle name="20% - Accent3 2 2 6 6 3 3" xfId="18842"/>
    <cellStyle name="20% - Accent3 2 2 6 6 4" xfId="3777"/>
    <cellStyle name="20% - Accent3 2 2 6 6 4 2" xfId="3778"/>
    <cellStyle name="20% - Accent3 2 2 6 6 4 2 2" xfId="18843"/>
    <cellStyle name="20% - Accent3 2 2 6 6 4 3" xfId="18844"/>
    <cellStyle name="20% - Accent3 2 2 6 6 5" xfId="3779"/>
    <cellStyle name="20% - Accent3 2 2 6 6 5 2" xfId="3780"/>
    <cellStyle name="20% - Accent3 2 2 6 6 5 2 2" xfId="18845"/>
    <cellStyle name="20% - Accent3 2 2 6 6 5 3" xfId="18846"/>
    <cellStyle name="20% - Accent3 2 2 6 6 6" xfId="3781"/>
    <cellStyle name="20% - Accent3 2 2 6 6 6 2" xfId="3782"/>
    <cellStyle name="20% - Accent3 2 2 6 6 6 2 2" xfId="18847"/>
    <cellStyle name="20% - Accent3 2 2 6 6 6 3" xfId="18848"/>
    <cellStyle name="20% - Accent3 2 2 6 6 7" xfId="3783"/>
    <cellStyle name="20% - Accent3 2 2 6 6 7 2" xfId="18849"/>
    <cellStyle name="20% - Accent3 2 2 6 6 8" xfId="18850"/>
    <cellStyle name="20% - Accent3 2 2 6 7" xfId="1442"/>
    <cellStyle name="20% - Accent3 2 2 6 7 2" xfId="3784"/>
    <cellStyle name="20% - Accent3 2 2 6 7 2 2" xfId="3785"/>
    <cellStyle name="20% - Accent3 2 2 6 7 2 2 2" xfId="3786"/>
    <cellStyle name="20% - Accent3 2 2 6 7 2 2 2 2" xfId="18851"/>
    <cellStyle name="20% - Accent3 2 2 6 7 2 2 3" xfId="18852"/>
    <cellStyle name="20% - Accent3 2 2 6 7 2 3" xfId="3787"/>
    <cellStyle name="20% - Accent3 2 2 6 7 2 3 2" xfId="16916"/>
    <cellStyle name="20% - Accent3 2 2 6 7 2 4" xfId="18853"/>
    <cellStyle name="20% - Accent3 2 2 6 7 3" xfId="3788"/>
    <cellStyle name="20% - Accent3 2 2 6 7 3 2" xfId="3789"/>
    <cellStyle name="20% - Accent3 2 2 6 7 3 2 2" xfId="18854"/>
    <cellStyle name="20% - Accent3 2 2 6 7 3 3" xfId="18855"/>
    <cellStyle name="20% - Accent3 2 2 6 7 4" xfId="3790"/>
    <cellStyle name="20% - Accent3 2 2 6 7 4 2" xfId="3791"/>
    <cellStyle name="20% - Accent3 2 2 6 7 4 2 2" xfId="18856"/>
    <cellStyle name="20% - Accent3 2 2 6 7 4 3" xfId="18857"/>
    <cellStyle name="20% - Accent3 2 2 6 7 5" xfId="3792"/>
    <cellStyle name="20% - Accent3 2 2 6 7 5 2" xfId="3793"/>
    <cellStyle name="20% - Accent3 2 2 6 7 5 2 2" xfId="29079"/>
    <cellStyle name="20% - Accent3 2 2 6 7 5 3" xfId="29856"/>
    <cellStyle name="20% - Accent3 2 2 6 7 6" xfId="3794"/>
    <cellStyle name="20% - Accent3 2 2 6 7 6 2" xfId="3795"/>
    <cellStyle name="20% - Accent3 2 2 6 7 6 2 2" xfId="18858"/>
    <cellStyle name="20% - Accent3 2 2 6 7 6 3" xfId="18859"/>
    <cellStyle name="20% - Accent3 2 2 6 7 7" xfId="3796"/>
    <cellStyle name="20% - Accent3 2 2 6 7 7 2" xfId="18860"/>
    <cellStyle name="20% - Accent3 2 2 6 7 8" xfId="18861"/>
    <cellStyle name="20% - Accent3 2 2 6 8" xfId="3797"/>
    <cellStyle name="20% - Accent3 2 2 6 8 2" xfId="3798"/>
    <cellStyle name="20% - Accent3 2 2 6 8 2 2" xfId="3799"/>
    <cellStyle name="20% - Accent3 2 2 6 8 2 2 2" xfId="18862"/>
    <cellStyle name="20% - Accent3 2 2 6 8 2 3" xfId="18863"/>
    <cellStyle name="20% - Accent3 2 2 6 8 3" xfId="3800"/>
    <cellStyle name="20% - Accent3 2 2 6 8 3 2" xfId="18864"/>
    <cellStyle name="20% - Accent3 2 2 6 8 4" xfId="18865"/>
    <cellStyle name="20% - Accent3 2 2 6 9" xfId="3801"/>
    <cellStyle name="20% - Accent3 2 2 6 9 2" xfId="3802"/>
    <cellStyle name="20% - Accent3 2 2 6 9 2 2" xfId="16917"/>
    <cellStyle name="20% - Accent3 2 2 6 9 3" xfId="18866"/>
    <cellStyle name="20% - Accent3 2 2 7" xfId="100"/>
    <cellStyle name="20% - Accent3 2 2 7 2" xfId="1443"/>
    <cellStyle name="20% - Accent3 2 2 7 2 2" xfId="3803"/>
    <cellStyle name="20% - Accent3 2 2 7 2 2 2" xfId="3804"/>
    <cellStyle name="20% - Accent3 2 2 7 2 2 2 2" xfId="3805"/>
    <cellStyle name="20% - Accent3 2 2 7 2 2 2 2 2" xfId="18867"/>
    <cellStyle name="20% - Accent3 2 2 7 2 2 2 3" xfId="18868"/>
    <cellStyle name="20% - Accent3 2 2 7 2 2 3" xfId="3806"/>
    <cellStyle name="20% - Accent3 2 2 7 2 2 3 2" xfId="18869"/>
    <cellStyle name="20% - Accent3 2 2 7 2 2 4" xfId="18870"/>
    <cellStyle name="20% - Accent3 2 2 7 2 3" xfId="3807"/>
    <cellStyle name="20% - Accent3 2 2 7 2 3 2" xfId="3808"/>
    <cellStyle name="20% - Accent3 2 2 7 2 3 2 2" xfId="18871"/>
    <cellStyle name="20% - Accent3 2 2 7 2 3 3" xfId="18872"/>
    <cellStyle name="20% - Accent3 2 2 7 2 4" xfId="3809"/>
    <cellStyle name="20% - Accent3 2 2 7 2 4 2" xfId="3810"/>
    <cellStyle name="20% - Accent3 2 2 7 2 4 2 2" xfId="18873"/>
    <cellStyle name="20% - Accent3 2 2 7 2 4 3" xfId="18874"/>
    <cellStyle name="20% - Accent3 2 2 7 2 5" xfId="3811"/>
    <cellStyle name="20% - Accent3 2 2 7 2 5 2" xfId="3812"/>
    <cellStyle name="20% - Accent3 2 2 7 2 5 2 2" xfId="18875"/>
    <cellStyle name="20% - Accent3 2 2 7 2 5 3" xfId="18876"/>
    <cellStyle name="20% - Accent3 2 2 7 2 6" xfId="3813"/>
    <cellStyle name="20% - Accent3 2 2 7 2 6 2" xfId="3814"/>
    <cellStyle name="20% - Accent3 2 2 7 2 6 2 2" xfId="18877"/>
    <cellStyle name="20% - Accent3 2 2 7 2 6 3" xfId="18878"/>
    <cellStyle name="20% - Accent3 2 2 7 2 7" xfId="3815"/>
    <cellStyle name="20% - Accent3 2 2 7 2 7 2" xfId="18879"/>
    <cellStyle name="20% - Accent3 2 2 7 2 8" xfId="15648"/>
    <cellStyle name="20% - Accent3 2 2 7 3" xfId="3816"/>
    <cellStyle name="20% - Accent3 2 2 7 3 2" xfId="3817"/>
    <cellStyle name="20% - Accent3 2 2 7 3 2 2" xfId="3818"/>
    <cellStyle name="20% - Accent3 2 2 7 3 2 2 2" xfId="15649"/>
    <cellStyle name="20% - Accent3 2 2 7 3 2 3" xfId="15650"/>
    <cellStyle name="20% - Accent3 2 2 7 3 3" xfId="3819"/>
    <cellStyle name="20% - Accent3 2 2 7 3 3 2" xfId="29080"/>
    <cellStyle name="20% - Accent3 2 2 7 3 4" xfId="29857"/>
    <cellStyle name="20% - Accent3 2 2 7 4" xfId="3820"/>
    <cellStyle name="20% - Accent3 2 2 7 4 2" xfId="3821"/>
    <cellStyle name="20% - Accent3 2 2 7 4 2 2" xfId="15651"/>
    <cellStyle name="20% - Accent3 2 2 7 4 3" xfId="15652"/>
    <cellStyle name="20% - Accent3 2 2 7 5" xfId="3822"/>
    <cellStyle name="20% - Accent3 2 2 7 5 2" xfId="3823"/>
    <cellStyle name="20% - Accent3 2 2 7 5 2 2" xfId="18880"/>
    <cellStyle name="20% - Accent3 2 2 7 5 3" xfId="18881"/>
    <cellStyle name="20% - Accent3 2 2 7 6" xfId="3824"/>
    <cellStyle name="20% - Accent3 2 2 7 6 2" xfId="3825"/>
    <cellStyle name="20% - Accent3 2 2 7 6 2 2" xfId="18882"/>
    <cellStyle name="20% - Accent3 2 2 7 6 3" xfId="18883"/>
    <cellStyle name="20% - Accent3 2 2 7 7" xfId="3826"/>
    <cellStyle name="20% - Accent3 2 2 7 7 2" xfId="3827"/>
    <cellStyle name="20% - Accent3 2 2 7 7 2 2" xfId="18884"/>
    <cellStyle name="20% - Accent3 2 2 7 7 3" xfId="18885"/>
    <cellStyle name="20% - Accent3 2 2 7 8" xfId="3828"/>
    <cellStyle name="20% - Accent3 2 2 7 8 2" xfId="18886"/>
    <cellStyle name="20% - Accent3 2 2 7 9" xfId="15653"/>
    <cellStyle name="20% - Accent3 2 2 8" xfId="101"/>
    <cellStyle name="20% - Accent3 2 2 8 2" xfId="1444"/>
    <cellStyle name="20% - Accent3 2 2 8 2 2" xfId="3829"/>
    <cellStyle name="20% - Accent3 2 2 8 2 2 2" xfId="3830"/>
    <cellStyle name="20% - Accent3 2 2 8 2 2 2 2" xfId="3831"/>
    <cellStyle name="20% - Accent3 2 2 8 2 2 2 2 2" xfId="16918"/>
    <cellStyle name="20% - Accent3 2 2 8 2 2 2 3" xfId="18887"/>
    <cellStyle name="20% - Accent3 2 2 8 2 2 3" xfId="3832"/>
    <cellStyle name="20% - Accent3 2 2 8 2 2 3 2" xfId="18888"/>
    <cellStyle name="20% - Accent3 2 2 8 2 2 4" xfId="18889"/>
    <cellStyle name="20% - Accent3 2 2 8 2 3" xfId="3833"/>
    <cellStyle name="20% - Accent3 2 2 8 2 3 2" xfId="3834"/>
    <cellStyle name="20% - Accent3 2 2 8 2 3 2 2" xfId="18890"/>
    <cellStyle name="20% - Accent3 2 2 8 2 3 3" xfId="18891"/>
    <cellStyle name="20% - Accent3 2 2 8 2 4" xfId="3835"/>
    <cellStyle name="20% - Accent3 2 2 8 2 4 2" xfId="3836"/>
    <cellStyle name="20% - Accent3 2 2 8 2 4 2 2" xfId="18892"/>
    <cellStyle name="20% - Accent3 2 2 8 2 4 3" xfId="18893"/>
    <cellStyle name="20% - Accent3 2 2 8 2 5" xfId="3837"/>
    <cellStyle name="20% - Accent3 2 2 8 2 5 2" xfId="3838"/>
    <cellStyle name="20% - Accent3 2 2 8 2 5 2 2" xfId="18894"/>
    <cellStyle name="20% - Accent3 2 2 8 2 5 3" xfId="18895"/>
    <cellStyle name="20% - Accent3 2 2 8 2 6" xfId="3839"/>
    <cellStyle name="20% - Accent3 2 2 8 2 6 2" xfId="3840"/>
    <cellStyle name="20% - Accent3 2 2 8 2 6 2 2" xfId="18896"/>
    <cellStyle name="20% - Accent3 2 2 8 2 6 3" xfId="18897"/>
    <cellStyle name="20% - Accent3 2 2 8 2 7" xfId="3841"/>
    <cellStyle name="20% - Accent3 2 2 8 2 7 2" xfId="18898"/>
    <cellStyle name="20% - Accent3 2 2 8 2 8" xfId="18899"/>
    <cellStyle name="20% - Accent3 2 2 8 3" xfId="3842"/>
    <cellStyle name="20% - Accent3 2 2 8 3 2" xfId="3843"/>
    <cellStyle name="20% - Accent3 2 2 8 3 2 2" xfId="3844"/>
    <cellStyle name="20% - Accent3 2 2 8 3 2 2 2" xfId="18900"/>
    <cellStyle name="20% - Accent3 2 2 8 3 2 3" xfId="18901"/>
    <cellStyle name="20% - Accent3 2 2 8 3 3" xfId="3845"/>
    <cellStyle name="20% - Accent3 2 2 8 3 3 2" xfId="29081"/>
    <cellStyle name="20% - Accent3 2 2 8 3 4" xfId="29858"/>
    <cellStyle name="20% - Accent3 2 2 8 4" xfId="3846"/>
    <cellStyle name="20% - Accent3 2 2 8 4 2" xfId="3847"/>
    <cellStyle name="20% - Accent3 2 2 8 4 2 2" xfId="18902"/>
    <cellStyle name="20% - Accent3 2 2 8 4 3" xfId="18903"/>
    <cellStyle name="20% - Accent3 2 2 8 5" xfId="3848"/>
    <cellStyle name="20% - Accent3 2 2 8 5 2" xfId="3849"/>
    <cellStyle name="20% - Accent3 2 2 8 5 2 2" xfId="18904"/>
    <cellStyle name="20% - Accent3 2 2 8 5 3" xfId="18905"/>
    <cellStyle name="20% - Accent3 2 2 8 6" xfId="3850"/>
    <cellStyle name="20% - Accent3 2 2 8 6 2" xfId="3851"/>
    <cellStyle name="20% - Accent3 2 2 8 6 2 2" xfId="18906"/>
    <cellStyle name="20% - Accent3 2 2 8 6 3" xfId="18907"/>
    <cellStyle name="20% - Accent3 2 2 8 7" xfId="3852"/>
    <cellStyle name="20% - Accent3 2 2 8 7 2" xfId="3853"/>
    <cellStyle name="20% - Accent3 2 2 8 7 2 2" xfId="18908"/>
    <cellStyle name="20% - Accent3 2 2 8 7 3" xfId="18909"/>
    <cellStyle name="20% - Accent3 2 2 8 8" xfId="3854"/>
    <cellStyle name="20% - Accent3 2 2 8 8 2" xfId="18910"/>
    <cellStyle name="20% - Accent3 2 2 8 9" xfId="18911"/>
    <cellStyle name="20% - Accent3 2 2 9" xfId="102"/>
    <cellStyle name="20% - Accent3 2 2 9 2" xfId="1445"/>
    <cellStyle name="20% - Accent3 2 2 9 2 2" xfId="3855"/>
    <cellStyle name="20% - Accent3 2 2 9 2 2 2" xfId="3856"/>
    <cellStyle name="20% - Accent3 2 2 9 2 2 2 2" xfId="3857"/>
    <cellStyle name="20% - Accent3 2 2 9 2 2 2 2 2" xfId="18912"/>
    <cellStyle name="20% - Accent3 2 2 9 2 2 2 3" xfId="15654"/>
    <cellStyle name="20% - Accent3 2 2 9 2 2 3" xfId="3858"/>
    <cellStyle name="20% - Accent3 2 2 9 2 2 3 2" xfId="16919"/>
    <cellStyle name="20% - Accent3 2 2 9 2 2 4" xfId="18913"/>
    <cellStyle name="20% - Accent3 2 2 9 2 3" xfId="3859"/>
    <cellStyle name="20% - Accent3 2 2 9 2 3 2" xfId="3860"/>
    <cellStyle name="20% - Accent3 2 2 9 2 3 2 2" xfId="18914"/>
    <cellStyle name="20% - Accent3 2 2 9 2 3 3" xfId="18915"/>
    <cellStyle name="20% - Accent3 2 2 9 2 4" xfId="3861"/>
    <cellStyle name="20% - Accent3 2 2 9 2 4 2" xfId="3862"/>
    <cellStyle name="20% - Accent3 2 2 9 2 4 2 2" xfId="18916"/>
    <cellStyle name="20% - Accent3 2 2 9 2 4 3" xfId="18917"/>
    <cellStyle name="20% - Accent3 2 2 9 2 5" xfId="3863"/>
    <cellStyle name="20% - Accent3 2 2 9 2 5 2" xfId="3864"/>
    <cellStyle name="20% - Accent3 2 2 9 2 5 2 2" xfId="18918"/>
    <cellStyle name="20% - Accent3 2 2 9 2 5 3" xfId="29082"/>
    <cellStyle name="20% - Accent3 2 2 9 2 6" xfId="3865"/>
    <cellStyle name="20% - Accent3 2 2 9 2 6 2" xfId="3866"/>
    <cellStyle name="20% - Accent3 2 2 9 2 6 2 2" xfId="18919"/>
    <cellStyle name="20% - Accent3 2 2 9 2 6 3" xfId="18920"/>
    <cellStyle name="20% - Accent3 2 2 9 2 7" xfId="3867"/>
    <cellStyle name="20% - Accent3 2 2 9 2 7 2" xfId="18921"/>
    <cellStyle name="20% - Accent3 2 2 9 2 8" xfId="18922"/>
    <cellStyle name="20% - Accent3 2 2 9 3" xfId="3868"/>
    <cellStyle name="20% - Accent3 2 2 9 3 2" xfId="3869"/>
    <cellStyle name="20% - Accent3 2 2 9 3 2 2" xfId="3870"/>
    <cellStyle name="20% - Accent3 2 2 9 3 2 2 2" xfId="18923"/>
    <cellStyle name="20% - Accent3 2 2 9 3 2 3" xfId="18924"/>
    <cellStyle name="20% - Accent3 2 2 9 3 3" xfId="3871"/>
    <cellStyle name="20% - Accent3 2 2 9 3 3 2" xfId="18925"/>
    <cellStyle name="20% - Accent3 2 2 9 3 4" xfId="18926"/>
    <cellStyle name="20% - Accent3 2 2 9 4" xfId="3872"/>
    <cellStyle name="20% - Accent3 2 2 9 4 2" xfId="3873"/>
    <cellStyle name="20% - Accent3 2 2 9 4 2 2" xfId="18927"/>
    <cellStyle name="20% - Accent3 2 2 9 4 3" xfId="18928"/>
    <cellStyle name="20% - Accent3 2 2 9 5" xfId="3874"/>
    <cellStyle name="20% - Accent3 2 2 9 5 2" xfId="3875"/>
    <cellStyle name="20% - Accent3 2 2 9 5 2 2" xfId="18929"/>
    <cellStyle name="20% - Accent3 2 2 9 5 3" xfId="18930"/>
    <cellStyle name="20% - Accent3 2 2 9 6" xfId="3876"/>
    <cellStyle name="20% - Accent3 2 2 9 6 2" xfId="3877"/>
    <cellStyle name="20% - Accent3 2 2 9 6 2 2" xfId="18931"/>
    <cellStyle name="20% - Accent3 2 2 9 6 3" xfId="29083"/>
    <cellStyle name="20% - Accent3 2 2 9 7" xfId="3878"/>
    <cellStyle name="20% - Accent3 2 2 9 7 2" xfId="3879"/>
    <cellStyle name="20% - Accent3 2 2 9 7 2 2" xfId="18932"/>
    <cellStyle name="20% - Accent3 2 2 9 7 3" xfId="18933"/>
    <cellStyle name="20% - Accent3 2 2 9 8" xfId="3880"/>
    <cellStyle name="20% - Accent3 2 2 9 8 2" xfId="18934"/>
    <cellStyle name="20% - Accent3 2 2 9 9" xfId="18935"/>
    <cellStyle name="20% - Accent3 2 3" xfId="103"/>
    <cellStyle name="20% - Accent3 2 4" xfId="104"/>
    <cellStyle name="20% - Accent3 2 4 10" xfId="3881"/>
    <cellStyle name="20% - Accent3 2 4 10 2" xfId="3882"/>
    <cellStyle name="20% - Accent3 2 4 10 2 2" xfId="18936"/>
    <cellStyle name="20% - Accent3 2 4 10 3" xfId="18937"/>
    <cellStyle name="20% - Accent3 2 4 11" xfId="3883"/>
    <cellStyle name="20% - Accent3 2 4 11 2" xfId="3884"/>
    <cellStyle name="20% - Accent3 2 4 11 2 2" xfId="18938"/>
    <cellStyle name="20% - Accent3 2 4 11 3" xfId="15655"/>
    <cellStyle name="20% - Accent3 2 4 12" xfId="3885"/>
    <cellStyle name="20% - Accent3 2 4 12 2" xfId="3886"/>
    <cellStyle name="20% - Accent3 2 4 12 2 2" xfId="16920"/>
    <cellStyle name="20% - Accent3 2 4 12 3" xfId="18939"/>
    <cellStyle name="20% - Accent3 2 4 13" xfId="3887"/>
    <cellStyle name="20% - Accent3 2 4 13 2" xfId="18940"/>
    <cellStyle name="20% - Accent3 2 4 14" xfId="18941"/>
    <cellStyle name="20% - Accent3 2 4 2" xfId="105"/>
    <cellStyle name="20% - Accent3 2 4 2 2" xfId="1446"/>
    <cellStyle name="20% - Accent3 2 4 2 2 2" xfId="3888"/>
    <cellStyle name="20% - Accent3 2 4 2 2 2 2" xfId="3889"/>
    <cellStyle name="20% - Accent3 2 4 2 2 2 2 2" xfId="3890"/>
    <cellStyle name="20% - Accent3 2 4 2 2 2 2 2 2" xfId="18942"/>
    <cellStyle name="20% - Accent3 2 4 2 2 2 2 3" xfId="16496"/>
    <cellStyle name="20% - Accent3 2 4 2 2 2 3" xfId="3891"/>
    <cellStyle name="20% - Accent3 2 4 2 2 2 3 2" xfId="18943"/>
    <cellStyle name="20% - Accent3 2 4 2 2 2 4" xfId="18944"/>
    <cellStyle name="20% - Accent3 2 4 2 2 3" xfId="3892"/>
    <cellStyle name="20% - Accent3 2 4 2 2 3 2" xfId="3893"/>
    <cellStyle name="20% - Accent3 2 4 2 2 3 2 2" xfId="18945"/>
    <cellStyle name="20% - Accent3 2 4 2 2 3 3" xfId="18946"/>
    <cellStyle name="20% - Accent3 2 4 2 2 4" xfId="3894"/>
    <cellStyle name="20% - Accent3 2 4 2 2 4 2" xfId="3895"/>
    <cellStyle name="20% - Accent3 2 4 2 2 4 2 2" xfId="18947"/>
    <cellStyle name="20% - Accent3 2 4 2 2 4 3" xfId="18948"/>
    <cellStyle name="20% - Accent3 2 4 2 2 5" xfId="3896"/>
    <cellStyle name="20% - Accent3 2 4 2 2 5 2" xfId="3897"/>
    <cellStyle name="20% - Accent3 2 4 2 2 5 2 2" xfId="18949"/>
    <cellStyle name="20% - Accent3 2 4 2 2 5 3" xfId="18950"/>
    <cellStyle name="20% - Accent3 2 4 2 2 6" xfId="3898"/>
    <cellStyle name="20% - Accent3 2 4 2 2 6 2" xfId="3899"/>
    <cellStyle name="20% - Accent3 2 4 2 2 6 2 2" xfId="18951"/>
    <cellStyle name="20% - Accent3 2 4 2 2 6 3" xfId="18952"/>
    <cellStyle name="20% - Accent3 2 4 2 2 7" xfId="3900"/>
    <cellStyle name="20% - Accent3 2 4 2 2 7 2" xfId="18953"/>
    <cellStyle name="20% - Accent3 2 4 2 2 8" xfId="18954"/>
    <cellStyle name="20% - Accent3 2 4 2 3" xfId="3901"/>
    <cellStyle name="20% - Accent3 2 4 2 3 2" xfId="3902"/>
    <cellStyle name="20% - Accent3 2 4 2 3 2 2" xfId="3903"/>
    <cellStyle name="20% - Accent3 2 4 2 3 2 2 2" xfId="18955"/>
    <cellStyle name="20% - Accent3 2 4 2 3 2 3" xfId="18956"/>
    <cellStyle name="20% - Accent3 2 4 2 3 3" xfId="3904"/>
    <cellStyle name="20% - Accent3 2 4 2 3 3 2" xfId="18957"/>
    <cellStyle name="20% - Accent3 2 4 2 3 4" xfId="18958"/>
    <cellStyle name="20% - Accent3 2 4 2 4" xfId="3905"/>
    <cellStyle name="20% - Accent3 2 4 2 4 2" xfId="3906"/>
    <cellStyle name="20% - Accent3 2 4 2 4 2 2" xfId="18959"/>
    <cellStyle name="20% - Accent3 2 4 2 4 3" xfId="18960"/>
    <cellStyle name="20% - Accent3 2 4 2 5" xfId="3907"/>
    <cellStyle name="20% - Accent3 2 4 2 5 2" xfId="3908"/>
    <cellStyle name="20% - Accent3 2 4 2 5 2 2" xfId="18961"/>
    <cellStyle name="20% - Accent3 2 4 2 5 3" xfId="18962"/>
    <cellStyle name="20% - Accent3 2 4 2 6" xfId="3909"/>
    <cellStyle name="20% - Accent3 2 4 2 6 2" xfId="3910"/>
    <cellStyle name="20% - Accent3 2 4 2 6 2 2" xfId="18963"/>
    <cellStyle name="20% - Accent3 2 4 2 6 3" xfId="18964"/>
    <cellStyle name="20% - Accent3 2 4 2 7" xfId="3911"/>
    <cellStyle name="20% - Accent3 2 4 2 7 2" xfId="3912"/>
    <cellStyle name="20% - Accent3 2 4 2 7 2 2" xfId="16921"/>
    <cellStyle name="20% - Accent3 2 4 2 7 3" xfId="18965"/>
    <cellStyle name="20% - Accent3 2 4 2 8" xfId="3913"/>
    <cellStyle name="20% - Accent3 2 4 2 8 2" xfId="18966"/>
    <cellStyle name="20% - Accent3 2 4 2 9" xfId="18967"/>
    <cellStyle name="20% - Accent3 2 4 3" xfId="106"/>
    <cellStyle name="20% - Accent3 2 4 3 2" xfId="1447"/>
    <cellStyle name="20% - Accent3 2 4 3 2 2" xfId="3914"/>
    <cellStyle name="20% - Accent3 2 4 3 2 2 2" xfId="3915"/>
    <cellStyle name="20% - Accent3 2 4 3 2 2 2 2" xfId="3916"/>
    <cellStyle name="20% - Accent3 2 4 3 2 2 2 2 2" xfId="17373"/>
    <cellStyle name="20% - Accent3 2 4 3 2 2 2 3" xfId="29859"/>
    <cellStyle name="20% - Accent3 2 4 3 2 2 3" xfId="3917"/>
    <cellStyle name="20% - Accent3 2 4 3 2 2 3 2" xfId="18968"/>
    <cellStyle name="20% - Accent3 2 4 3 2 2 4" xfId="18969"/>
    <cellStyle name="20% - Accent3 2 4 3 2 3" xfId="3918"/>
    <cellStyle name="20% - Accent3 2 4 3 2 3 2" xfId="3919"/>
    <cellStyle name="20% - Accent3 2 4 3 2 3 2 2" xfId="18970"/>
    <cellStyle name="20% - Accent3 2 4 3 2 3 3" xfId="18971"/>
    <cellStyle name="20% - Accent3 2 4 3 2 4" xfId="3920"/>
    <cellStyle name="20% - Accent3 2 4 3 2 4 2" xfId="3921"/>
    <cellStyle name="20% - Accent3 2 4 3 2 4 2 2" xfId="18972"/>
    <cellStyle name="20% - Accent3 2 4 3 2 4 3" xfId="18973"/>
    <cellStyle name="20% - Accent3 2 4 3 2 5" xfId="3922"/>
    <cellStyle name="20% - Accent3 2 4 3 2 5 2" xfId="3923"/>
    <cellStyle name="20% - Accent3 2 4 3 2 5 2 2" xfId="18974"/>
    <cellStyle name="20% - Accent3 2 4 3 2 5 3" xfId="18975"/>
    <cellStyle name="20% - Accent3 2 4 3 2 6" xfId="3924"/>
    <cellStyle name="20% - Accent3 2 4 3 2 6 2" xfId="3925"/>
    <cellStyle name="20% - Accent3 2 4 3 2 6 2 2" xfId="18976"/>
    <cellStyle name="20% - Accent3 2 4 3 2 6 3" xfId="18977"/>
    <cellStyle name="20% - Accent3 2 4 3 2 7" xfId="3926"/>
    <cellStyle name="20% - Accent3 2 4 3 2 7 2" xfId="16922"/>
    <cellStyle name="20% - Accent3 2 4 3 2 8" xfId="18978"/>
    <cellStyle name="20% - Accent3 2 4 3 3" xfId="3927"/>
    <cellStyle name="20% - Accent3 2 4 3 3 2" xfId="3928"/>
    <cellStyle name="20% - Accent3 2 4 3 3 2 2" xfId="3929"/>
    <cellStyle name="20% - Accent3 2 4 3 3 2 2 2" xfId="18979"/>
    <cellStyle name="20% - Accent3 2 4 3 3 2 3" xfId="18980"/>
    <cellStyle name="20% - Accent3 2 4 3 3 3" xfId="3930"/>
    <cellStyle name="20% - Accent3 2 4 3 3 3 2" xfId="18981"/>
    <cellStyle name="20% - Accent3 2 4 3 3 4" xfId="18982"/>
    <cellStyle name="20% - Accent3 2 4 3 4" xfId="3931"/>
    <cellStyle name="20% - Accent3 2 4 3 4 2" xfId="3932"/>
    <cellStyle name="20% - Accent3 2 4 3 4 2 2" xfId="18983"/>
    <cellStyle name="20% - Accent3 2 4 3 4 3" xfId="18984"/>
    <cellStyle name="20% - Accent3 2 4 3 5" xfId="3933"/>
    <cellStyle name="20% - Accent3 2 4 3 5 2" xfId="3934"/>
    <cellStyle name="20% - Accent3 2 4 3 5 2 2" xfId="18985"/>
    <cellStyle name="20% - Accent3 2 4 3 5 3" xfId="18986"/>
    <cellStyle name="20% - Accent3 2 4 3 6" xfId="3935"/>
    <cellStyle name="20% - Accent3 2 4 3 6 2" xfId="3936"/>
    <cellStyle name="20% - Accent3 2 4 3 6 2 2" xfId="18987"/>
    <cellStyle name="20% - Accent3 2 4 3 6 3" xfId="18988"/>
    <cellStyle name="20% - Accent3 2 4 3 7" xfId="3937"/>
    <cellStyle name="20% - Accent3 2 4 3 7 2" xfId="3938"/>
    <cellStyle name="20% - Accent3 2 4 3 7 2 2" xfId="18989"/>
    <cellStyle name="20% - Accent3 2 4 3 7 3" xfId="18990"/>
    <cellStyle name="20% - Accent3 2 4 3 8" xfId="3939"/>
    <cellStyle name="20% - Accent3 2 4 3 8 2" xfId="16923"/>
    <cellStyle name="20% - Accent3 2 4 3 9" xfId="18991"/>
    <cellStyle name="20% - Accent3 2 4 4" xfId="107"/>
    <cellStyle name="20% - Accent3 2 4 4 2" xfId="1448"/>
    <cellStyle name="20% - Accent3 2 4 4 2 2" xfId="3940"/>
    <cellStyle name="20% - Accent3 2 4 4 2 2 2" xfId="3941"/>
    <cellStyle name="20% - Accent3 2 4 4 2 2 2 2" xfId="3942"/>
    <cellStyle name="20% - Accent3 2 4 4 2 2 2 2 2" xfId="29084"/>
    <cellStyle name="20% - Accent3 2 4 4 2 2 2 3" xfId="29860"/>
    <cellStyle name="20% - Accent3 2 4 4 2 2 3" xfId="3943"/>
    <cellStyle name="20% - Accent3 2 4 4 2 2 3 2" xfId="18992"/>
    <cellStyle name="20% - Accent3 2 4 4 2 2 4" xfId="18993"/>
    <cellStyle name="20% - Accent3 2 4 4 2 3" xfId="3944"/>
    <cellStyle name="20% - Accent3 2 4 4 2 3 2" xfId="3945"/>
    <cellStyle name="20% - Accent3 2 4 4 2 3 2 2" xfId="18994"/>
    <cellStyle name="20% - Accent3 2 4 4 2 3 3" xfId="18995"/>
    <cellStyle name="20% - Accent3 2 4 4 2 4" xfId="3946"/>
    <cellStyle name="20% - Accent3 2 4 4 2 4 2" xfId="3947"/>
    <cellStyle name="20% - Accent3 2 4 4 2 4 2 2" xfId="18996"/>
    <cellStyle name="20% - Accent3 2 4 4 2 4 3" xfId="18997"/>
    <cellStyle name="20% - Accent3 2 4 4 2 5" xfId="3948"/>
    <cellStyle name="20% - Accent3 2 4 4 2 5 2" xfId="3949"/>
    <cellStyle name="20% - Accent3 2 4 4 2 5 2 2" xfId="18998"/>
    <cellStyle name="20% - Accent3 2 4 4 2 5 3" xfId="18999"/>
    <cellStyle name="20% - Accent3 2 4 4 2 6" xfId="3950"/>
    <cellStyle name="20% - Accent3 2 4 4 2 6 2" xfId="3951"/>
    <cellStyle name="20% - Accent3 2 4 4 2 6 2 2" xfId="19000"/>
    <cellStyle name="20% - Accent3 2 4 4 2 6 3" xfId="19001"/>
    <cellStyle name="20% - Accent3 2 4 4 2 7" xfId="3952"/>
    <cellStyle name="20% - Accent3 2 4 4 2 7 2" xfId="19002"/>
    <cellStyle name="20% - Accent3 2 4 4 2 8" xfId="19003"/>
    <cellStyle name="20% - Accent3 2 4 4 3" xfId="3953"/>
    <cellStyle name="20% - Accent3 2 4 4 3 2" xfId="3954"/>
    <cellStyle name="20% - Accent3 2 4 4 3 2 2" xfId="3955"/>
    <cellStyle name="20% - Accent3 2 4 4 3 2 2 2" xfId="19004"/>
    <cellStyle name="20% - Accent3 2 4 4 3 2 3" xfId="19005"/>
    <cellStyle name="20% - Accent3 2 4 4 3 3" xfId="3956"/>
    <cellStyle name="20% - Accent3 2 4 4 3 3 2" xfId="19006"/>
    <cellStyle name="20% - Accent3 2 4 4 3 4" xfId="19007"/>
    <cellStyle name="20% - Accent3 2 4 4 4" xfId="3957"/>
    <cellStyle name="20% - Accent3 2 4 4 4 2" xfId="3958"/>
    <cellStyle name="20% - Accent3 2 4 4 4 2 2" xfId="19008"/>
    <cellStyle name="20% - Accent3 2 4 4 4 3" xfId="19009"/>
    <cellStyle name="20% - Accent3 2 4 4 5" xfId="3959"/>
    <cellStyle name="20% - Accent3 2 4 4 5 2" xfId="3960"/>
    <cellStyle name="20% - Accent3 2 4 4 5 2 2" xfId="15656"/>
    <cellStyle name="20% - Accent3 2 4 4 5 3" xfId="15657"/>
    <cellStyle name="20% - Accent3 2 4 4 6" xfId="3961"/>
    <cellStyle name="20% - Accent3 2 4 4 6 2" xfId="3962"/>
    <cellStyle name="20% - Accent3 2 4 4 6 2 2" xfId="15658"/>
    <cellStyle name="20% - Accent3 2 4 4 6 3" xfId="15659"/>
    <cellStyle name="20% - Accent3 2 4 4 7" xfId="3963"/>
    <cellStyle name="20% - Accent3 2 4 4 7 2" xfId="3964"/>
    <cellStyle name="20% - Accent3 2 4 4 7 2 2" xfId="15660"/>
    <cellStyle name="20% - Accent3 2 4 4 7 3" xfId="15661"/>
    <cellStyle name="20% - Accent3 2 4 4 8" xfId="3965"/>
    <cellStyle name="20% - Accent3 2 4 4 8 2" xfId="15662"/>
    <cellStyle name="20% - Accent3 2 4 4 9" xfId="15663"/>
    <cellStyle name="20% - Accent3 2 4 5" xfId="1449"/>
    <cellStyle name="20% - Accent3 2 4 5 2" xfId="3966"/>
    <cellStyle name="20% - Accent3 2 4 5 2 2" xfId="3967"/>
    <cellStyle name="20% - Accent3 2 4 5 2 2 2" xfId="3968"/>
    <cellStyle name="20% - Accent3 2 4 5 2 2 2 2" xfId="29085"/>
    <cellStyle name="20% - Accent3 2 4 5 2 2 3" xfId="29861"/>
    <cellStyle name="20% - Accent3 2 4 5 2 3" xfId="3969"/>
    <cellStyle name="20% - Accent3 2 4 5 2 3 2" xfId="19010"/>
    <cellStyle name="20% - Accent3 2 4 5 2 4" xfId="19011"/>
    <cellStyle name="20% - Accent3 2 4 5 3" xfId="3970"/>
    <cellStyle name="20% - Accent3 2 4 5 3 2" xfId="3971"/>
    <cellStyle name="20% - Accent3 2 4 5 3 2 2" xfId="19012"/>
    <cellStyle name="20% - Accent3 2 4 5 3 3" xfId="19013"/>
    <cellStyle name="20% - Accent3 2 4 5 4" xfId="3972"/>
    <cellStyle name="20% - Accent3 2 4 5 4 2" xfId="3973"/>
    <cellStyle name="20% - Accent3 2 4 5 4 2 2" xfId="19014"/>
    <cellStyle name="20% - Accent3 2 4 5 4 3" xfId="19015"/>
    <cellStyle name="20% - Accent3 2 4 5 5" xfId="3974"/>
    <cellStyle name="20% - Accent3 2 4 5 5 2" xfId="3975"/>
    <cellStyle name="20% - Accent3 2 4 5 5 2 2" xfId="19016"/>
    <cellStyle name="20% - Accent3 2 4 5 5 3" xfId="29862"/>
    <cellStyle name="20% - Accent3 2 4 5 6" xfId="3976"/>
    <cellStyle name="20% - Accent3 2 4 5 6 2" xfId="3977"/>
    <cellStyle name="20% - Accent3 2 4 5 6 2 2" xfId="15664"/>
    <cellStyle name="20% - Accent3 2 4 5 6 3" xfId="16924"/>
    <cellStyle name="20% - Accent3 2 4 5 7" xfId="3978"/>
    <cellStyle name="20% - Accent3 2 4 5 7 2" xfId="19017"/>
    <cellStyle name="20% - Accent3 2 4 5 8" xfId="19018"/>
    <cellStyle name="20% - Accent3 2 4 6" xfId="1450"/>
    <cellStyle name="20% - Accent3 2 4 6 2" xfId="3979"/>
    <cellStyle name="20% - Accent3 2 4 6 2 2" xfId="3980"/>
    <cellStyle name="20% - Accent3 2 4 6 2 2 2" xfId="3981"/>
    <cellStyle name="20% - Accent3 2 4 6 2 2 2 2" xfId="19019"/>
    <cellStyle name="20% - Accent3 2 4 6 2 2 3" xfId="19020"/>
    <cellStyle name="20% - Accent3 2 4 6 2 3" xfId="3982"/>
    <cellStyle name="20% - Accent3 2 4 6 2 3 2" xfId="19021"/>
    <cellStyle name="20% - Accent3 2 4 6 2 4" xfId="19022"/>
    <cellStyle name="20% - Accent3 2 4 6 3" xfId="3983"/>
    <cellStyle name="20% - Accent3 2 4 6 3 2" xfId="3984"/>
    <cellStyle name="20% - Accent3 2 4 6 3 2 2" xfId="19023"/>
    <cellStyle name="20% - Accent3 2 4 6 3 3" xfId="29863"/>
    <cellStyle name="20% - Accent3 2 4 6 4" xfId="3985"/>
    <cellStyle name="20% - Accent3 2 4 6 4 2" xfId="3986"/>
    <cellStyle name="20% - Accent3 2 4 6 4 2 2" xfId="16564"/>
    <cellStyle name="20% - Accent3 2 4 6 4 3" xfId="19024"/>
    <cellStyle name="20% - Accent3 2 4 6 5" xfId="3987"/>
    <cellStyle name="20% - Accent3 2 4 6 5 2" xfId="3988"/>
    <cellStyle name="20% - Accent3 2 4 6 5 2 2" xfId="19025"/>
    <cellStyle name="20% - Accent3 2 4 6 5 3" xfId="19026"/>
    <cellStyle name="20% - Accent3 2 4 6 6" xfId="3989"/>
    <cellStyle name="20% - Accent3 2 4 6 6 2" xfId="3990"/>
    <cellStyle name="20% - Accent3 2 4 6 6 2 2" xfId="19027"/>
    <cellStyle name="20% - Accent3 2 4 6 6 3" xfId="19028"/>
    <cellStyle name="20% - Accent3 2 4 6 7" xfId="3991"/>
    <cellStyle name="20% - Accent3 2 4 6 7 2" xfId="19029"/>
    <cellStyle name="20% - Accent3 2 4 6 8" xfId="19030"/>
    <cellStyle name="20% - Accent3 2 4 7" xfId="1451"/>
    <cellStyle name="20% - Accent3 2 4 7 2" xfId="3992"/>
    <cellStyle name="20% - Accent3 2 4 7 2 2" xfId="3993"/>
    <cellStyle name="20% - Accent3 2 4 7 2 2 2" xfId="3994"/>
    <cellStyle name="20% - Accent3 2 4 7 2 2 2 2" xfId="19031"/>
    <cellStyle name="20% - Accent3 2 4 7 2 2 3" xfId="19032"/>
    <cellStyle name="20% - Accent3 2 4 7 2 3" xfId="3995"/>
    <cellStyle name="20% - Accent3 2 4 7 2 3 2" xfId="19033"/>
    <cellStyle name="20% - Accent3 2 4 7 2 4" xfId="19034"/>
    <cellStyle name="20% - Accent3 2 4 7 3" xfId="3996"/>
    <cellStyle name="20% - Accent3 2 4 7 3 2" xfId="3997"/>
    <cellStyle name="20% - Accent3 2 4 7 3 2 2" xfId="19035"/>
    <cellStyle name="20% - Accent3 2 4 7 3 3" xfId="19036"/>
    <cellStyle name="20% - Accent3 2 4 7 4" xfId="3998"/>
    <cellStyle name="20% - Accent3 2 4 7 4 2" xfId="3999"/>
    <cellStyle name="20% - Accent3 2 4 7 4 2 2" xfId="19037"/>
    <cellStyle name="20% - Accent3 2 4 7 4 3" xfId="19038"/>
    <cellStyle name="20% - Accent3 2 4 7 5" xfId="4000"/>
    <cellStyle name="20% - Accent3 2 4 7 5 2" xfId="4001"/>
    <cellStyle name="20% - Accent3 2 4 7 5 2 2" xfId="19039"/>
    <cellStyle name="20% - Accent3 2 4 7 5 3" xfId="19040"/>
    <cellStyle name="20% - Accent3 2 4 7 6" xfId="4002"/>
    <cellStyle name="20% - Accent3 2 4 7 6 2" xfId="4003"/>
    <cellStyle name="20% - Accent3 2 4 7 6 2 2" xfId="19041"/>
    <cellStyle name="20% - Accent3 2 4 7 6 3" xfId="19042"/>
    <cellStyle name="20% - Accent3 2 4 7 7" xfId="4004"/>
    <cellStyle name="20% - Accent3 2 4 7 7 2" xfId="29086"/>
    <cellStyle name="20% - Accent3 2 4 7 8" xfId="15665"/>
    <cellStyle name="20% - Accent3 2 4 8" xfId="4005"/>
    <cellStyle name="20% - Accent3 2 4 8 2" xfId="4006"/>
    <cellStyle name="20% - Accent3 2 4 8 2 2" xfId="4007"/>
    <cellStyle name="20% - Accent3 2 4 8 2 2 2" xfId="16925"/>
    <cellStyle name="20% - Accent3 2 4 8 2 3" xfId="19043"/>
    <cellStyle name="20% - Accent3 2 4 8 3" xfId="4008"/>
    <cellStyle name="20% - Accent3 2 4 8 3 2" xfId="19044"/>
    <cellStyle name="20% - Accent3 2 4 8 4" xfId="19045"/>
    <cellStyle name="20% - Accent3 2 4 9" xfId="4009"/>
    <cellStyle name="20% - Accent3 2 4 9 2" xfId="4010"/>
    <cellStyle name="20% - Accent3 2 4 9 2 2" xfId="19046"/>
    <cellStyle name="20% - Accent3 2 4 9 3" xfId="19047"/>
    <cellStyle name="20% - Accent3 2 5" xfId="1255"/>
    <cellStyle name="20% - Accent3 3" xfId="1256"/>
    <cellStyle name="20% - Accent3 3 2" xfId="1958"/>
    <cellStyle name="20% - Accent3 3 2 2" xfId="19048"/>
    <cellStyle name="20% - Accent3 3 2 3" xfId="19049"/>
    <cellStyle name="20% - Accent3 3 2 4" xfId="19050"/>
    <cellStyle name="20% - Accent3 3 3" xfId="19051"/>
    <cellStyle name="20% - Accent3 3 4" xfId="19052"/>
    <cellStyle name="20% - Accent3 3 5" xfId="19053"/>
    <cellStyle name="20% - Accent4 2" xfId="108"/>
    <cellStyle name="20% - Accent4 2 2" xfId="109"/>
    <cellStyle name="20% - Accent4 2 2 10" xfId="1452"/>
    <cellStyle name="20% - Accent4 2 2 10 2" xfId="4011"/>
    <cellStyle name="20% - Accent4 2 2 10 2 2" xfId="4012"/>
    <cellStyle name="20% - Accent4 2 2 10 2 2 2" xfId="4013"/>
    <cellStyle name="20% - Accent4 2 2 10 2 2 2 2" xfId="29087"/>
    <cellStyle name="20% - Accent4 2 2 10 2 2 3" xfId="19054"/>
    <cellStyle name="20% - Accent4 2 2 10 2 3" xfId="4014"/>
    <cellStyle name="20% - Accent4 2 2 10 2 3 2" xfId="19055"/>
    <cellStyle name="20% - Accent4 2 2 10 2 4" xfId="19056"/>
    <cellStyle name="20% - Accent4 2 2 10 3" xfId="4015"/>
    <cellStyle name="20% - Accent4 2 2 10 3 2" xfId="4016"/>
    <cellStyle name="20% - Accent4 2 2 10 3 2 2" xfId="19057"/>
    <cellStyle name="20% - Accent4 2 2 10 3 3" xfId="19058"/>
    <cellStyle name="20% - Accent4 2 2 10 4" xfId="4017"/>
    <cellStyle name="20% - Accent4 2 2 10 4 2" xfId="4018"/>
    <cellStyle name="20% - Accent4 2 2 10 4 2 2" xfId="19059"/>
    <cellStyle name="20% - Accent4 2 2 10 4 3" xfId="19060"/>
    <cellStyle name="20% - Accent4 2 2 10 5" xfId="4019"/>
    <cellStyle name="20% - Accent4 2 2 10 5 2" xfId="4020"/>
    <cellStyle name="20% - Accent4 2 2 10 5 2 2" xfId="19061"/>
    <cellStyle name="20% - Accent4 2 2 10 5 3" xfId="19062"/>
    <cellStyle name="20% - Accent4 2 2 10 6" xfId="4021"/>
    <cellStyle name="20% - Accent4 2 2 10 6 2" xfId="4022"/>
    <cellStyle name="20% - Accent4 2 2 10 6 2 2" xfId="19063"/>
    <cellStyle name="20% - Accent4 2 2 10 6 3" xfId="19064"/>
    <cellStyle name="20% - Accent4 2 2 10 7" xfId="4023"/>
    <cellStyle name="20% - Accent4 2 2 10 7 2" xfId="19065"/>
    <cellStyle name="20% - Accent4 2 2 10 8" xfId="19066"/>
    <cellStyle name="20% - Accent4 2 2 11" xfId="1453"/>
    <cellStyle name="20% - Accent4 2 2 11 2" xfId="4024"/>
    <cellStyle name="20% - Accent4 2 2 11 2 2" xfId="4025"/>
    <cellStyle name="20% - Accent4 2 2 11 2 2 2" xfId="4026"/>
    <cellStyle name="20% - Accent4 2 2 11 2 2 2 2" xfId="29088"/>
    <cellStyle name="20% - Accent4 2 2 11 2 2 3" xfId="19067"/>
    <cellStyle name="20% - Accent4 2 2 11 2 3" xfId="4027"/>
    <cellStyle name="20% - Accent4 2 2 11 2 3 2" xfId="19068"/>
    <cellStyle name="20% - Accent4 2 2 11 2 4" xfId="15666"/>
    <cellStyle name="20% - Accent4 2 2 11 3" xfId="4028"/>
    <cellStyle name="20% - Accent4 2 2 11 3 2" xfId="4029"/>
    <cellStyle name="20% - Accent4 2 2 11 3 2 2" xfId="16926"/>
    <cellStyle name="20% - Accent4 2 2 11 3 3" xfId="19069"/>
    <cellStyle name="20% - Accent4 2 2 11 4" xfId="4030"/>
    <cellStyle name="20% - Accent4 2 2 11 4 2" xfId="4031"/>
    <cellStyle name="20% - Accent4 2 2 11 4 2 2" xfId="19070"/>
    <cellStyle name="20% - Accent4 2 2 11 4 3" xfId="19071"/>
    <cellStyle name="20% - Accent4 2 2 11 5" xfId="4032"/>
    <cellStyle name="20% - Accent4 2 2 11 5 2" xfId="4033"/>
    <cellStyle name="20% - Accent4 2 2 11 5 2 2" xfId="19072"/>
    <cellStyle name="20% - Accent4 2 2 11 5 3" xfId="19073"/>
    <cellStyle name="20% - Accent4 2 2 11 6" xfId="4034"/>
    <cellStyle name="20% - Accent4 2 2 11 6 2" xfId="4035"/>
    <cellStyle name="20% - Accent4 2 2 11 6 2 2" xfId="19074"/>
    <cellStyle name="20% - Accent4 2 2 11 6 3" xfId="19075"/>
    <cellStyle name="20% - Accent4 2 2 11 7" xfId="4036"/>
    <cellStyle name="20% - Accent4 2 2 11 7 2" xfId="19076"/>
    <cellStyle name="20% - Accent4 2 2 11 8" xfId="19077"/>
    <cellStyle name="20% - Accent4 2 2 12" xfId="1454"/>
    <cellStyle name="20% - Accent4 2 2 12 2" xfId="4037"/>
    <cellStyle name="20% - Accent4 2 2 12 2 2" xfId="4038"/>
    <cellStyle name="20% - Accent4 2 2 12 2 2 2" xfId="4039"/>
    <cellStyle name="20% - Accent4 2 2 12 2 2 2 2" xfId="19078"/>
    <cellStyle name="20% - Accent4 2 2 12 2 2 3" xfId="19079"/>
    <cellStyle name="20% - Accent4 2 2 12 2 3" xfId="4040"/>
    <cellStyle name="20% - Accent4 2 2 12 2 3 2" xfId="19080"/>
    <cellStyle name="20% - Accent4 2 2 12 2 4" xfId="19081"/>
    <cellStyle name="20% - Accent4 2 2 12 3" xfId="4041"/>
    <cellStyle name="20% - Accent4 2 2 12 3 2" xfId="4042"/>
    <cellStyle name="20% - Accent4 2 2 12 3 2 2" xfId="19082"/>
    <cellStyle name="20% - Accent4 2 2 12 3 3" xfId="19083"/>
    <cellStyle name="20% - Accent4 2 2 12 4" xfId="4043"/>
    <cellStyle name="20% - Accent4 2 2 12 4 2" xfId="4044"/>
    <cellStyle name="20% - Accent4 2 2 12 4 2 2" xfId="19084"/>
    <cellStyle name="20% - Accent4 2 2 12 4 3" xfId="19085"/>
    <cellStyle name="20% - Accent4 2 2 12 5" xfId="4045"/>
    <cellStyle name="20% - Accent4 2 2 12 5 2" xfId="4046"/>
    <cellStyle name="20% - Accent4 2 2 12 5 2 2" xfId="19086"/>
    <cellStyle name="20% - Accent4 2 2 12 5 3" xfId="19087"/>
    <cellStyle name="20% - Accent4 2 2 12 6" xfId="4047"/>
    <cellStyle name="20% - Accent4 2 2 12 6 2" xfId="4048"/>
    <cellStyle name="20% - Accent4 2 2 12 6 2 2" xfId="19088"/>
    <cellStyle name="20% - Accent4 2 2 12 6 3" xfId="19089"/>
    <cellStyle name="20% - Accent4 2 2 12 7" xfId="4049"/>
    <cellStyle name="20% - Accent4 2 2 12 7 2" xfId="19090"/>
    <cellStyle name="20% - Accent4 2 2 12 8" xfId="29089"/>
    <cellStyle name="20% - Accent4 2 2 13" xfId="4050"/>
    <cellStyle name="20% - Accent4 2 2 13 2" xfId="16565"/>
    <cellStyle name="20% - Accent4 2 2 14" xfId="19091"/>
    <cellStyle name="20% - Accent4 2 2 2" xfId="110"/>
    <cellStyle name="20% - Accent4 2 2 2 2" xfId="111"/>
    <cellStyle name="20% - Accent4 2 2 2 2 2" xfId="112"/>
    <cellStyle name="20% - Accent4 2 2 2 3" xfId="113"/>
    <cellStyle name="20% - Accent4 2 2 2 4" xfId="114"/>
    <cellStyle name="20% - Accent4 2 2 2 4 10" xfId="4051"/>
    <cellStyle name="20% - Accent4 2 2 2 4 10 2" xfId="4052"/>
    <cellStyle name="20% - Accent4 2 2 2 4 10 2 2" xfId="19092"/>
    <cellStyle name="20% - Accent4 2 2 2 4 10 3" xfId="19093"/>
    <cellStyle name="20% - Accent4 2 2 2 4 11" xfId="4053"/>
    <cellStyle name="20% - Accent4 2 2 2 4 11 2" xfId="4054"/>
    <cellStyle name="20% - Accent4 2 2 2 4 11 2 2" xfId="19094"/>
    <cellStyle name="20% - Accent4 2 2 2 4 11 3" xfId="16927"/>
    <cellStyle name="20% - Accent4 2 2 2 4 12" xfId="4055"/>
    <cellStyle name="20% - Accent4 2 2 2 4 12 2" xfId="4056"/>
    <cellStyle name="20% - Accent4 2 2 2 4 12 2 2" xfId="19095"/>
    <cellStyle name="20% - Accent4 2 2 2 4 12 3" xfId="19096"/>
    <cellStyle name="20% - Accent4 2 2 2 4 13" xfId="4057"/>
    <cellStyle name="20% - Accent4 2 2 2 4 13 2" xfId="19097"/>
    <cellStyle name="20% - Accent4 2 2 2 4 14" xfId="19098"/>
    <cellStyle name="20% - Accent4 2 2 2 4 2" xfId="115"/>
    <cellStyle name="20% - Accent4 2 2 2 4 2 2" xfId="1455"/>
    <cellStyle name="20% - Accent4 2 2 2 4 2 2 2" xfId="4058"/>
    <cellStyle name="20% - Accent4 2 2 2 4 2 2 2 2" xfId="4059"/>
    <cellStyle name="20% - Accent4 2 2 2 4 2 2 2 2 2" xfId="4060"/>
    <cellStyle name="20% - Accent4 2 2 2 4 2 2 2 2 2 2" xfId="19099"/>
    <cellStyle name="20% - Accent4 2 2 2 4 2 2 2 2 3" xfId="19100"/>
    <cellStyle name="20% - Accent4 2 2 2 4 2 2 2 3" xfId="4061"/>
    <cellStyle name="20% - Accent4 2 2 2 4 2 2 2 3 2" xfId="19101"/>
    <cellStyle name="20% - Accent4 2 2 2 4 2 2 2 4" xfId="19102"/>
    <cellStyle name="20% - Accent4 2 2 2 4 2 2 3" xfId="4062"/>
    <cellStyle name="20% - Accent4 2 2 2 4 2 2 3 2" xfId="4063"/>
    <cellStyle name="20% - Accent4 2 2 2 4 2 2 3 2 2" xfId="19103"/>
    <cellStyle name="20% - Accent4 2 2 2 4 2 2 3 3" xfId="19104"/>
    <cellStyle name="20% - Accent4 2 2 2 4 2 2 4" xfId="4064"/>
    <cellStyle name="20% - Accent4 2 2 2 4 2 2 4 2" xfId="4065"/>
    <cellStyle name="20% - Accent4 2 2 2 4 2 2 4 2 2" xfId="19105"/>
    <cellStyle name="20% - Accent4 2 2 2 4 2 2 4 3" xfId="19106"/>
    <cellStyle name="20% - Accent4 2 2 2 4 2 2 5" xfId="4066"/>
    <cellStyle name="20% - Accent4 2 2 2 4 2 2 5 2" xfId="4067"/>
    <cellStyle name="20% - Accent4 2 2 2 4 2 2 5 2 2" xfId="19107"/>
    <cellStyle name="20% - Accent4 2 2 2 4 2 2 5 3" xfId="16928"/>
    <cellStyle name="20% - Accent4 2 2 2 4 2 2 6" xfId="4068"/>
    <cellStyle name="20% - Accent4 2 2 2 4 2 2 6 2" xfId="4069"/>
    <cellStyle name="20% - Accent4 2 2 2 4 2 2 6 2 2" xfId="19108"/>
    <cellStyle name="20% - Accent4 2 2 2 4 2 2 6 3" xfId="19109"/>
    <cellStyle name="20% - Accent4 2 2 2 4 2 2 7" xfId="4070"/>
    <cellStyle name="20% - Accent4 2 2 2 4 2 2 7 2" xfId="19110"/>
    <cellStyle name="20% - Accent4 2 2 2 4 2 2 8" xfId="19111"/>
    <cellStyle name="20% - Accent4 2 2 2 4 2 3" xfId="4071"/>
    <cellStyle name="20% - Accent4 2 2 2 4 2 3 2" xfId="4072"/>
    <cellStyle name="20% - Accent4 2 2 2 4 2 3 2 2" xfId="4073"/>
    <cellStyle name="20% - Accent4 2 2 2 4 2 3 2 2 2" xfId="19112"/>
    <cellStyle name="20% - Accent4 2 2 2 4 2 3 2 3" xfId="19113"/>
    <cellStyle name="20% - Accent4 2 2 2 4 2 3 3" xfId="4074"/>
    <cellStyle name="20% - Accent4 2 2 2 4 2 3 3 2" xfId="19114"/>
    <cellStyle name="20% - Accent4 2 2 2 4 2 3 4" xfId="29090"/>
    <cellStyle name="20% - Accent4 2 2 2 4 2 4" xfId="4075"/>
    <cellStyle name="20% - Accent4 2 2 2 4 2 4 2" xfId="4076"/>
    <cellStyle name="20% - Accent4 2 2 2 4 2 4 2 2" xfId="16566"/>
    <cellStyle name="20% - Accent4 2 2 2 4 2 4 3" xfId="19115"/>
    <cellStyle name="20% - Accent4 2 2 2 4 2 5" xfId="4077"/>
    <cellStyle name="20% - Accent4 2 2 2 4 2 5 2" xfId="4078"/>
    <cellStyle name="20% - Accent4 2 2 2 4 2 5 2 2" xfId="19116"/>
    <cellStyle name="20% - Accent4 2 2 2 4 2 5 3" xfId="19117"/>
    <cellStyle name="20% - Accent4 2 2 2 4 2 6" xfId="4079"/>
    <cellStyle name="20% - Accent4 2 2 2 4 2 6 2" xfId="4080"/>
    <cellStyle name="20% - Accent4 2 2 2 4 2 6 2 2" xfId="19118"/>
    <cellStyle name="20% - Accent4 2 2 2 4 2 6 3" xfId="19119"/>
    <cellStyle name="20% - Accent4 2 2 2 4 2 7" xfId="4081"/>
    <cellStyle name="20% - Accent4 2 2 2 4 2 7 2" xfId="4082"/>
    <cellStyle name="20% - Accent4 2 2 2 4 2 7 2 2" xfId="19120"/>
    <cellStyle name="20% - Accent4 2 2 2 4 2 7 3" xfId="16929"/>
    <cellStyle name="20% - Accent4 2 2 2 4 2 8" xfId="4083"/>
    <cellStyle name="20% - Accent4 2 2 2 4 2 8 2" xfId="19121"/>
    <cellStyle name="20% - Accent4 2 2 2 4 2 9" xfId="19122"/>
    <cellStyle name="20% - Accent4 2 2 2 4 3" xfId="116"/>
    <cellStyle name="20% - Accent4 2 2 2 4 3 2" xfId="1456"/>
    <cellStyle name="20% - Accent4 2 2 2 4 3 2 2" xfId="4084"/>
    <cellStyle name="20% - Accent4 2 2 2 4 3 2 2 2" xfId="4085"/>
    <cellStyle name="20% - Accent4 2 2 2 4 3 2 2 2 2" xfId="4086"/>
    <cellStyle name="20% - Accent4 2 2 2 4 3 2 2 2 2 2" xfId="19123"/>
    <cellStyle name="20% - Accent4 2 2 2 4 3 2 2 2 3" xfId="19124"/>
    <cellStyle name="20% - Accent4 2 2 2 4 3 2 2 3" xfId="4087"/>
    <cellStyle name="20% - Accent4 2 2 2 4 3 2 2 3 2" xfId="19125"/>
    <cellStyle name="20% - Accent4 2 2 2 4 3 2 2 4" xfId="19126"/>
    <cellStyle name="20% - Accent4 2 2 2 4 3 2 3" xfId="4088"/>
    <cellStyle name="20% - Accent4 2 2 2 4 3 2 3 2" xfId="4089"/>
    <cellStyle name="20% - Accent4 2 2 2 4 3 2 3 2 2" xfId="19127"/>
    <cellStyle name="20% - Accent4 2 2 2 4 3 2 3 3" xfId="19128"/>
    <cellStyle name="20% - Accent4 2 2 2 4 3 2 4" xfId="4090"/>
    <cellStyle name="20% - Accent4 2 2 2 4 3 2 4 2" xfId="4091"/>
    <cellStyle name="20% - Accent4 2 2 2 4 3 2 4 2 2" xfId="19129"/>
    <cellStyle name="20% - Accent4 2 2 2 4 3 2 4 3" xfId="19130"/>
    <cellStyle name="20% - Accent4 2 2 2 4 3 2 5" xfId="4092"/>
    <cellStyle name="20% - Accent4 2 2 2 4 3 2 5 2" xfId="4093"/>
    <cellStyle name="20% - Accent4 2 2 2 4 3 2 5 2 2" xfId="19131"/>
    <cellStyle name="20% - Accent4 2 2 2 4 3 2 5 3" xfId="19132"/>
    <cellStyle name="20% - Accent4 2 2 2 4 3 2 6" xfId="4094"/>
    <cellStyle name="20% - Accent4 2 2 2 4 3 2 6 2" xfId="4095"/>
    <cellStyle name="20% - Accent4 2 2 2 4 3 2 6 2 2" xfId="19133"/>
    <cellStyle name="20% - Accent4 2 2 2 4 3 2 6 3" xfId="19134"/>
    <cellStyle name="20% - Accent4 2 2 2 4 3 2 7" xfId="4096"/>
    <cellStyle name="20% - Accent4 2 2 2 4 3 2 7 2" xfId="19135"/>
    <cellStyle name="20% - Accent4 2 2 2 4 3 2 8" xfId="19136"/>
    <cellStyle name="20% - Accent4 2 2 2 4 3 3" xfId="4097"/>
    <cellStyle name="20% - Accent4 2 2 2 4 3 3 2" xfId="4098"/>
    <cellStyle name="20% - Accent4 2 2 2 4 3 3 2 2" xfId="4099"/>
    <cellStyle name="20% - Accent4 2 2 2 4 3 3 2 2 2" xfId="19137"/>
    <cellStyle name="20% - Accent4 2 2 2 4 3 3 2 3" xfId="19138"/>
    <cellStyle name="20% - Accent4 2 2 2 4 3 3 3" xfId="4100"/>
    <cellStyle name="20% - Accent4 2 2 2 4 3 3 3 2" xfId="19139"/>
    <cellStyle name="20% - Accent4 2 2 2 4 3 3 4" xfId="29091"/>
    <cellStyle name="20% - Accent4 2 2 2 4 3 4" xfId="4101"/>
    <cellStyle name="20% - Accent4 2 2 2 4 3 4 2" xfId="4102"/>
    <cellStyle name="20% - Accent4 2 2 2 4 3 4 2 2" xfId="16567"/>
    <cellStyle name="20% - Accent4 2 2 2 4 3 4 3" xfId="15667"/>
    <cellStyle name="20% - Accent4 2 2 2 4 3 5" xfId="4103"/>
    <cellStyle name="20% - Accent4 2 2 2 4 3 5 2" xfId="4104"/>
    <cellStyle name="20% - Accent4 2 2 2 4 3 5 2 2" xfId="19140"/>
    <cellStyle name="20% - Accent4 2 2 2 4 3 5 3" xfId="19141"/>
    <cellStyle name="20% - Accent4 2 2 2 4 3 6" xfId="4105"/>
    <cellStyle name="20% - Accent4 2 2 2 4 3 6 2" xfId="4106"/>
    <cellStyle name="20% - Accent4 2 2 2 4 3 6 2 2" xfId="19142"/>
    <cellStyle name="20% - Accent4 2 2 2 4 3 6 3" xfId="19143"/>
    <cellStyle name="20% - Accent4 2 2 2 4 3 7" xfId="4107"/>
    <cellStyle name="20% - Accent4 2 2 2 4 3 7 2" xfId="4108"/>
    <cellStyle name="20% - Accent4 2 2 2 4 3 7 2 2" xfId="19144"/>
    <cellStyle name="20% - Accent4 2 2 2 4 3 7 3" xfId="19145"/>
    <cellStyle name="20% - Accent4 2 2 2 4 3 8" xfId="4109"/>
    <cellStyle name="20% - Accent4 2 2 2 4 3 8 2" xfId="16568"/>
    <cellStyle name="20% - Accent4 2 2 2 4 3 9" xfId="17461"/>
    <cellStyle name="20% - Accent4 2 2 2 4 4" xfId="117"/>
    <cellStyle name="20% - Accent4 2 2 2 4 4 2" xfId="1457"/>
    <cellStyle name="20% - Accent4 2 2 2 4 4 2 2" xfId="4110"/>
    <cellStyle name="20% - Accent4 2 2 2 4 4 2 2 2" xfId="4111"/>
    <cellStyle name="20% - Accent4 2 2 2 4 4 2 2 2 2" xfId="4112"/>
    <cellStyle name="20% - Accent4 2 2 2 4 4 2 2 2 2 2" xfId="29864"/>
    <cellStyle name="20% - Accent4 2 2 2 4 4 2 2 2 3" xfId="19146"/>
    <cellStyle name="20% - Accent4 2 2 2 4 4 2 2 3" xfId="4113"/>
    <cellStyle name="20% - Accent4 2 2 2 4 4 2 2 3 2" xfId="15668"/>
    <cellStyle name="20% - Accent4 2 2 2 4 4 2 2 4" xfId="16930"/>
    <cellStyle name="20% - Accent4 2 2 2 4 4 2 3" xfId="4114"/>
    <cellStyle name="20% - Accent4 2 2 2 4 4 2 3 2" xfId="4115"/>
    <cellStyle name="20% - Accent4 2 2 2 4 4 2 3 2 2" xfId="19147"/>
    <cellStyle name="20% - Accent4 2 2 2 4 4 2 3 3" xfId="19148"/>
    <cellStyle name="20% - Accent4 2 2 2 4 4 2 4" xfId="4116"/>
    <cellStyle name="20% - Accent4 2 2 2 4 4 2 4 2" xfId="4117"/>
    <cellStyle name="20% - Accent4 2 2 2 4 4 2 4 2 2" xfId="19149"/>
    <cellStyle name="20% - Accent4 2 2 2 4 4 2 4 3" xfId="19150"/>
    <cellStyle name="20% - Accent4 2 2 2 4 4 2 5" xfId="4118"/>
    <cellStyle name="20% - Accent4 2 2 2 4 4 2 5 2" xfId="4119"/>
    <cellStyle name="20% - Accent4 2 2 2 4 4 2 5 2 2" xfId="19151"/>
    <cellStyle name="20% - Accent4 2 2 2 4 4 2 5 3" xfId="19152"/>
    <cellStyle name="20% - Accent4 2 2 2 4 4 2 6" xfId="4120"/>
    <cellStyle name="20% - Accent4 2 2 2 4 4 2 6 2" xfId="4121"/>
    <cellStyle name="20% - Accent4 2 2 2 4 4 2 6 2 2" xfId="19153"/>
    <cellStyle name="20% - Accent4 2 2 2 4 4 2 6 3" xfId="19154"/>
    <cellStyle name="20% - Accent4 2 2 2 4 4 2 7" xfId="4122"/>
    <cellStyle name="20% - Accent4 2 2 2 4 4 2 7 2" xfId="19155"/>
    <cellStyle name="20% - Accent4 2 2 2 4 4 2 8" xfId="19156"/>
    <cellStyle name="20% - Accent4 2 2 2 4 4 3" xfId="4123"/>
    <cellStyle name="20% - Accent4 2 2 2 4 4 3 2" xfId="4124"/>
    <cellStyle name="20% - Accent4 2 2 2 4 4 3 2 2" xfId="4125"/>
    <cellStyle name="20% - Accent4 2 2 2 4 4 3 2 2 2" xfId="29092"/>
    <cellStyle name="20% - Accent4 2 2 2 4 4 3 2 3" xfId="19157"/>
    <cellStyle name="20% - Accent4 2 2 2 4 4 3 3" xfId="4126"/>
    <cellStyle name="20% - Accent4 2 2 2 4 4 3 3 2" xfId="19158"/>
    <cellStyle name="20% - Accent4 2 2 2 4 4 3 4" xfId="19159"/>
    <cellStyle name="20% - Accent4 2 2 2 4 4 4" xfId="4127"/>
    <cellStyle name="20% - Accent4 2 2 2 4 4 4 2" xfId="4128"/>
    <cellStyle name="20% - Accent4 2 2 2 4 4 4 2 2" xfId="19160"/>
    <cellStyle name="20% - Accent4 2 2 2 4 4 4 3" xfId="19161"/>
    <cellStyle name="20% - Accent4 2 2 2 4 4 5" xfId="4129"/>
    <cellStyle name="20% - Accent4 2 2 2 4 4 5 2" xfId="4130"/>
    <cellStyle name="20% - Accent4 2 2 2 4 4 5 2 2" xfId="19162"/>
    <cellStyle name="20% - Accent4 2 2 2 4 4 5 3" xfId="19163"/>
    <cellStyle name="20% - Accent4 2 2 2 4 4 6" xfId="4131"/>
    <cellStyle name="20% - Accent4 2 2 2 4 4 6 2" xfId="4132"/>
    <cellStyle name="20% - Accent4 2 2 2 4 4 6 2 2" xfId="19164"/>
    <cellStyle name="20% - Accent4 2 2 2 4 4 6 3" xfId="19165"/>
    <cellStyle name="20% - Accent4 2 2 2 4 4 7" xfId="4133"/>
    <cellStyle name="20% - Accent4 2 2 2 4 4 7 2" xfId="4134"/>
    <cellStyle name="20% - Accent4 2 2 2 4 4 7 2 2" xfId="19166"/>
    <cellStyle name="20% - Accent4 2 2 2 4 4 7 3" xfId="19167"/>
    <cellStyle name="20% - Accent4 2 2 2 4 4 8" xfId="4135"/>
    <cellStyle name="20% - Accent4 2 2 2 4 4 8 2" xfId="19168"/>
    <cellStyle name="20% - Accent4 2 2 2 4 4 9" xfId="19169"/>
    <cellStyle name="20% - Accent4 2 2 2 4 5" xfId="1458"/>
    <cellStyle name="20% - Accent4 2 2 2 4 5 2" xfId="4136"/>
    <cellStyle name="20% - Accent4 2 2 2 4 5 2 2" xfId="4137"/>
    <cellStyle name="20% - Accent4 2 2 2 4 5 2 2 2" xfId="4138"/>
    <cellStyle name="20% - Accent4 2 2 2 4 5 2 2 2 2" xfId="29093"/>
    <cellStyle name="20% - Accent4 2 2 2 4 5 2 2 3" xfId="19170"/>
    <cellStyle name="20% - Accent4 2 2 2 4 5 2 3" xfId="4139"/>
    <cellStyle name="20% - Accent4 2 2 2 4 5 2 3 2" xfId="19171"/>
    <cellStyle name="20% - Accent4 2 2 2 4 5 2 4" xfId="19172"/>
    <cellStyle name="20% - Accent4 2 2 2 4 5 3" xfId="4140"/>
    <cellStyle name="20% - Accent4 2 2 2 4 5 3 2" xfId="4141"/>
    <cellStyle name="20% - Accent4 2 2 2 4 5 3 2 2" xfId="15669"/>
    <cellStyle name="20% - Accent4 2 2 2 4 5 3 3" xfId="16931"/>
    <cellStyle name="20% - Accent4 2 2 2 4 5 4" xfId="4142"/>
    <cellStyle name="20% - Accent4 2 2 2 4 5 4 2" xfId="4143"/>
    <cellStyle name="20% - Accent4 2 2 2 4 5 4 2 2" xfId="19173"/>
    <cellStyle name="20% - Accent4 2 2 2 4 5 4 3" xfId="19174"/>
    <cellStyle name="20% - Accent4 2 2 2 4 5 5" xfId="4144"/>
    <cellStyle name="20% - Accent4 2 2 2 4 5 5 2" xfId="4145"/>
    <cellStyle name="20% - Accent4 2 2 2 4 5 5 2 2" xfId="19175"/>
    <cellStyle name="20% - Accent4 2 2 2 4 5 5 3" xfId="19176"/>
    <cellStyle name="20% - Accent4 2 2 2 4 5 6" xfId="4146"/>
    <cellStyle name="20% - Accent4 2 2 2 4 5 6 2" xfId="4147"/>
    <cellStyle name="20% - Accent4 2 2 2 4 5 6 2 2" xfId="19177"/>
    <cellStyle name="20% - Accent4 2 2 2 4 5 6 3" xfId="19178"/>
    <cellStyle name="20% - Accent4 2 2 2 4 5 7" xfId="4148"/>
    <cellStyle name="20% - Accent4 2 2 2 4 5 7 2" xfId="19179"/>
    <cellStyle name="20% - Accent4 2 2 2 4 5 8" xfId="19180"/>
    <cellStyle name="20% - Accent4 2 2 2 4 6" xfId="1459"/>
    <cellStyle name="20% - Accent4 2 2 2 4 6 2" xfId="4149"/>
    <cellStyle name="20% - Accent4 2 2 2 4 6 2 2" xfId="4150"/>
    <cellStyle name="20% - Accent4 2 2 2 4 6 2 2 2" xfId="4151"/>
    <cellStyle name="20% - Accent4 2 2 2 4 6 2 2 2 2" xfId="19181"/>
    <cellStyle name="20% - Accent4 2 2 2 4 6 2 2 3" xfId="19182"/>
    <cellStyle name="20% - Accent4 2 2 2 4 6 2 3" xfId="4152"/>
    <cellStyle name="20% - Accent4 2 2 2 4 6 2 3 2" xfId="19183"/>
    <cellStyle name="20% - Accent4 2 2 2 4 6 2 4" xfId="19184"/>
    <cellStyle name="20% - Accent4 2 2 2 4 6 3" xfId="4153"/>
    <cellStyle name="20% - Accent4 2 2 2 4 6 3 2" xfId="4154"/>
    <cellStyle name="20% - Accent4 2 2 2 4 6 3 2 2" xfId="19185"/>
    <cellStyle name="20% - Accent4 2 2 2 4 6 3 3" xfId="19186"/>
    <cellStyle name="20% - Accent4 2 2 2 4 6 4" xfId="4155"/>
    <cellStyle name="20% - Accent4 2 2 2 4 6 4 2" xfId="4156"/>
    <cellStyle name="20% - Accent4 2 2 2 4 6 4 2 2" xfId="19187"/>
    <cellStyle name="20% - Accent4 2 2 2 4 6 4 3" xfId="19188"/>
    <cellStyle name="20% - Accent4 2 2 2 4 6 5" xfId="4157"/>
    <cellStyle name="20% - Accent4 2 2 2 4 6 5 2" xfId="4158"/>
    <cellStyle name="20% - Accent4 2 2 2 4 6 5 2 2" xfId="19189"/>
    <cellStyle name="20% - Accent4 2 2 2 4 6 5 3" xfId="19190"/>
    <cellStyle name="20% - Accent4 2 2 2 4 6 6" xfId="4159"/>
    <cellStyle name="20% - Accent4 2 2 2 4 6 6 2" xfId="4160"/>
    <cellStyle name="20% - Accent4 2 2 2 4 6 6 2 2" xfId="19191"/>
    <cellStyle name="20% - Accent4 2 2 2 4 6 6 3" xfId="19192"/>
    <cellStyle name="20% - Accent4 2 2 2 4 6 7" xfId="4161"/>
    <cellStyle name="20% - Accent4 2 2 2 4 6 7 2" xfId="19193"/>
    <cellStyle name="20% - Accent4 2 2 2 4 6 8" xfId="29094"/>
    <cellStyle name="20% - Accent4 2 2 2 4 7" xfId="1460"/>
    <cellStyle name="20% - Accent4 2 2 2 4 7 2" xfId="4162"/>
    <cellStyle name="20% - Accent4 2 2 2 4 7 2 2" xfId="4163"/>
    <cellStyle name="20% - Accent4 2 2 2 4 7 2 2 2" xfId="4164"/>
    <cellStyle name="20% - Accent4 2 2 2 4 7 2 2 2 2" xfId="29865"/>
    <cellStyle name="20% - Accent4 2 2 2 4 7 2 2 3" xfId="19194"/>
    <cellStyle name="20% - Accent4 2 2 2 4 7 2 3" xfId="4165"/>
    <cellStyle name="20% - Accent4 2 2 2 4 7 2 3 2" xfId="19195"/>
    <cellStyle name="20% - Accent4 2 2 2 4 7 2 4" xfId="19196"/>
    <cellStyle name="20% - Accent4 2 2 2 4 7 3" xfId="4166"/>
    <cellStyle name="20% - Accent4 2 2 2 4 7 3 2" xfId="4167"/>
    <cellStyle name="20% - Accent4 2 2 2 4 7 3 2 2" xfId="19197"/>
    <cellStyle name="20% - Accent4 2 2 2 4 7 3 3" xfId="19198"/>
    <cellStyle name="20% - Accent4 2 2 2 4 7 4" xfId="4168"/>
    <cellStyle name="20% - Accent4 2 2 2 4 7 4 2" xfId="4169"/>
    <cellStyle name="20% - Accent4 2 2 2 4 7 4 2 2" xfId="15670"/>
    <cellStyle name="20% - Accent4 2 2 2 4 7 4 3" xfId="16932"/>
    <cellStyle name="20% - Accent4 2 2 2 4 7 5" xfId="4170"/>
    <cellStyle name="20% - Accent4 2 2 2 4 7 5 2" xfId="4171"/>
    <cellStyle name="20% - Accent4 2 2 2 4 7 5 2 2" xfId="19199"/>
    <cellStyle name="20% - Accent4 2 2 2 4 7 5 3" xfId="19200"/>
    <cellStyle name="20% - Accent4 2 2 2 4 7 6" xfId="4172"/>
    <cellStyle name="20% - Accent4 2 2 2 4 7 6 2" xfId="4173"/>
    <cellStyle name="20% - Accent4 2 2 2 4 7 6 2 2" xfId="19201"/>
    <cellStyle name="20% - Accent4 2 2 2 4 7 6 3" xfId="19202"/>
    <cellStyle name="20% - Accent4 2 2 2 4 7 7" xfId="4174"/>
    <cellStyle name="20% - Accent4 2 2 2 4 7 7 2" xfId="19203"/>
    <cellStyle name="20% - Accent4 2 2 2 4 7 8" xfId="19204"/>
    <cellStyle name="20% - Accent4 2 2 2 4 8" xfId="4175"/>
    <cellStyle name="20% - Accent4 2 2 2 4 8 2" xfId="4176"/>
    <cellStyle name="20% - Accent4 2 2 2 4 8 2 2" xfId="4177"/>
    <cellStyle name="20% - Accent4 2 2 2 4 8 2 2 2" xfId="19205"/>
    <cellStyle name="20% - Accent4 2 2 2 4 8 2 3" xfId="19206"/>
    <cellStyle name="20% - Accent4 2 2 2 4 8 3" xfId="4178"/>
    <cellStyle name="20% - Accent4 2 2 2 4 8 3 2" xfId="19207"/>
    <cellStyle name="20% - Accent4 2 2 2 4 8 4" xfId="19208"/>
    <cellStyle name="20% - Accent4 2 2 2 4 9" xfId="4179"/>
    <cellStyle name="20% - Accent4 2 2 2 4 9 2" xfId="4180"/>
    <cellStyle name="20% - Accent4 2 2 2 4 9 2 2" xfId="19209"/>
    <cellStyle name="20% - Accent4 2 2 2 4 9 3" xfId="19210"/>
    <cellStyle name="20% - Accent4 2 2 2 5" xfId="118"/>
    <cellStyle name="20% - Accent4 2 2 3" xfId="119"/>
    <cellStyle name="20% - Accent4 2 2 3 2" xfId="120"/>
    <cellStyle name="20% - Accent4 2 2 3 2 2" xfId="121"/>
    <cellStyle name="20% - Accent4 2 2 3 3" xfId="122"/>
    <cellStyle name="20% - Accent4 2 2 4" xfId="123"/>
    <cellStyle name="20% - Accent4 2 2 4 2" xfId="124"/>
    <cellStyle name="20% - Accent4 2 2 5" xfId="125"/>
    <cellStyle name="20% - Accent4 2 2 5 10" xfId="4181"/>
    <cellStyle name="20% - Accent4 2 2 5 10 2" xfId="4182"/>
    <cellStyle name="20% - Accent4 2 2 5 10 2 2" xfId="19211"/>
    <cellStyle name="20% - Accent4 2 2 5 10 3" xfId="19212"/>
    <cellStyle name="20% - Accent4 2 2 5 11" xfId="4183"/>
    <cellStyle name="20% - Accent4 2 2 5 11 2" xfId="4184"/>
    <cellStyle name="20% - Accent4 2 2 5 11 2 2" xfId="19213"/>
    <cellStyle name="20% - Accent4 2 2 5 11 3" xfId="19214"/>
    <cellStyle name="20% - Accent4 2 2 5 12" xfId="4185"/>
    <cellStyle name="20% - Accent4 2 2 5 12 2" xfId="4186"/>
    <cellStyle name="20% - Accent4 2 2 5 12 2 2" xfId="19215"/>
    <cellStyle name="20% - Accent4 2 2 5 12 3" xfId="19216"/>
    <cellStyle name="20% - Accent4 2 2 5 13" xfId="4187"/>
    <cellStyle name="20% - Accent4 2 2 5 13 2" xfId="19217"/>
    <cellStyle name="20% - Accent4 2 2 5 14" xfId="29095"/>
    <cellStyle name="20% - Accent4 2 2 5 2" xfId="126"/>
    <cellStyle name="20% - Accent4 2 2 5 2 2" xfId="1461"/>
    <cellStyle name="20% - Accent4 2 2 5 2 2 2" xfId="4188"/>
    <cellStyle name="20% - Accent4 2 2 5 2 2 2 2" xfId="4189"/>
    <cellStyle name="20% - Accent4 2 2 5 2 2 2 2 2" xfId="4190"/>
    <cellStyle name="20% - Accent4 2 2 5 2 2 2 2 2 2" xfId="29866"/>
    <cellStyle name="20% - Accent4 2 2 5 2 2 2 2 3" xfId="19218"/>
    <cellStyle name="20% - Accent4 2 2 5 2 2 2 3" xfId="4191"/>
    <cellStyle name="20% - Accent4 2 2 5 2 2 2 3 2" xfId="19219"/>
    <cellStyle name="20% - Accent4 2 2 5 2 2 2 4" xfId="19220"/>
    <cellStyle name="20% - Accent4 2 2 5 2 2 3" xfId="4192"/>
    <cellStyle name="20% - Accent4 2 2 5 2 2 3 2" xfId="4193"/>
    <cellStyle name="20% - Accent4 2 2 5 2 2 3 2 2" xfId="19221"/>
    <cellStyle name="20% - Accent4 2 2 5 2 2 3 3" xfId="19222"/>
    <cellStyle name="20% - Accent4 2 2 5 2 2 4" xfId="4194"/>
    <cellStyle name="20% - Accent4 2 2 5 2 2 4 2" xfId="4195"/>
    <cellStyle name="20% - Accent4 2 2 5 2 2 4 2 2" xfId="19223"/>
    <cellStyle name="20% - Accent4 2 2 5 2 2 4 3" xfId="19224"/>
    <cellStyle name="20% - Accent4 2 2 5 2 2 5" xfId="4196"/>
    <cellStyle name="20% - Accent4 2 2 5 2 2 5 2" xfId="4197"/>
    <cellStyle name="20% - Accent4 2 2 5 2 2 5 2 2" xfId="16933"/>
    <cellStyle name="20% - Accent4 2 2 5 2 2 5 3" xfId="19225"/>
    <cellStyle name="20% - Accent4 2 2 5 2 2 6" xfId="4198"/>
    <cellStyle name="20% - Accent4 2 2 5 2 2 6 2" xfId="4199"/>
    <cellStyle name="20% - Accent4 2 2 5 2 2 6 2 2" xfId="19226"/>
    <cellStyle name="20% - Accent4 2 2 5 2 2 6 3" xfId="19227"/>
    <cellStyle name="20% - Accent4 2 2 5 2 2 7" xfId="4200"/>
    <cellStyle name="20% - Accent4 2 2 5 2 2 7 2" xfId="19228"/>
    <cellStyle name="20% - Accent4 2 2 5 2 2 8" xfId="19229"/>
    <cellStyle name="20% - Accent4 2 2 5 2 3" xfId="4201"/>
    <cellStyle name="20% - Accent4 2 2 5 2 3 2" xfId="4202"/>
    <cellStyle name="20% - Accent4 2 2 5 2 3 2 2" xfId="4203"/>
    <cellStyle name="20% - Accent4 2 2 5 2 3 2 2 2" xfId="19230"/>
    <cellStyle name="20% - Accent4 2 2 5 2 3 2 3" xfId="19231"/>
    <cellStyle name="20% - Accent4 2 2 5 2 3 3" xfId="4204"/>
    <cellStyle name="20% - Accent4 2 2 5 2 3 3 2" xfId="19232"/>
    <cellStyle name="20% - Accent4 2 2 5 2 3 4" xfId="19233"/>
    <cellStyle name="20% - Accent4 2 2 5 2 4" xfId="4205"/>
    <cellStyle name="20% - Accent4 2 2 5 2 4 2" xfId="4206"/>
    <cellStyle name="20% - Accent4 2 2 5 2 4 2 2" xfId="19234"/>
    <cellStyle name="20% - Accent4 2 2 5 2 4 3" xfId="19235"/>
    <cellStyle name="20% - Accent4 2 2 5 2 5" xfId="4207"/>
    <cellStyle name="20% - Accent4 2 2 5 2 5 2" xfId="4208"/>
    <cellStyle name="20% - Accent4 2 2 5 2 5 2 2" xfId="19236"/>
    <cellStyle name="20% - Accent4 2 2 5 2 5 3" xfId="19237"/>
    <cellStyle name="20% - Accent4 2 2 5 2 6" xfId="4209"/>
    <cellStyle name="20% - Accent4 2 2 5 2 6 2" xfId="4210"/>
    <cellStyle name="20% - Accent4 2 2 5 2 6 2 2" xfId="16934"/>
    <cellStyle name="20% - Accent4 2 2 5 2 6 3" xfId="19238"/>
    <cellStyle name="20% - Accent4 2 2 5 2 7" xfId="4211"/>
    <cellStyle name="20% - Accent4 2 2 5 2 7 2" xfId="4212"/>
    <cellStyle name="20% - Accent4 2 2 5 2 7 2 2" xfId="19239"/>
    <cellStyle name="20% - Accent4 2 2 5 2 7 3" xfId="19240"/>
    <cellStyle name="20% - Accent4 2 2 5 2 8" xfId="4213"/>
    <cellStyle name="20% - Accent4 2 2 5 2 8 2" xfId="19241"/>
    <cellStyle name="20% - Accent4 2 2 5 2 9" xfId="29096"/>
    <cellStyle name="20% - Accent4 2 2 5 3" xfId="127"/>
    <cellStyle name="20% - Accent4 2 2 5 3 2" xfId="1462"/>
    <cellStyle name="20% - Accent4 2 2 5 3 2 2" xfId="4214"/>
    <cellStyle name="20% - Accent4 2 2 5 3 2 2 2" xfId="4215"/>
    <cellStyle name="20% - Accent4 2 2 5 3 2 2 2 2" xfId="4216"/>
    <cellStyle name="20% - Accent4 2 2 5 3 2 2 2 2 2" xfId="17462"/>
    <cellStyle name="20% - Accent4 2 2 5 3 2 2 2 3" xfId="19242"/>
    <cellStyle name="20% - Accent4 2 2 5 3 2 2 3" xfId="4217"/>
    <cellStyle name="20% - Accent4 2 2 5 3 2 2 3 2" xfId="19243"/>
    <cellStyle name="20% - Accent4 2 2 5 3 2 2 4" xfId="19244"/>
    <cellStyle name="20% - Accent4 2 2 5 3 2 3" xfId="4218"/>
    <cellStyle name="20% - Accent4 2 2 5 3 2 3 2" xfId="4219"/>
    <cellStyle name="20% - Accent4 2 2 5 3 2 3 2 2" xfId="19245"/>
    <cellStyle name="20% - Accent4 2 2 5 3 2 3 3" xfId="19246"/>
    <cellStyle name="20% - Accent4 2 2 5 3 2 4" xfId="4220"/>
    <cellStyle name="20% - Accent4 2 2 5 3 2 4 2" xfId="4221"/>
    <cellStyle name="20% - Accent4 2 2 5 3 2 4 2 2" xfId="19247"/>
    <cellStyle name="20% - Accent4 2 2 5 3 2 4 3" xfId="19248"/>
    <cellStyle name="20% - Accent4 2 2 5 3 2 5" xfId="4222"/>
    <cellStyle name="20% - Accent4 2 2 5 3 2 5 2" xfId="4223"/>
    <cellStyle name="20% - Accent4 2 2 5 3 2 5 2 2" xfId="19249"/>
    <cellStyle name="20% - Accent4 2 2 5 3 2 5 3" xfId="19250"/>
    <cellStyle name="20% - Accent4 2 2 5 3 2 6" xfId="4224"/>
    <cellStyle name="20% - Accent4 2 2 5 3 2 6 2" xfId="4225"/>
    <cellStyle name="20% - Accent4 2 2 5 3 2 6 2 2" xfId="16935"/>
    <cellStyle name="20% - Accent4 2 2 5 3 2 6 3" xfId="19251"/>
    <cellStyle name="20% - Accent4 2 2 5 3 2 7" xfId="4226"/>
    <cellStyle name="20% - Accent4 2 2 5 3 2 7 2" xfId="19252"/>
    <cellStyle name="20% - Accent4 2 2 5 3 2 8" xfId="19253"/>
    <cellStyle name="20% - Accent4 2 2 5 3 3" xfId="4227"/>
    <cellStyle name="20% - Accent4 2 2 5 3 3 2" xfId="4228"/>
    <cellStyle name="20% - Accent4 2 2 5 3 3 2 2" xfId="4229"/>
    <cellStyle name="20% - Accent4 2 2 5 3 3 2 2 2" xfId="19254"/>
    <cellStyle name="20% - Accent4 2 2 5 3 3 2 3" xfId="19255"/>
    <cellStyle name="20% - Accent4 2 2 5 3 3 3" xfId="4230"/>
    <cellStyle name="20% - Accent4 2 2 5 3 3 3 2" xfId="19256"/>
    <cellStyle name="20% - Accent4 2 2 5 3 3 4" xfId="19257"/>
    <cellStyle name="20% - Accent4 2 2 5 3 4" xfId="4231"/>
    <cellStyle name="20% - Accent4 2 2 5 3 4 2" xfId="4232"/>
    <cellStyle name="20% - Accent4 2 2 5 3 4 2 2" xfId="19258"/>
    <cellStyle name="20% - Accent4 2 2 5 3 4 3" xfId="19259"/>
    <cellStyle name="20% - Accent4 2 2 5 3 5" xfId="4233"/>
    <cellStyle name="20% - Accent4 2 2 5 3 5 2" xfId="4234"/>
    <cellStyle name="20% - Accent4 2 2 5 3 5 2 2" xfId="29097"/>
    <cellStyle name="20% - Accent4 2 2 5 3 5 3" xfId="19260"/>
    <cellStyle name="20% - Accent4 2 2 5 3 6" xfId="4235"/>
    <cellStyle name="20% - Accent4 2 2 5 3 6 2" xfId="4236"/>
    <cellStyle name="20% - Accent4 2 2 5 3 6 2 2" xfId="19261"/>
    <cellStyle name="20% - Accent4 2 2 5 3 6 3" xfId="19262"/>
    <cellStyle name="20% - Accent4 2 2 5 3 7" xfId="4237"/>
    <cellStyle name="20% - Accent4 2 2 5 3 7 2" xfId="4238"/>
    <cellStyle name="20% - Accent4 2 2 5 3 7 2 2" xfId="19263"/>
    <cellStyle name="20% - Accent4 2 2 5 3 7 3" xfId="19264"/>
    <cellStyle name="20% - Accent4 2 2 5 3 8" xfId="4239"/>
    <cellStyle name="20% - Accent4 2 2 5 3 8 2" xfId="19265"/>
    <cellStyle name="20% - Accent4 2 2 5 3 9" xfId="19266"/>
    <cellStyle name="20% - Accent4 2 2 5 4" xfId="128"/>
    <cellStyle name="20% - Accent4 2 2 5 4 2" xfId="1463"/>
    <cellStyle name="20% - Accent4 2 2 5 4 2 2" xfId="4240"/>
    <cellStyle name="20% - Accent4 2 2 5 4 2 2 2" xfId="4241"/>
    <cellStyle name="20% - Accent4 2 2 5 4 2 2 2 2" xfId="4242"/>
    <cellStyle name="20% - Accent4 2 2 5 4 2 2 2 2 2" xfId="19267"/>
    <cellStyle name="20% - Accent4 2 2 5 4 2 2 2 3" xfId="19268"/>
    <cellStyle name="20% - Accent4 2 2 5 4 2 2 3" xfId="4243"/>
    <cellStyle name="20% - Accent4 2 2 5 4 2 2 3 2" xfId="19269"/>
    <cellStyle name="20% - Accent4 2 2 5 4 2 2 4" xfId="15671"/>
    <cellStyle name="20% - Accent4 2 2 5 4 2 3" xfId="4244"/>
    <cellStyle name="20% - Accent4 2 2 5 4 2 3 2" xfId="4245"/>
    <cellStyle name="20% - Accent4 2 2 5 4 2 3 2 2" xfId="16936"/>
    <cellStyle name="20% - Accent4 2 2 5 4 2 3 3" xfId="19270"/>
    <cellStyle name="20% - Accent4 2 2 5 4 2 4" xfId="4246"/>
    <cellStyle name="20% - Accent4 2 2 5 4 2 4 2" xfId="4247"/>
    <cellStyle name="20% - Accent4 2 2 5 4 2 4 2 2" xfId="29098"/>
    <cellStyle name="20% - Accent4 2 2 5 4 2 4 3" xfId="19271"/>
    <cellStyle name="20% - Accent4 2 2 5 4 2 5" xfId="4248"/>
    <cellStyle name="20% - Accent4 2 2 5 4 2 5 2" xfId="4249"/>
    <cellStyle name="20% - Accent4 2 2 5 4 2 5 2 2" xfId="19272"/>
    <cellStyle name="20% - Accent4 2 2 5 4 2 5 3" xfId="19273"/>
    <cellStyle name="20% - Accent4 2 2 5 4 2 6" xfId="4250"/>
    <cellStyle name="20% - Accent4 2 2 5 4 2 6 2" xfId="4251"/>
    <cellStyle name="20% - Accent4 2 2 5 4 2 6 2 2" xfId="19274"/>
    <cellStyle name="20% - Accent4 2 2 5 4 2 6 3" xfId="19275"/>
    <cellStyle name="20% - Accent4 2 2 5 4 2 7" xfId="4252"/>
    <cellStyle name="20% - Accent4 2 2 5 4 2 7 2" xfId="19276"/>
    <cellStyle name="20% - Accent4 2 2 5 4 2 8" xfId="19277"/>
    <cellStyle name="20% - Accent4 2 2 5 4 3" xfId="4253"/>
    <cellStyle name="20% - Accent4 2 2 5 4 3 2" xfId="4254"/>
    <cellStyle name="20% - Accent4 2 2 5 4 3 2 2" xfId="4255"/>
    <cellStyle name="20% - Accent4 2 2 5 4 3 2 2 2" xfId="19278"/>
    <cellStyle name="20% - Accent4 2 2 5 4 3 2 3" xfId="19279"/>
    <cellStyle name="20% - Accent4 2 2 5 4 3 3" xfId="4256"/>
    <cellStyle name="20% - Accent4 2 2 5 4 3 3 2" xfId="19280"/>
    <cellStyle name="20% - Accent4 2 2 5 4 3 4" xfId="19281"/>
    <cellStyle name="20% - Accent4 2 2 5 4 4" xfId="4257"/>
    <cellStyle name="20% - Accent4 2 2 5 4 4 2" xfId="4258"/>
    <cellStyle name="20% - Accent4 2 2 5 4 4 2 2" xfId="19282"/>
    <cellStyle name="20% - Accent4 2 2 5 4 4 3" xfId="19283"/>
    <cellStyle name="20% - Accent4 2 2 5 4 5" xfId="4259"/>
    <cellStyle name="20% - Accent4 2 2 5 4 5 2" xfId="4260"/>
    <cellStyle name="20% - Accent4 2 2 5 4 5 2 2" xfId="29099"/>
    <cellStyle name="20% - Accent4 2 2 5 4 5 3" xfId="19284"/>
    <cellStyle name="20% - Accent4 2 2 5 4 6" xfId="4261"/>
    <cellStyle name="20% - Accent4 2 2 5 4 6 2" xfId="4262"/>
    <cellStyle name="20% - Accent4 2 2 5 4 6 2 2" xfId="19285"/>
    <cellStyle name="20% - Accent4 2 2 5 4 6 3" xfId="19286"/>
    <cellStyle name="20% - Accent4 2 2 5 4 7" xfId="4263"/>
    <cellStyle name="20% - Accent4 2 2 5 4 7 2" xfId="4264"/>
    <cellStyle name="20% - Accent4 2 2 5 4 7 2 2" xfId="19287"/>
    <cellStyle name="20% - Accent4 2 2 5 4 7 3" xfId="19288"/>
    <cellStyle name="20% - Accent4 2 2 5 4 8" xfId="4265"/>
    <cellStyle name="20% - Accent4 2 2 5 4 8 2" xfId="19289"/>
    <cellStyle name="20% - Accent4 2 2 5 4 9" xfId="19290"/>
    <cellStyle name="20% - Accent4 2 2 5 5" xfId="1464"/>
    <cellStyle name="20% - Accent4 2 2 5 5 2" xfId="4266"/>
    <cellStyle name="20% - Accent4 2 2 5 5 2 2" xfId="4267"/>
    <cellStyle name="20% - Accent4 2 2 5 5 2 2 2" xfId="4268"/>
    <cellStyle name="20% - Accent4 2 2 5 5 2 2 2 2" xfId="19291"/>
    <cellStyle name="20% - Accent4 2 2 5 5 2 2 3" xfId="19292"/>
    <cellStyle name="20% - Accent4 2 2 5 5 2 3" xfId="4269"/>
    <cellStyle name="20% - Accent4 2 2 5 5 2 3 2" xfId="19293"/>
    <cellStyle name="20% - Accent4 2 2 5 5 2 4" xfId="19294"/>
    <cellStyle name="20% - Accent4 2 2 5 5 3" xfId="4270"/>
    <cellStyle name="20% - Accent4 2 2 5 5 3 2" xfId="4271"/>
    <cellStyle name="20% - Accent4 2 2 5 5 3 2 2" xfId="19295"/>
    <cellStyle name="20% - Accent4 2 2 5 5 3 3" xfId="15672"/>
    <cellStyle name="20% - Accent4 2 2 5 5 4" xfId="4272"/>
    <cellStyle name="20% - Accent4 2 2 5 5 4 2" xfId="4273"/>
    <cellStyle name="20% - Accent4 2 2 5 5 4 2 2" xfId="16937"/>
    <cellStyle name="20% - Accent4 2 2 5 5 4 3" xfId="19296"/>
    <cellStyle name="20% - Accent4 2 2 5 5 5" xfId="4274"/>
    <cellStyle name="20% - Accent4 2 2 5 5 5 2" xfId="4275"/>
    <cellStyle name="20% - Accent4 2 2 5 5 5 2 2" xfId="19297"/>
    <cellStyle name="20% - Accent4 2 2 5 5 5 3" xfId="19298"/>
    <cellStyle name="20% - Accent4 2 2 5 5 6" xfId="4276"/>
    <cellStyle name="20% - Accent4 2 2 5 5 6 2" xfId="4277"/>
    <cellStyle name="20% - Accent4 2 2 5 5 6 2 2" xfId="19299"/>
    <cellStyle name="20% - Accent4 2 2 5 5 6 3" xfId="19300"/>
    <cellStyle name="20% - Accent4 2 2 5 5 7" xfId="4278"/>
    <cellStyle name="20% - Accent4 2 2 5 5 7 2" xfId="19301"/>
    <cellStyle name="20% - Accent4 2 2 5 5 8" xfId="19302"/>
    <cellStyle name="20% - Accent4 2 2 5 6" xfId="1465"/>
    <cellStyle name="20% - Accent4 2 2 5 6 2" xfId="4279"/>
    <cellStyle name="20% - Accent4 2 2 5 6 2 2" xfId="4280"/>
    <cellStyle name="20% - Accent4 2 2 5 6 2 2 2" xfId="4281"/>
    <cellStyle name="20% - Accent4 2 2 5 6 2 2 2 2" xfId="19303"/>
    <cellStyle name="20% - Accent4 2 2 5 6 2 2 3" xfId="19304"/>
    <cellStyle name="20% - Accent4 2 2 5 6 2 3" xfId="4282"/>
    <cellStyle name="20% - Accent4 2 2 5 6 2 3 2" xfId="19305"/>
    <cellStyle name="20% - Accent4 2 2 5 6 2 4" xfId="19306"/>
    <cellStyle name="20% - Accent4 2 2 5 6 3" xfId="4283"/>
    <cellStyle name="20% - Accent4 2 2 5 6 3 2" xfId="4284"/>
    <cellStyle name="20% - Accent4 2 2 5 6 3 2 2" xfId="19307"/>
    <cellStyle name="20% - Accent4 2 2 5 6 3 3" xfId="29100"/>
    <cellStyle name="20% - Accent4 2 2 5 6 4" xfId="4285"/>
    <cellStyle name="20% - Accent4 2 2 5 6 4 2" xfId="4286"/>
    <cellStyle name="20% - Accent4 2 2 5 6 4 2 2" xfId="29867"/>
    <cellStyle name="20% - Accent4 2 2 5 6 4 3" xfId="19308"/>
    <cellStyle name="20% - Accent4 2 2 5 6 5" xfId="4287"/>
    <cellStyle name="20% - Accent4 2 2 5 6 5 2" xfId="4288"/>
    <cellStyle name="20% - Accent4 2 2 5 6 5 2 2" xfId="19309"/>
    <cellStyle name="20% - Accent4 2 2 5 6 5 3" xfId="19310"/>
    <cellStyle name="20% - Accent4 2 2 5 6 6" xfId="4289"/>
    <cellStyle name="20% - Accent4 2 2 5 6 6 2" xfId="4290"/>
    <cellStyle name="20% - Accent4 2 2 5 6 6 2 2" xfId="19311"/>
    <cellStyle name="20% - Accent4 2 2 5 6 6 3" xfId="19312"/>
    <cellStyle name="20% - Accent4 2 2 5 6 7" xfId="4291"/>
    <cellStyle name="20% - Accent4 2 2 5 6 7 2" xfId="19313"/>
    <cellStyle name="20% - Accent4 2 2 5 6 8" xfId="19314"/>
    <cellStyle name="20% - Accent4 2 2 5 7" xfId="1466"/>
    <cellStyle name="20% - Accent4 2 2 5 7 2" xfId="4292"/>
    <cellStyle name="20% - Accent4 2 2 5 7 2 2" xfId="4293"/>
    <cellStyle name="20% - Accent4 2 2 5 7 2 2 2" xfId="4294"/>
    <cellStyle name="20% - Accent4 2 2 5 7 2 2 2 2" xfId="19315"/>
    <cellStyle name="20% - Accent4 2 2 5 7 2 2 3" xfId="19316"/>
    <cellStyle name="20% - Accent4 2 2 5 7 2 3" xfId="4295"/>
    <cellStyle name="20% - Accent4 2 2 5 7 2 3 2" xfId="19317"/>
    <cellStyle name="20% - Accent4 2 2 5 7 2 4" xfId="19318"/>
    <cellStyle name="20% - Accent4 2 2 5 7 3" xfId="4296"/>
    <cellStyle name="20% - Accent4 2 2 5 7 3 2" xfId="4297"/>
    <cellStyle name="20% - Accent4 2 2 5 7 3 2 2" xfId="19319"/>
    <cellStyle name="20% - Accent4 2 2 5 7 3 3" xfId="19320"/>
    <cellStyle name="20% - Accent4 2 2 5 7 4" xfId="4298"/>
    <cellStyle name="20% - Accent4 2 2 5 7 4 2" xfId="4299"/>
    <cellStyle name="20% - Accent4 2 2 5 7 4 2 2" xfId="19321"/>
    <cellStyle name="20% - Accent4 2 2 5 7 4 3" xfId="15673"/>
    <cellStyle name="20% - Accent4 2 2 5 7 5" xfId="4300"/>
    <cellStyle name="20% - Accent4 2 2 5 7 5 2" xfId="4301"/>
    <cellStyle name="20% - Accent4 2 2 5 7 5 2 2" xfId="16938"/>
    <cellStyle name="20% - Accent4 2 2 5 7 5 3" xfId="19322"/>
    <cellStyle name="20% - Accent4 2 2 5 7 6" xfId="4302"/>
    <cellStyle name="20% - Accent4 2 2 5 7 6 2" xfId="4303"/>
    <cellStyle name="20% - Accent4 2 2 5 7 6 2 2" xfId="19323"/>
    <cellStyle name="20% - Accent4 2 2 5 7 6 3" xfId="19324"/>
    <cellStyle name="20% - Accent4 2 2 5 7 7" xfId="4304"/>
    <cellStyle name="20% - Accent4 2 2 5 7 7 2" xfId="19325"/>
    <cellStyle name="20% - Accent4 2 2 5 7 8" xfId="19326"/>
    <cellStyle name="20% - Accent4 2 2 5 8" xfId="4305"/>
    <cellStyle name="20% - Accent4 2 2 5 8 2" xfId="4306"/>
    <cellStyle name="20% - Accent4 2 2 5 8 2 2" xfId="4307"/>
    <cellStyle name="20% - Accent4 2 2 5 8 2 2 2" xfId="19327"/>
    <cellStyle name="20% - Accent4 2 2 5 8 2 3" xfId="19328"/>
    <cellStyle name="20% - Accent4 2 2 5 8 3" xfId="4308"/>
    <cellStyle name="20% - Accent4 2 2 5 8 3 2" xfId="19329"/>
    <cellStyle name="20% - Accent4 2 2 5 8 4" xfId="19330"/>
    <cellStyle name="20% - Accent4 2 2 5 9" xfId="4309"/>
    <cellStyle name="20% - Accent4 2 2 5 9 2" xfId="4310"/>
    <cellStyle name="20% - Accent4 2 2 5 9 2 2" xfId="19331"/>
    <cellStyle name="20% - Accent4 2 2 5 9 3" xfId="29101"/>
    <cellStyle name="20% - Accent4 2 2 6" xfId="129"/>
    <cellStyle name="20% - Accent4 2 2 6 10" xfId="4311"/>
    <cellStyle name="20% - Accent4 2 2 6 10 2" xfId="4312"/>
    <cellStyle name="20% - Accent4 2 2 6 10 2 2" xfId="29868"/>
    <cellStyle name="20% - Accent4 2 2 6 10 3" xfId="19332"/>
    <cellStyle name="20% - Accent4 2 2 6 11" xfId="4313"/>
    <cellStyle name="20% - Accent4 2 2 6 11 2" xfId="4314"/>
    <cellStyle name="20% - Accent4 2 2 6 11 2 2" xfId="19333"/>
    <cellStyle name="20% - Accent4 2 2 6 11 3" xfId="19334"/>
    <cellStyle name="20% - Accent4 2 2 6 12" xfId="4315"/>
    <cellStyle name="20% - Accent4 2 2 6 12 2" xfId="4316"/>
    <cellStyle name="20% - Accent4 2 2 6 12 2 2" xfId="19335"/>
    <cellStyle name="20% - Accent4 2 2 6 12 3" xfId="19336"/>
    <cellStyle name="20% - Accent4 2 2 6 13" xfId="4317"/>
    <cellStyle name="20% - Accent4 2 2 6 13 2" xfId="19337"/>
    <cellStyle name="20% - Accent4 2 2 6 14" xfId="19338"/>
    <cellStyle name="20% - Accent4 2 2 6 2" xfId="130"/>
    <cellStyle name="20% - Accent4 2 2 6 2 2" xfId="1467"/>
    <cellStyle name="20% - Accent4 2 2 6 2 2 2" xfId="4318"/>
    <cellStyle name="20% - Accent4 2 2 6 2 2 2 2" xfId="4319"/>
    <cellStyle name="20% - Accent4 2 2 6 2 2 2 2 2" xfId="4320"/>
    <cellStyle name="20% - Accent4 2 2 6 2 2 2 2 2 2" xfId="19339"/>
    <cellStyle name="20% - Accent4 2 2 6 2 2 2 2 3" xfId="19340"/>
    <cellStyle name="20% - Accent4 2 2 6 2 2 2 3" xfId="4321"/>
    <cellStyle name="20% - Accent4 2 2 6 2 2 2 3 2" xfId="19341"/>
    <cellStyle name="20% - Accent4 2 2 6 2 2 2 4" xfId="19342"/>
    <cellStyle name="20% - Accent4 2 2 6 2 2 3" xfId="4322"/>
    <cellStyle name="20% - Accent4 2 2 6 2 2 3 2" xfId="4323"/>
    <cellStyle name="20% - Accent4 2 2 6 2 2 3 2 2" xfId="19343"/>
    <cellStyle name="20% - Accent4 2 2 6 2 2 3 3" xfId="19344"/>
    <cellStyle name="20% - Accent4 2 2 6 2 2 4" xfId="4324"/>
    <cellStyle name="20% - Accent4 2 2 6 2 2 4 2" xfId="4325"/>
    <cellStyle name="20% - Accent4 2 2 6 2 2 4 2 2" xfId="19345"/>
    <cellStyle name="20% - Accent4 2 2 6 2 2 4 3" xfId="19346"/>
    <cellStyle name="20% - Accent4 2 2 6 2 2 5" xfId="4326"/>
    <cellStyle name="20% - Accent4 2 2 6 2 2 5 2" xfId="4327"/>
    <cellStyle name="20% - Accent4 2 2 6 2 2 5 2 2" xfId="19347"/>
    <cellStyle name="20% - Accent4 2 2 6 2 2 5 3" xfId="15674"/>
    <cellStyle name="20% - Accent4 2 2 6 2 2 6" xfId="4328"/>
    <cellStyle name="20% - Accent4 2 2 6 2 2 6 2" xfId="4329"/>
    <cellStyle name="20% - Accent4 2 2 6 2 2 6 2 2" xfId="15675"/>
    <cellStyle name="20% - Accent4 2 2 6 2 2 6 3" xfId="19348"/>
    <cellStyle name="20% - Accent4 2 2 6 2 2 7" xfId="4330"/>
    <cellStyle name="20% - Accent4 2 2 6 2 2 7 2" xfId="19349"/>
    <cellStyle name="20% - Accent4 2 2 6 2 2 8" xfId="19350"/>
    <cellStyle name="20% - Accent4 2 2 6 2 3" xfId="4331"/>
    <cellStyle name="20% - Accent4 2 2 6 2 3 2" xfId="4332"/>
    <cellStyle name="20% - Accent4 2 2 6 2 3 2 2" xfId="4333"/>
    <cellStyle name="20% - Accent4 2 2 6 2 3 2 2 2" xfId="19351"/>
    <cellStyle name="20% - Accent4 2 2 6 2 3 2 3" xfId="19352"/>
    <cellStyle name="20% - Accent4 2 2 6 2 3 3" xfId="4334"/>
    <cellStyle name="20% - Accent4 2 2 6 2 3 3 2" xfId="19353"/>
    <cellStyle name="20% - Accent4 2 2 6 2 3 4" xfId="19354"/>
    <cellStyle name="20% - Accent4 2 2 6 2 4" xfId="4335"/>
    <cellStyle name="20% - Accent4 2 2 6 2 4 2" xfId="4336"/>
    <cellStyle name="20% - Accent4 2 2 6 2 4 2 2" xfId="15676"/>
    <cellStyle name="20% - Accent4 2 2 6 2 4 3" xfId="29102"/>
    <cellStyle name="20% - Accent4 2 2 6 2 5" xfId="4337"/>
    <cellStyle name="20% - Accent4 2 2 6 2 5 2" xfId="4338"/>
    <cellStyle name="20% - Accent4 2 2 6 2 5 2 2" xfId="29869"/>
    <cellStyle name="20% - Accent4 2 2 6 2 5 3" xfId="16939"/>
    <cellStyle name="20% - Accent4 2 2 6 2 6" xfId="4339"/>
    <cellStyle name="20% - Accent4 2 2 6 2 6 2" xfId="4340"/>
    <cellStyle name="20% - Accent4 2 2 6 2 6 2 2" xfId="19355"/>
    <cellStyle name="20% - Accent4 2 2 6 2 6 3" xfId="19356"/>
    <cellStyle name="20% - Accent4 2 2 6 2 7" xfId="4341"/>
    <cellStyle name="20% - Accent4 2 2 6 2 7 2" xfId="4342"/>
    <cellStyle name="20% - Accent4 2 2 6 2 7 2 2" xfId="19357"/>
    <cellStyle name="20% - Accent4 2 2 6 2 7 3" xfId="19358"/>
    <cellStyle name="20% - Accent4 2 2 6 2 8" xfId="4343"/>
    <cellStyle name="20% - Accent4 2 2 6 2 8 2" xfId="19359"/>
    <cellStyle name="20% - Accent4 2 2 6 2 9" xfId="19360"/>
    <cellStyle name="20% - Accent4 2 2 6 3" xfId="131"/>
    <cellStyle name="20% - Accent4 2 2 6 3 2" xfId="1468"/>
    <cellStyle name="20% - Accent4 2 2 6 3 2 2" xfId="4344"/>
    <cellStyle name="20% - Accent4 2 2 6 3 2 2 2" xfId="4345"/>
    <cellStyle name="20% - Accent4 2 2 6 3 2 2 2 2" xfId="4346"/>
    <cellStyle name="20% - Accent4 2 2 6 3 2 2 2 2 2" xfId="29870"/>
    <cellStyle name="20% - Accent4 2 2 6 3 2 2 2 3" xfId="19361"/>
    <cellStyle name="20% - Accent4 2 2 6 3 2 2 3" xfId="4347"/>
    <cellStyle name="20% - Accent4 2 2 6 3 2 2 3 2" xfId="19362"/>
    <cellStyle name="20% - Accent4 2 2 6 3 2 2 4" xfId="29562"/>
    <cellStyle name="20% - Accent4 2 2 6 3 2 3" xfId="4348"/>
    <cellStyle name="20% - Accent4 2 2 6 3 2 3 2" xfId="4349"/>
    <cellStyle name="20% - Accent4 2 2 6 3 2 3 2 2" xfId="29871"/>
    <cellStyle name="20% - Accent4 2 2 6 3 2 3 3" xfId="29872"/>
    <cellStyle name="20% - Accent4 2 2 6 3 2 4" xfId="4350"/>
    <cellStyle name="20% - Accent4 2 2 6 3 2 4 2" xfId="4351"/>
    <cellStyle name="20% - Accent4 2 2 6 3 2 4 2 2" xfId="19363"/>
    <cellStyle name="20% - Accent4 2 2 6 3 2 4 3" xfId="19364"/>
    <cellStyle name="20% - Accent4 2 2 6 3 2 5" xfId="4352"/>
    <cellStyle name="20% - Accent4 2 2 6 3 2 5 2" xfId="4353"/>
    <cellStyle name="20% - Accent4 2 2 6 3 2 5 2 2" xfId="19365"/>
    <cellStyle name="20% - Accent4 2 2 6 3 2 5 3" xfId="19366"/>
    <cellStyle name="20% - Accent4 2 2 6 3 2 6" xfId="4354"/>
    <cellStyle name="20% - Accent4 2 2 6 3 2 6 2" xfId="4355"/>
    <cellStyle name="20% - Accent4 2 2 6 3 2 6 2 2" xfId="19367"/>
    <cellStyle name="20% - Accent4 2 2 6 3 2 6 3" xfId="19368"/>
    <cellStyle name="20% - Accent4 2 2 6 3 2 7" xfId="4356"/>
    <cellStyle name="20% - Accent4 2 2 6 3 2 7 2" xfId="19369"/>
    <cellStyle name="20% - Accent4 2 2 6 3 2 8" xfId="19370"/>
    <cellStyle name="20% - Accent4 2 2 6 3 3" xfId="4357"/>
    <cellStyle name="20% - Accent4 2 2 6 3 3 2" xfId="4358"/>
    <cellStyle name="20% - Accent4 2 2 6 3 3 2 2" xfId="4359"/>
    <cellStyle name="20% - Accent4 2 2 6 3 3 2 2 2" xfId="19371"/>
    <cellStyle name="20% - Accent4 2 2 6 3 3 2 3" xfId="19372"/>
    <cellStyle name="20% - Accent4 2 2 6 3 3 3" xfId="4360"/>
    <cellStyle name="20% - Accent4 2 2 6 3 3 3 2" xfId="19373"/>
    <cellStyle name="20% - Accent4 2 2 6 3 3 4" xfId="19374"/>
    <cellStyle name="20% - Accent4 2 2 6 3 4" xfId="4361"/>
    <cellStyle name="20% - Accent4 2 2 6 3 4 2" xfId="4362"/>
    <cellStyle name="20% - Accent4 2 2 6 3 4 2 2" xfId="19375"/>
    <cellStyle name="20% - Accent4 2 2 6 3 4 3" xfId="19376"/>
    <cellStyle name="20% - Accent4 2 2 6 3 5" xfId="4363"/>
    <cellStyle name="20% - Accent4 2 2 6 3 5 2" xfId="4364"/>
    <cellStyle name="20% - Accent4 2 2 6 3 5 2 2" xfId="19377"/>
    <cellStyle name="20% - Accent4 2 2 6 3 5 3" xfId="19378"/>
    <cellStyle name="20% - Accent4 2 2 6 3 6" xfId="4365"/>
    <cellStyle name="20% - Accent4 2 2 6 3 6 2" xfId="4366"/>
    <cellStyle name="20% - Accent4 2 2 6 3 6 2 2" xfId="19379"/>
    <cellStyle name="20% - Accent4 2 2 6 3 6 3" xfId="29103"/>
    <cellStyle name="20% - Accent4 2 2 6 3 7" xfId="4367"/>
    <cellStyle name="20% - Accent4 2 2 6 3 7 2" xfId="4368"/>
    <cellStyle name="20% - Accent4 2 2 6 3 7 2 2" xfId="19380"/>
    <cellStyle name="20% - Accent4 2 2 6 3 7 3" xfId="15677"/>
    <cellStyle name="20% - Accent4 2 2 6 3 8" xfId="4369"/>
    <cellStyle name="20% - Accent4 2 2 6 3 8 2" xfId="16940"/>
    <cellStyle name="20% - Accent4 2 2 6 3 9" xfId="19381"/>
    <cellStyle name="20% - Accent4 2 2 6 4" xfId="132"/>
    <cellStyle name="20% - Accent4 2 2 6 4 2" xfId="1469"/>
    <cellStyle name="20% - Accent4 2 2 6 4 2 2" xfId="4370"/>
    <cellStyle name="20% - Accent4 2 2 6 4 2 2 2" xfId="4371"/>
    <cellStyle name="20% - Accent4 2 2 6 4 2 2 2 2" xfId="4372"/>
    <cellStyle name="20% - Accent4 2 2 6 4 2 2 2 2 2" xfId="19382"/>
    <cellStyle name="20% - Accent4 2 2 6 4 2 2 2 3" xfId="19383"/>
    <cellStyle name="20% - Accent4 2 2 6 4 2 2 3" xfId="4373"/>
    <cellStyle name="20% - Accent4 2 2 6 4 2 2 3 2" xfId="19384"/>
    <cellStyle name="20% - Accent4 2 2 6 4 2 2 4" xfId="19385"/>
    <cellStyle name="20% - Accent4 2 2 6 4 2 3" xfId="4374"/>
    <cellStyle name="20% - Accent4 2 2 6 4 2 3 2" xfId="4375"/>
    <cellStyle name="20% - Accent4 2 2 6 4 2 3 2 2" xfId="19386"/>
    <cellStyle name="20% - Accent4 2 2 6 4 2 3 3" xfId="19387"/>
    <cellStyle name="20% - Accent4 2 2 6 4 2 4" xfId="4376"/>
    <cellStyle name="20% - Accent4 2 2 6 4 2 4 2" xfId="4377"/>
    <cellStyle name="20% - Accent4 2 2 6 4 2 4 2 2" xfId="19388"/>
    <cellStyle name="20% - Accent4 2 2 6 4 2 4 3" xfId="19389"/>
    <cellStyle name="20% - Accent4 2 2 6 4 2 5" xfId="4378"/>
    <cellStyle name="20% - Accent4 2 2 6 4 2 5 2" xfId="4379"/>
    <cellStyle name="20% - Accent4 2 2 6 4 2 5 2 2" xfId="19390"/>
    <cellStyle name="20% - Accent4 2 2 6 4 2 5 3" xfId="29104"/>
    <cellStyle name="20% - Accent4 2 2 6 4 2 6" xfId="4380"/>
    <cellStyle name="20% - Accent4 2 2 6 4 2 6 2" xfId="4381"/>
    <cellStyle name="20% - Accent4 2 2 6 4 2 6 2 2" xfId="19391"/>
    <cellStyle name="20% - Accent4 2 2 6 4 2 6 3" xfId="19392"/>
    <cellStyle name="20% - Accent4 2 2 6 4 2 7" xfId="4382"/>
    <cellStyle name="20% - Accent4 2 2 6 4 2 7 2" xfId="19393"/>
    <cellStyle name="20% - Accent4 2 2 6 4 2 8" xfId="19394"/>
    <cellStyle name="20% - Accent4 2 2 6 4 3" xfId="4383"/>
    <cellStyle name="20% - Accent4 2 2 6 4 3 2" xfId="4384"/>
    <cellStyle name="20% - Accent4 2 2 6 4 3 2 2" xfId="4385"/>
    <cellStyle name="20% - Accent4 2 2 6 4 3 2 2 2" xfId="19395"/>
    <cellStyle name="20% - Accent4 2 2 6 4 3 2 3" xfId="19396"/>
    <cellStyle name="20% - Accent4 2 2 6 4 3 3" xfId="4386"/>
    <cellStyle name="20% - Accent4 2 2 6 4 3 3 2" xfId="19397"/>
    <cellStyle name="20% - Accent4 2 2 6 4 3 4" xfId="19398"/>
    <cellStyle name="20% - Accent4 2 2 6 4 4" xfId="4387"/>
    <cellStyle name="20% - Accent4 2 2 6 4 4 2" xfId="4388"/>
    <cellStyle name="20% - Accent4 2 2 6 4 4 2 2" xfId="19399"/>
    <cellStyle name="20% - Accent4 2 2 6 4 4 3" xfId="19400"/>
    <cellStyle name="20% - Accent4 2 2 6 4 5" xfId="4389"/>
    <cellStyle name="20% - Accent4 2 2 6 4 5 2" xfId="4390"/>
    <cellStyle name="20% - Accent4 2 2 6 4 5 2 2" xfId="19401"/>
    <cellStyle name="20% - Accent4 2 2 6 4 5 3" xfId="19402"/>
    <cellStyle name="20% - Accent4 2 2 6 4 6" xfId="4391"/>
    <cellStyle name="20% - Accent4 2 2 6 4 6 2" xfId="4392"/>
    <cellStyle name="20% - Accent4 2 2 6 4 6 2 2" xfId="19403"/>
    <cellStyle name="20% - Accent4 2 2 6 4 6 3" xfId="29105"/>
    <cellStyle name="20% - Accent4 2 2 6 4 7" xfId="4393"/>
    <cellStyle name="20% - Accent4 2 2 6 4 7 2" xfId="4394"/>
    <cellStyle name="20% - Accent4 2 2 6 4 7 2 2" xfId="19404"/>
    <cellStyle name="20% - Accent4 2 2 6 4 7 3" xfId="19405"/>
    <cellStyle name="20% - Accent4 2 2 6 4 8" xfId="4395"/>
    <cellStyle name="20% - Accent4 2 2 6 4 8 2" xfId="19406"/>
    <cellStyle name="20% - Accent4 2 2 6 4 9" xfId="15678"/>
    <cellStyle name="20% - Accent4 2 2 6 5" xfId="1470"/>
    <cellStyle name="20% - Accent4 2 2 6 5 2" xfId="4396"/>
    <cellStyle name="20% - Accent4 2 2 6 5 2 2" xfId="4397"/>
    <cellStyle name="20% - Accent4 2 2 6 5 2 2 2" xfId="4398"/>
    <cellStyle name="20% - Accent4 2 2 6 5 2 2 2 2" xfId="16941"/>
    <cellStyle name="20% - Accent4 2 2 6 5 2 2 3" xfId="19407"/>
    <cellStyle name="20% - Accent4 2 2 6 5 2 3" xfId="4399"/>
    <cellStyle name="20% - Accent4 2 2 6 5 2 3 2" xfId="19408"/>
    <cellStyle name="20% - Accent4 2 2 6 5 2 4" xfId="19409"/>
    <cellStyle name="20% - Accent4 2 2 6 5 3" xfId="4400"/>
    <cellStyle name="20% - Accent4 2 2 6 5 3 2" xfId="4401"/>
    <cellStyle name="20% - Accent4 2 2 6 5 3 2 2" xfId="19410"/>
    <cellStyle name="20% - Accent4 2 2 6 5 3 3" xfId="19411"/>
    <cellStyle name="20% - Accent4 2 2 6 5 4" xfId="4402"/>
    <cellStyle name="20% - Accent4 2 2 6 5 4 2" xfId="4403"/>
    <cellStyle name="20% - Accent4 2 2 6 5 4 2 2" xfId="19412"/>
    <cellStyle name="20% - Accent4 2 2 6 5 4 3" xfId="19413"/>
    <cellStyle name="20% - Accent4 2 2 6 5 5" xfId="4404"/>
    <cellStyle name="20% - Accent4 2 2 6 5 5 2" xfId="4405"/>
    <cellStyle name="20% - Accent4 2 2 6 5 5 2 2" xfId="19414"/>
    <cellStyle name="20% - Accent4 2 2 6 5 5 3" xfId="19415"/>
    <cellStyle name="20% - Accent4 2 2 6 5 6" xfId="4406"/>
    <cellStyle name="20% - Accent4 2 2 6 5 6 2" xfId="4407"/>
    <cellStyle name="20% - Accent4 2 2 6 5 6 2 2" xfId="19416"/>
    <cellStyle name="20% - Accent4 2 2 6 5 6 3" xfId="19417"/>
    <cellStyle name="20% - Accent4 2 2 6 5 7" xfId="4408"/>
    <cellStyle name="20% - Accent4 2 2 6 5 7 2" xfId="19418"/>
    <cellStyle name="20% - Accent4 2 2 6 5 8" xfId="19419"/>
    <cellStyle name="20% - Accent4 2 2 6 6" xfId="1471"/>
    <cellStyle name="20% - Accent4 2 2 6 6 2" xfId="4409"/>
    <cellStyle name="20% - Accent4 2 2 6 6 2 2" xfId="4410"/>
    <cellStyle name="20% - Accent4 2 2 6 6 2 2 2" xfId="4411"/>
    <cellStyle name="20% - Accent4 2 2 6 6 2 2 2 2" xfId="19420"/>
    <cellStyle name="20% - Accent4 2 2 6 6 2 2 3" xfId="19421"/>
    <cellStyle name="20% - Accent4 2 2 6 6 2 3" xfId="4412"/>
    <cellStyle name="20% - Accent4 2 2 6 6 2 3 2" xfId="19422"/>
    <cellStyle name="20% - Accent4 2 2 6 6 2 4" xfId="19423"/>
    <cellStyle name="20% - Accent4 2 2 6 6 3" xfId="4413"/>
    <cellStyle name="20% - Accent4 2 2 6 6 3 2" xfId="4414"/>
    <cellStyle name="20% - Accent4 2 2 6 6 3 2 2" xfId="19424"/>
    <cellStyle name="20% - Accent4 2 2 6 6 3 3" xfId="19425"/>
    <cellStyle name="20% - Accent4 2 2 6 6 4" xfId="4415"/>
    <cellStyle name="20% - Accent4 2 2 6 6 4 2" xfId="4416"/>
    <cellStyle name="20% - Accent4 2 2 6 6 4 2 2" xfId="19426"/>
    <cellStyle name="20% - Accent4 2 2 6 6 4 3" xfId="19427"/>
    <cellStyle name="20% - Accent4 2 2 6 6 5" xfId="4417"/>
    <cellStyle name="20% - Accent4 2 2 6 6 5 2" xfId="4418"/>
    <cellStyle name="20% - Accent4 2 2 6 6 5 2 2" xfId="29106"/>
    <cellStyle name="20% - Accent4 2 2 6 6 5 3" xfId="29873"/>
    <cellStyle name="20% - Accent4 2 2 6 6 6" xfId="4419"/>
    <cellStyle name="20% - Accent4 2 2 6 6 6 2" xfId="4420"/>
    <cellStyle name="20% - Accent4 2 2 6 6 6 2 2" xfId="19428"/>
    <cellStyle name="20% - Accent4 2 2 6 6 6 3" xfId="19429"/>
    <cellStyle name="20% - Accent4 2 2 6 6 7" xfId="4421"/>
    <cellStyle name="20% - Accent4 2 2 6 6 7 2" xfId="19430"/>
    <cellStyle name="20% - Accent4 2 2 6 6 8" xfId="19431"/>
    <cellStyle name="20% - Accent4 2 2 6 7" xfId="1472"/>
    <cellStyle name="20% - Accent4 2 2 6 7 2" xfId="4422"/>
    <cellStyle name="20% - Accent4 2 2 6 7 2 2" xfId="4423"/>
    <cellStyle name="20% - Accent4 2 2 6 7 2 2 2" xfId="4424"/>
    <cellStyle name="20% - Accent4 2 2 6 7 2 2 2 2" xfId="19432"/>
    <cellStyle name="20% - Accent4 2 2 6 7 2 2 3" xfId="16942"/>
    <cellStyle name="20% - Accent4 2 2 6 7 2 3" xfId="4425"/>
    <cellStyle name="20% - Accent4 2 2 6 7 2 3 2" xfId="19433"/>
    <cellStyle name="20% - Accent4 2 2 6 7 2 4" xfId="19434"/>
    <cellStyle name="20% - Accent4 2 2 6 7 3" xfId="4426"/>
    <cellStyle name="20% - Accent4 2 2 6 7 3 2" xfId="4427"/>
    <cellStyle name="20% - Accent4 2 2 6 7 3 2 2" xfId="19435"/>
    <cellStyle name="20% - Accent4 2 2 6 7 3 3" xfId="19436"/>
    <cellStyle name="20% - Accent4 2 2 6 7 4" xfId="4428"/>
    <cellStyle name="20% - Accent4 2 2 6 7 4 2" xfId="4429"/>
    <cellStyle name="20% - Accent4 2 2 6 7 4 2 2" xfId="19437"/>
    <cellStyle name="20% - Accent4 2 2 6 7 4 3" xfId="19438"/>
    <cellStyle name="20% - Accent4 2 2 6 7 5" xfId="4430"/>
    <cellStyle name="20% - Accent4 2 2 6 7 5 2" xfId="4431"/>
    <cellStyle name="20% - Accent4 2 2 6 7 5 2 2" xfId="19439"/>
    <cellStyle name="20% - Accent4 2 2 6 7 5 3" xfId="19440"/>
    <cellStyle name="20% - Accent4 2 2 6 7 6" xfId="4432"/>
    <cellStyle name="20% - Accent4 2 2 6 7 6 2" xfId="4433"/>
    <cellStyle name="20% - Accent4 2 2 6 7 6 2 2" xfId="19441"/>
    <cellStyle name="20% - Accent4 2 2 6 7 6 3" xfId="19442"/>
    <cellStyle name="20% - Accent4 2 2 6 7 7" xfId="4434"/>
    <cellStyle name="20% - Accent4 2 2 6 7 7 2" xfId="19443"/>
    <cellStyle name="20% - Accent4 2 2 6 7 8" xfId="19444"/>
    <cellStyle name="20% - Accent4 2 2 6 8" xfId="4435"/>
    <cellStyle name="20% - Accent4 2 2 6 8 2" xfId="4436"/>
    <cellStyle name="20% - Accent4 2 2 6 8 2 2" xfId="4437"/>
    <cellStyle name="20% - Accent4 2 2 6 8 2 2 2" xfId="19445"/>
    <cellStyle name="20% - Accent4 2 2 6 8 2 3" xfId="16943"/>
    <cellStyle name="20% - Accent4 2 2 6 8 3" xfId="4438"/>
    <cellStyle name="20% - Accent4 2 2 6 8 3 2" xfId="19446"/>
    <cellStyle name="20% - Accent4 2 2 6 8 4" xfId="19447"/>
    <cellStyle name="20% - Accent4 2 2 6 9" xfId="4439"/>
    <cellStyle name="20% - Accent4 2 2 6 9 2" xfId="4440"/>
    <cellStyle name="20% - Accent4 2 2 6 9 2 2" xfId="19448"/>
    <cellStyle name="20% - Accent4 2 2 6 9 3" xfId="19449"/>
    <cellStyle name="20% - Accent4 2 2 7" xfId="133"/>
    <cellStyle name="20% - Accent4 2 2 7 2" xfId="1473"/>
    <cellStyle name="20% - Accent4 2 2 7 2 2" xfId="4441"/>
    <cellStyle name="20% - Accent4 2 2 7 2 2 2" xfId="4442"/>
    <cellStyle name="20% - Accent4 2 2 7 2 2 2 2" xfId="4443"/>
    <cellStyle name="20% - Accent4 2 2 7 2 2 2 2 2" xfId="19450"/>
    <cellStyle name="20% - Accent4 2 2 7 2 2 2 3" xfId="19451"/>
    <cellStyle name="20% - Accent4 2 2 7 2 2 3" xfId="4444"/>
    <cellStyle name="20% - Accent4 2 2 7 2 2 3 2" xfId="29107"/>
    <cellStyle name="20% - Accent4 2 2 7 2 2 4" xfId="16569"/>
    <cellStyle name="20% - Accent4 2 2 7 2 3" xfId="4445"/>
    <cellStyle name="20% - Accent4 2 2 7 2 3 2" xfId="4446"/>
    <cellStyle name="20% - Accent4 2 2 7 2 3 2 2" xfId="19452"/>
    <cellStyle name="20% - Accent4 2 2 7 2 3 3" xfId="19453"/>
    <cellStyle name="20% - Accent4 2 2 7 2 4" xfId="4447"/>
    <cellStyle name="20% - Accent4 2 2 7 2 4 2" xfId="4448"/>
    <cellStyle name="20% - Accent4 2 2 7 2 4 2 2" xfId="19454"/>
    <cellStyle name="20% - Accent4 2 2 7 2 4 3" xfId="19455"/>
    <cellStyle name="20% - Accent4 2 2 7 2 5" xfId="4449"/>
    <cellStyle name="20% - Accent4 2 2 7 2 5 2" xfId="4450"/>
    <cellStyle name="20% - Accent4 2 2 7 2 5 2 2" xfId="19456"/>
    <cellStyle name="20% - Accent4 2 2 7 2 5 3" xfId="19457"/>
    <cellStyle name="20% - Accent4 2 2 7 2 6" xfId="4451"/>
    <cellStyle name="20% - Accent4 2 2 7 2 6 2" xfId="4452"/>
    <cellStyle name="20% - Accent4 2 2 7 2 6 2 2" xfId="19458"/>
    <cellStyle name="20% - Accent4 2 2 7 2 6 3" xfId="16944"/>
    <cellStyle name="20% - Accent4 2 2 7 2 7" xfId="4453"/>
    <cellStyle name="20% - Accent4 2 2 7 2 7 2" xfId="19459"/>
    <cellStyle name="20% - Accent4 2 2 7 2 8" xfId="19460"/>
    <cellStyle name="20% - Accent4 2 2 7 3" xfId="4454"/>
    <cellStyle name="20% - Accent4 2 2 7 3 2" xfId="4455"/>
    <cellStyle name="20% - Accent4 2 2 7 3 2 2" xfId="4456"/>
    <cellStyle name="20% - Accent4 2 2 7 3 2 2 2" xfId="19461"/>
    <cellStyle name="20% - Accent4 2 2 7 3 2 3" xfId="19462"/>
    <cellStyle name="20% - Accent4 2 2 7 3 3" xfId="4457"/>
    <cellStyle name="20% - Accent4 2 2 7 3 3 2" xfId="19463"/>
    <cellStyle name="20% - Accent4 2 2 7 3 4" xfId="19464"/>
    <cellStyle name="20% - Accent4 2 2 7 4" xfId="4458"/>
    <cellStyle name="20% - Accent4 2 2 7 4 2" xfId="4459"/>
    <cellStyle name="20% - Accent4 2 2 7 4 2 2" xfId="19465"/>
    <cellStyle name="20% - Accent4 2 2 7 4 3" xfId="19466"/>
    <cellStyle name="20% - Accent4 2 2 7 5" xfId="4460"/>
    <cellStyle name="20% - Accent4 2 2 7 5 2" xfId="4461"/>
    <cellStyle name="20% - Accent4 2 2 7 5 2 2" xfId="19467"/>
    <cellStyle name="20% - Accent4 2 2 7 5 3" xfId="19468"/>
    <cellStyle name="20% - Accent4 2 2 7 6" xfId="4462"/>
    <cellStyle name="20% - Accent4 2 2 7 6 2" xfId="4463"/>
    <cellStyle name="20% - Accent4 2 2 7 6 2 2" xfId="19469"/>
    <cellStyle name="20% - Accent4 2 2 7 6 3" xfId="19470"/>
    <cellStyle name="20% - Accent4 2 2 7 7" xfId="4464"/>
    <cellStyle name="20% - Accent4 2 2 7 7 2" xfId="4465"/>
    <cellStyle name="20% - Accent4 2 2 7 7 2 2" xfId="19471"/>
    <cellStyle name="20% - Accent4 2 2 7 7 3" xfId="19472"/>
    <cellStyle name="20% - Accent4 2 2 7 8" xfId="4466"/>
    <cellStyle name="20% - Accent4 2 2 7 8 2" xfId="19473"/>
    <cellStyle name="20% - Accent4 2 2 7 9" xfId="19474"/>
    <cellStyle name="20% - Accent4 2 2 8" xfId="134"/>
    <cellStyle name="20% - Accent4 2 2 8 2" xfId="1474"/>
    <cellStyle name="20% - Accent4 2 2 8 2 2" xfId="4467"/>
    <cellStyle name="20% - Accent4 2 2 8 2 2 2" xfId="4468"/>
    <cellStyle name="20% - Accent4 2 2 8 2 2 2 2" xfId="4469"/>
    <cellStyle name="20% - Accent4 2 2 8 2 2 2 2 2" xfId="19475"/>
    <cellStyle name="20% - Accent4 2 2 8 2 2 2 3" xfId="19476"/>
    <cellStyle name="20% - Accent4 2 2 8 2 2 3" xfId="4470"/>
    <cellStyle name="20% - Accent4 2 2 8 2 2 3 2" xfId="29108"/>
    <cellStyle name="20% - Accent4 2 2 8 2 2 4" xfId="17463"/>
    <cellStyle name="20% - Accent4 2 2 8 2 3" xfId="4471"/>
    <cellStyle name="20% - Accent4 2 2 8 2 3 2" xfId="4472"/>
    <cellStyle name="20% - Accent4 2 2 8 2 3 2 2" xfId="19477"/>
    <cellStyle name="20% - Accent4 2 2 8 2 3 3" xfId="16754"/>
    <cellStyle name="20% - Accent4 2 2 8 2 4" xfId="4473"/>
    <cellStyle name="20% - Accent4 2 2 8 2 4 2" xfId="4474"/>
    <cellStyle name="20% - Accent4 2 2 8 2 4 2 2" xfId="16755"/>
    <cellStyle name="20% - Accent4 2 2 8 2 4 3" xfId="17425"/>
    <cellStyle name="20% - Accent4 2 2 8 2 5" xfId="4475"/>
    <cellStyle name="20% - Accent4 2 2 8 2 5 2" xfId="4476"/>
    <cellStyle name="20% - Accent4 2 2 8 2 5 2 2" xfId="15679"/>
    <cellStyle name="20% - Accent4 2 2 8 2 5 3" xfId="15680"/>
    <cellStyle name="20% - Accent4 2 2 8 2 6" xfId="4477"/>
    <cellStyle name="20% - Accent4 2 2 8 2 6 2" xfId="4478"/>
    <cellStyle name="20% - Accent4 2 2 8 2 6 2 2" xfId="16945"/>
    <cellStyle name="20% - Accent4 2 2 8 2 6 3" xfId="19478"/>
    <cellStyle name="20% - Accent4 2 2 8 2 7" xfId="4479"/>
    <cellStyle name="20% - Accent4 2 2 8 2 7 2" xfId="19479"/>
    <cellStyle name="20% - Accent4 2 2 8 2 8" xfId="19480"/>
    <cellStyle name="20% - Accent4 2 2 8 3" xfId="4480"/>
    <cellStyle name="20% - Accent4 2 2 8 3 2" xfId="4481"/>
    <cellStyle name="20% - Accent4 2 2 8 3 2 2" xfId="4482"/>
    <cellStyle name="20% - Accent4 2 2 8 3 2 2 2" xfId="19481"/>
    <cellStyle name="20% - Accent4 2 2 8 3 2 3" xfId="19482"/>
    <cellStyle name="20% - Accent4 2 2 8 3 3" xfId="4483"/>
    <cellStyle name="20% - Accent4 2 2 8 3 3 2" xfId="19483"/>
    <cellStyle name="20% - Accent4 2 2 8 3 4" xfId="19484"/>
    <cellStyle name="20% - Accent4 2 2 8 4" xfId="4484"/>
    <cellStyle name="20% - Accent4 2 2 8 4 2" xfId="4485"/>
    <cellStyle name="20% - Accent4 2 2 8 4 2 2" xfId="19485"/>
    <cellStyle name="20% - Accent4 2 2 8 4 3" xfId="19486"/>
    <cellStyle name="20% - Accent4 2 2 8 5" xfId="4486"/>
    <cellStyle name="20% - Accent4 2 2 8 5 2" xfId="4487"/>
    <cellStyle name="20% - Accent4 2 2 8 5 2 2" xfId="19487"/>
    <cellStyle name="20% - Accent4 2 2 8 5 3" xfId="19488"/>
    <cellStyle name="20% - Accent4 2 2 8 6" xfId="4488"/>
    <cellStyle name="20% - Accent4 2 2 8 6 2" xfId="4489"/>
    <cellStyle name="20% - Accent4 2 2 8 6 2 2" xfId="19489"/>
    <cellStyle name="20% - Accent4 2 2 8 6 3" xfId="29109"/>
    <cellStyle name="20% - Accent4 2 2 8 7" xfId="4490"/>
    <cellStyle name="20% - Accent4 2 2 8 7 2" xfId="4491"/>
    <cellStyle name="20% - Accent4 2 2 8 7 2 2" xfId="19490"/>
    <cellStyle name="20% - Accent4 2 2 8 7 3" xfId="16946"/>
    <cellStyle name="20% - Accent4 2 2 8 8" xfId="4492"/>
    <cellStyle name="20% - Accent4 2 2 8 8 2" xfId="19491"/>
    <cellStyle name="20% - Accent4 2 2 8 9" xfId="19492"/>
    <cellStyle name="20% - Accent4 2 2 9" xfId="135"/>
    <cellStyle name="20% - Accent4 2 2 9 2" xfId="1475"/>
    <cellStyle name="20% - Accent4 2 2 9 2 2" xfId="4493"/>
    <cellStyle name="20% - Accent4 2 2 9 2 2 2" xfId="4494"/>
    <cellStyle name="20% - Accent4 2 2 9 2 2 2 2" xfId="4495"/>
    <cellStyle name="20% - Accent4 2 2 9 2 2 2 2 2" xfId="19493"/>
    <cellStyle name="20% - Accent4 2 2 9 2 2 2 3" xfId="19494"/>
    <cellStyle name="20% - Accent4 2 2 9 2 2 3" xfId="4496"/>
    <cellStyle name="20% - Accent4 2 2 9 2 2 3 2" xfId="19495"/>
    <cellStyle name="20% - Accent4 2 2 9 2 2 4" xfId="19496"/>
    <cellStyle name="20% - Accent4 2 2 9 2 3" xfId="4497"/>
    <cellStyle name="20% - Accent4 2 2 9 2 3 2" xfId="4498"/>
    <cellStyle name="20% - Accent4 2 2 9 2 3 2 2" xfId="19497"/>
    <cellStyle name="20% - Accent4 2 2 9 2 3 3" xfId="19498"/>
    <cellStyle name="20% - Accent4 2 2 9 2 4" xfId="4499"/>
    <cellStyle name="20% - Accent4 2 2 9 2 4 2" xfId="4500"/>
    <cellStyle name="20% - Accent4 2 2 9 2 4 2 2" xfId="19499"/>
    <cellStyle name="20% - Accent4 2 2 9 2 4 3" xfId="19500"/>
    <cellStyle name="20% - Accent4 2 2 9 2 5" xfId="4501"/>
    <cellStyle name="20% - Accent4 2 2 9 2 5 2" xfId="4502"/>
    <cellStyle name="20% - Accent4 2 2 9 2 5 2 2" xfId="19501"/>
    <cellStyle name="20% - Accent4 2 2 9 2 5 3" xfId="17374"/>
    <cellStyle name="20% - Accent4 2 2 9 2 6" xfId="4503"/>
    <cellStyle name="20% - Accent4 2 2 9 2 6 2" xfId="4504"/>
    <cellStyle name="20% - Accent4 2 2 9 2 6 2 2" xfId="19502"/>
    <cellStyle name="20% - Accent4 2 2 9 2 6 3" xfId="19503"/>
    <cellStyle name="20% - Accent4 2 2 9 2 7" xfId="4505"/>
    <cellStyle name="20% - Accent4 2 2 9 2 7 2" xfId="16947"/>
    <cellStyle name="20% - Accent4 2 2 9 2 8" xfId="19504"/>
    <cellStyle name="20% - Accent4 2 2 9 3" xfId="4506"/>
    <cellStyle name="20% - Accent4 2 2 9 3 2" xfId="4507"/>
    <cellStyle name="20% - Accent4 2 2 9 3 2 2" xfId="4508"/>
    <cellStyle name="20% - Accent4 2 2 9 3 2 2 2" xfId="19505"/>
    <cellStyle name="20% - Accent4 2 2 9 3 2 3" xfId="19506"/>
    <cellStyle name="20% - Accent4 2 2 9 3 3" xfId="4509"/>
    <cellStyle name="20% - Accent4 2 2 9 3 3 2" xfId="19507"/>
    <cellStyle name="20% - Accent4 2 2 9 3 4" xfId="19508"/>
    <cellStyle name="20% - Accent4 2 2 9 4" xfId="4510"/>
    <cellStyle name="20% - Accent4 2 2 9 4 2" xfId="4511"/>
    <cellStyle name="20% - Accent4 2 2 9 4 2 2" xfId="19509"/>
    <cellStyle name="20% - Accent4 2 2 9 4 3" xfId="19510"/>
    <cellStyle name="20% - Accent4 2 2 9 5" xfId="4512"/>
    <cellStyle name="20% - Accent4 2 2 9 5 2" xfId="4513"/>
    <cellStyle name="20% - Accent4 2 2 9 5 2 2" xfId="19511"/>
    <cellStyle name="20% - Accent4 2 2 9 5 3" xfId="19512"/>
    <cellStyle name="20% - Accent4 2 2 9 6" xfId="4514"/>
    <cellStyle name="20% - Accent4 2 2 9 6 2" xfId="4515"/>
    <cellStyle name="20% - Accent4 2 2 9 6 2 2" xfId="19513"/>
    <cellStyle name="20% - Accent4 2 2 9 6 3" xfId="29110"/>
    <cellStyle name="20% - Accent4 2 2 9 7" xfId="4516"/>
    <cellStyle name="20% - Accent4 2 2 9 7 2" xfId="4517"/>
    <cellStyle name="20% - Accent4 2 2 9 7 2 2" xfId="19514"/>
    <cellStyle name="20% - Accent4 2 2 9 7 3" xfId="19515"/>
    <cellStyle name="20% - Accent4 2 2 9 8" xfId="4518"/>
    <cellStyle name="20% - Accent4 2 2 9 8 2" xfId="19516"/>
    <cellStyle name="20% - Accent4 2 2 9 9" xfId="19517"/>
    <cellStyle name="20% - Accent4 2 3" xfId="136"/>
    <cellStyle name="20% - Accent4 2 4" xfId="137"/>
    <cellStyle name="20% - Accent4 2 4 10" xfId="4519"/>
    <cellStyle name="20% - Accent4 2 4 10 2" xfId="4520"/>
    <cellStyle name="20% - Accent4 2 4 10 2 2" xfId="15681"/>
    <cellStyle name="20% - Accent4 2 4 10 3" xfId="15682"/>
    <cellStyle name="20% - Accent4 2 4 11" xfId="4521"/>
    <cellStyle name="20% - Accent4 2 4 11 2" xfId="4522"/>
    <cellStyle name="20% - Accent4 2 4 11 2 2" xfId="15683"/>
    <cellStyle name="20% - Accent4 2 4 11 3" xfId="15684"/>
    <cellStyle name="20% - Accent4 2 4 12" xfId="4523"/>
    <cellStyle name="20% - Accent4 2 4 12 2" xfId="4524"/>
    <cellStyle name="20% - Accent4 2 4 12 2 2" xfId="15685"/>
    <cellStyle name="20% - Accent4 2 4 12 3" xfId="19518"/>
    <cellStyle name="20% - Accent4 2 4 13" xfId="4525"/>
    <cellStyle name="20% - Accent4 2 4 13 2" xfId="19519"/>
    <cellStyle name="20% - Accent4 2 4 14" xfId="19520"/>
    <cellStyle name="20% - Accent4 2 4 2" xfId="138"/>
    <cellStyle name="20% - Accent4 2 4 2 2" xfId="1476"/>
    <cellStyle name="20% - Accent4 2 4 2 2 2" xfId="4526"/>
    <cellStyle name="20% - Accent4 2 4 2 2 2 2" xfId="4527"/>
    <cellStyle name="20% - Accent4 2 4 2 2 2 2 2" xfId="4528"/>
    <cellStyle name="20% - Accent4 2 4 2 2 2 2 2 2" xfId="19521"/>
    <cellStyle name="20% - Accent4 2 4 2 2 2 2 3" xfId="19522"/>
    <cellStyle name="20% - Accent4 2 4 2 2 2 3" xfId="4529"/>
    <cellStyle name="20% - Accent4 2 4 2 2 2 3 2" xfId="19523"/>
    <cellStyle name="20% - Accent4 2 4 2 2 2 4" xfId="19524"/>
    <cellStyle name="20% - Accent4 2 4 2 2 3" xfId="4530"/>
    <cellStyle name="20% - Accent4 2 4 2 2 3 2" xfId="4531"/>
    <cellStyle name="20% - Accent4 2 4 2 2 3 2 2" xfId="15686"/>
    <cellStyle name="20% - Accent4 2 4 2 2 3 3" xfId="16948"/>
    <cellStyle name="20% - Accent4 2 4 2 2 4" xfId="4532"/>
    <cellStyle name="20% - Accent4 2 4 2 2 4 2" xfId="4533"/>
    <cellStyle name="20% - Accent4 2 4 2 2 4 2 2" xfId="19525"/>
    <cellStyle name="20% - Accent4 2 4 2 2 4 3" xfId="19526"/>
    <cellStyle name="20% - Accent4 2 4 2 2 5" xfId="4534"/>
    <cellStyle name="20% - Accent4 2 4 2 2 5 2" xfId="4535"/>
    <cellStyle name="20% - Accent4 2 4 2 2 5 2 2" xfId="19527"/>
    <cellStyle name="20% - Accent4 2 4 2 2 5 3" xfId="19528"/>
    <cellStyle name="20% - Accent4 2 4 2 2 6" xfId="4536"/>
    <cellStyle name="20% - Accent4 2 4 2 2 6 2" xfId="4537"/>
    <cellStyle name="20% - Accent4 2 4 2 2 6 2 2" xfId="19529"/>
    <cellStyle name="20% - Accent4 2 4 2 2 6 3" xfId="19530"/>
    <cellStyle name="20% - Accent4 2 4 2 2 7" xfId="4538"/>
    <cellStyle name="20% - Accent4 2 4 2 2 7 2" xfId="19531"/>
    <cellStyle name="20% - Accent4 2 4 2 2 8" xfId="19532"/>
    <cellStyle name="20% - Accent4 2 4 2 3" xfId="4539"/>
    <cellStyle name="20% - Accent4 2 4 2 3 2" xfId="4540"/>
    <cellStyle name="20% - Accent4 2 4 2 3 2 2" xfId="4541"/>
    <cellStyle name="20% - Accent4 2 4 2 3 2 2 2" xfId="29111"/>
    <cellStyle name="20% - Accent4 2 4 2 3 2 3" xfId="29874"/>
    <cellStyle name="20% - Accent4 2 4 2 3 3" xfId="4542"/>
    <cellStyle name="20% - Accent4 2 4 2 3 3 2" xfId="19533"/>
    <cellStyle name="20% - Accent4 2 4 2 3 4" xfId="19534"/>
    <cellStyle name="20% - Accent4 2 4 2 4" xfId="4543"/>
    <cellStyle name="20% - Accent4 2 4 2 4 2" xfId="4544"/>
    <cellStyle name="20% - Accent4 2 4 2 4 2 2" xfId="19535"/>
    <cellStyle name="20% - Accent4 2 4 2 4 3" xfId="19536"/>
    <cellStyle name="20% - Accent4 2 4 2 5" xfId="4545"/>
    <cellStyle name="20% - Accent4 2 4 2 5 2" xfId="4546"/>
    <cellStyle name="20% - Accent4 2 4 2 5 2 2" xfId="19537"/>
    <cellStyle name="20% - Accent4 2 4 2 5 3" xfId="19538"/>
    <cellStyle name="20% - Accent4 2 4 2 6" xfId="4547"/>
    <cellStyle name="20% - Accent4 2 4 2 6 2" xfId="4548"/>
    <cellStyle name="20% - Accent4 2 4 2 6 2 2" xfId="19539"/>
    <cellStyle name="20% - Accent4 2 4 2 6 3" xfId="19540"/>
    <cellStyle name="20% - Accent4 2 4 2 7" xfId="4549"/>
    <cellStyle name="20% - Accent4 2 4 2 7 2" xfId="4550"/>
    <cellStyle name="20% - Accent4 2 4 2 7 2 2" xfId="19541"/>
    <cellStyle name="20% - Accent4 2 4 2 7 3" xfId="19542"/>
    <cellStyle name="20% - Accent4 2 4 2 8" xfId="4551"/>
    <cellStyle name="20% - Accent4 2 4 2 8 2" xfId="19543"/>
    <cellStyle name="20% - Accent4 2 4 2 9" xfId="19544"/>
    <cellStyle name="20% - Accent4 2 4 3" xfId="139"/>
    <cellStyle name="20% - Accent4 2 4 3 2" xfId="1477"/>
    <cellStyle name="20% - Accent4 2 4 3 2 2" xfId="4552"/>
    <cellStyle name="20% - Accent4 2 4 3 2 2 2" xfId="4553"/>
    <cellStyle name="20% - Accent4 2 4 3 2 2 2 2" xfId="4554"/>
    <cellStyle name="20% - Accent4 2 4 3 2 2 2 2 2" xfId="19545"/>
    <cellStyle name="20% - Accent4 2 4 3 2 2 2 3" xfId="19546"/>
    <cellStyle name="20% - Accent4 2 4 3 2 2 3" xfId="4555"/>
    <cellStyle name="20% - Accent4 2 4 3 2 2 3 2" xfId="19547"/>
    <cellStyle name="20% - Accent4 2 4 3 2 2 4" xfId="19548"/>
    <cellStyle name="20% - Accent4 2 4 3 2 3" xfId="4556"/>
    <cellStyle name="20% - Accent4 2 4 3 2 3 2" xfId="4557"/>
    <cellStyle name="20% - Accent4 2 4 3 2 3 2 2" xfId="19549"/>
    <cellStyle name="20% - Accent4 2 4 3 2 3 3" xfId="19550"/>
    <cellStyle name="20% - Accent4 2 4 3 2 4" xfId="4558"/>
    <cellStyle name="20% - Accent4 2 4 3 2 4 2" xfId="4559"/>
    <cellStyle name="20% - Accent4 2 4 3 2 4 2 2" xfId="15687"/>
    <cellStyle name="20% - Accent4 2 4 3 2 4 3" xfId="16949"/>
    <cellStyle name="20% - Accent4 2 4 3 2 5" xfId="4560"/>
    <cellStyle name="20% - Accent4 2 4 3 2 5 2" xfId="4561"/>
    <cellStyle name="20% - Accent4 2 4 3 2 5 2 2" xfId="19551"/>
    <cellStyle name="20% - Accent4 2 4 3 2 5 3" xfId="19552"/>
    <cellStyle name="20% - Accent4 2 4 3 2 6" xfId="4562"/>
    <cellStyle name="20% - Accent4 2 4 3 2 6 2" xfId="4563"/>
    <cellStyle name="20% - Accent4 2 4 3 2 6 2 2" xfId="19553"/>
    <cellStyle name="20% - Accent4 2 4 3 2 6 3" xfId="19554"/>
    <cellStyle name="20% - Accent4 2 4 3 2 7" xfId="4564"/>
    <cellStyle name="20% - Accent4 2 4 3 2 7 2" xfId="19555"/>
    <cellStyle name="20% - Accent4 2 4 3 2 8" xfId="19556"/>
    <cellStyle name="20% - Accent4 2 4 3 3" xfId="4565"/>
    <cellStyle name="20% - Accent4 2 4 3 3 2" xfId="4566"/>
    <cellStyle name="20% - Accent4 2 4 3 3 2 2" xfId="4567"/>
    <cellStyle name="20% - Accent4 2 4 3 3 2 2 2" xfId="29112"/>
    <cellStyle name="20% - Accent4 2 4 3 3 2 3" xfId="29875"/>
    <cellStyle name="20% - Accent4 2 4 3 3 3" xfId="4568"/>
    <cellStyle name="20% - Accent4 2 4 3 3 3 2" xfId="19557"/>
    <cellStyle name="20% - Accent4 2 4 3 3 4" xfId="19558"/>
    <cellStyle name="20% - Accent4 2 4 3 4" xfId="4569"/>
    <cellStyle name="20% - Accent4 2 4 3 4 2" xfId="4570"/>
    <cellStyle name="20% - Accent4 2 4 3 4 2 2" xfId="19559"/>
    <cellStyle name="20% - Accent4 2 4 3 4 3" xfId="19560"/>
    <cellStyle name="20% - Accent4 2 4 3 5" xfId="4571"/>
    <cellStyle name="20% - Accent4 2 4 3 5 2" xfId="4572"/>
    <cellStyle name="20% - Accent4 2 4 3 5 2 2" xfId="19561"/>
    <cellStyle name="20% - Accent4 2 4 3 5 3" xfId="19562"/>
    <cellStyle name="20% - Accent4 2 4 3 6" xfId="4573"/>
    <cellStyle name="20% - Accent4 2 4 3 6 2" xfId="4574"/>
    <cellStyle name="20% - Accent4 2 4 3 6 2 2" xfId="19563"/>
    <cellStyle name="20% - Accent4 2 4 3 6 3" xfId="19564"/>
    <cellStyle name="20% - Accent4 2 4 3 7" xfId="4575"/>
    <cellStyle name="20% - Accent4 2 4 3 7 2" xfId="4576"/>
    <cellStyle name="20% - Accent4 2 4 3 7 2 2" xfId="19565"/>
    <cellStyle name="20% - Accent4 2 4 3 7 3" xfId="19566"/>
    <cellStyle name="20% - Accent4 2 4 3 8" xfId="4577"/>
    <cellStyle name="20% - Accent4 2 4 3 8 2" xfId="19567"/>
    <cellStyle name="20% - Accent4 2 4 3 9" xfId="19568"/>
    <cellStyle name="20% - Accent4 2 4 4" xfId="140"/>
    <cellStyle name="20% - Accent4 2 4 4 2" xfId="1478"/>
    <cellStyle name="20% - Accent4 2 4 4 2 2" xfId="4578"/>
    <cellStyle name="20% - Accent4 2 4 4 2 2 2" xfId="4579"/>
    <cellStyle name="20% - Accent4 2 4 4 2 2 2 2" xfId="4580"/>
    <cellStyle name="20% - Accent4 2 4 4 2 2 2 2 2" xfId="19569"/>
    <cellStyle name="20% - Accent4 2 4 4 2 2 2 3" xfId="19570"/>
    <cellStyle name="20% - Accent4 2 4 4 2 2 3" xfId="4581"/>
    <cellStyle name="20% - Accent4 2 4 4 2 2 3 2" xfId="19571"/>
    <cellStyle name="20% - Accent4 2 4 4 2 2 4" xfId="19572"/>
    <cellStyle name="20% - Accent4 2 4 4 2 3" xfId="4582"/>
    <cellStyle name="20% - Accent4 2 4 4 2 3 2" xfId="4583"/>
    <cellStyle name="20% - Accent4 2 4 4 2 3 2 2" xfId="19573"/>
    <cellStyle name="20% - Accent4 2 4 4 2 3 3" xfId="19574"/>
    <cellStyle name="20% - Accent4 2 4 4 2 4" xfId="4584"/>
    <cellStyle name="20% - Accent4 2 4 4 2 4 2" xfId="4585"/>
    <cellStyle name="20% - Accent4 2 4 4 2 4 2 2" xfId="19575"/>
    <cellStyle name="20% - Accent4 2 4 4 2 4 3" xfId="19576"/>
    <cellStyle name="20% - Accent4 2 4 4 2 5" xfId="4586"/>
    <cellStyle name="20% - Accent4 2 4 4 2 5 2" xfId="4587"/>
    <cellStyle name="20% - Accent4 2 4 4 2 5 2 2" xfId="15688"/>
    <cellStyle name="20% - Accent4 2 4 4 2 5 3" xfId="16950"/>
    <cellStyle name="20% - Accent4 2 4 4 2 6" xfId="4588"/>
    <cellStyle name="20% - Accent4 2 4 4 2 6 2" xfId="4589"/>
    <cellStyle name="20% - Accent4 2 4 4 2 6 2 2" xfId="19577"/>
    <cellStyle name="20% - Accent4 2 4 4 2 6 3" xfId="19578"/>
    <cellStyle name="20% - Accent4 2 4 4 2 7" xfId="4590"/>
    <cellStyle name="20% - Accent4 2 4 4 2 7 2" xfId="19579"/>
    <cellStyle name="20% - Accent4 2 4 4 2 8" xfId="19580"/>
    <cellStyle name="20% - Accent4 2 4 4 3" xfId="4591"/>
    <cellStyle name="20% - Accent4 2 4 4 3 2" xfId="4592"/>
    <cellStyle name="20% - Accent4 2 4 4 3 2 2" xfId="4593"/>
    <cellStyle name="20% - Accent4 2 4 4 3 2 2 2" xfId="29113"/>
    <cellStyle name="20% - Accent4 2 4 4 3 2 3" xfId="29876"/>
    <cellStyle name="20% - Accent4 2 4 4 3 3" xfId="4594"/>
    <cellStyle name="20% - Accent4 2 4 4 3 3 2" xfId="19581"/>
    <cellStyle name="20% - Accent4 2 4 4 3 4" xfId="19582"/>
    <cellStyle name="20% - Accent4 2 4 4 4" xfId="4595"/>
    <cellStyle name="20% - Accent4 2 4 4 4 2" xfId="4596"/>
    <cellStyle name="20% - Accent4 2 4 4 4 2 2" xfId="19583"/>
    <cellStyle name="20% - Accent4 2 4 4 4 3" xfId="19584"/>
    <cellStyle name="20% - Accent4 2 4 4 5" xfId="4597"/>
    <cellStyle name="20% - Accent4 2 4 4 5 2" xfId="4598"/>
    <cellStyle name="20% - Accent4 2 4 4 5 2 2" xfId="19585"/>
    <cellStyle name="20% - Accent4 2 4 4 5 3" xfId="19586"/>
    <cellStyle name="20% - Accent4 2 4 4 6" xfId="4599"/>
    <cellStyle name="20% - Accent4 2 4 4 6 2" xfId="4600"/>
    <cellStyle name="20% - Accent4 2 4 4 6 2 2" xfId="19587"/>
    <cellStyle name="20% - Accent4 2 4 4 6 3" xfId="29877"/>
    <cellStyle name="20% - Accent4 2 4 4 7" xfId="4601"/>
    <cellStyle name="20% - Accent4 2 4 4 7 2" xfId="4602"/>
    <cellStyle name="20% - Accent4 2 4 4 7 2 2" xfId="19588"/>
    <cellStyle name="20% - Accent4 2 4 4 7 3" xfId="19589"/>
    <cellStyle name="20% - Accent4 2 4 4 8" xfId="4603"/>
    <cellStyle name="20% - Accent4 2 4 4 8 2" xfId="19590"/>
    <cellStyle name="20% - Accent4 2 4 4 9" xfId="19591"/>
    <cellStyle name="20% - Accent4 2 4 5" xfId="1479"/>
    <cellStyle name="20% - Accent4 2 4 5 2" xfId="4604"/>
    <cellStyle name="20% - Accent4 2 4 5 2 2" xfId="4605"/>
    <cellStyle name="20% - Accent4 2 4 5 2 2 2" xfId="4606"/>
    <cellStyle name="20% - Accent4 2 4 5 2 2 2 2" xfId="19592"/>
    <cellStyle name="20% - Accent4 2 4 5 2 2 3" xfId="19593"/>
    <cellStyle name="20% - Accent4 2 4 5 2 3" xfId="4607"/>
    <cellStyle name="20% - Accent4 2 4 5 2 3 2" xfId="19594"/>
    <cellStyle name="20% - Accent4 2 4 5 2 4" xfId="19595"/>
    <cellStyle name="20% - Accent4 2 4 5 3" xfId="4608"/>
    <cellStyle name="20% - Accent4 2 4 5 3 2" xfId="4609"/>
    <cellStyle name="20% - Accent4 2 4 5 3 2 2" xfId="19596"/>
    <cellStyle name="20% - Accent4 2 4 5 3 3" xfId="29878"/>
    <cellStyle name="20% - Accent4 2 4 5 4" xfId="4610"/>
    <cellStyle name="20% - Accent4 2 4 5 4 2" xfId="4611"/>
    <cellStyle name="20% - Accent4 2 4 5 4 2 2" xfId="19597"/>
    <cellStyle name="20% - Accent4 2 4 5 4 3" xfId="19598"/>
    <cellStyle name="20% - Accent4 2 4 5 5" xfId="4612"/>
    <cellStyle name="20% - Accent4 2 4 5 5 2" xfId="4613"/>
    <cellStyle name="20% - Accent4 2 4 5 5 2 2" xfId="19599"/>
    <cellStyle name="20% - Accent4 2 4 5 5 3" xfId="19600"/>
    <cellStyle name="20% - Accent4 2 4 5 6" xfId="4614"/>
    <cellStyle name="20% - Accent4 2 4 5 6 2" xfId="4615"/>
    <cellStyle name="20% - Accent4 2 4 5 6 2 2" xfId="19601"/>
    <cellStyle name="20% - Accent4 2 4 5 6 3" xfId="19602"/>
    <cellStyle name="20% - Accent4 2 4 5 7" xfId="4616"/>
    <cellStyle name="20% - Accent4 2 4 5 7 2" xfId="16951"/>
    <cellStyle name="20% - Accent4 2 4 5 8" xfId="19603"/>
    <cellStyle name="20% - Accent4 2 4 6" xfId="1480"/>
    <cellStyle name="20% - Accent4 2 4 6 2" xfId="4617"/>
    <cellStyle name="20% - Accent4 2 4 6 2 2" xfId="4618"/>
    <cellStyle name="20% - Accent4 2 4 6 2 2 2" xfId="4619"/>
    <cellStyle name="20% - Accent4 2 4 6 2 2 2 2" xfId="19604"/>
    <cellStyle name="20% - Accent4 2 4 6 2 2 3" xfId="19605"/>
    <cellStyle name="20% - Accent4 2 4 6 2 3" xfId="4620"/>
    <cellStyle name="20% - Accent4 2 4 6 2 3 2" xfId="19606"/>
    <cellStyle name="20% - Accent4 2 4 6 2 4" xfId="19607"/>
    <cellStyle name="20% - Accent4 2 4 6 3" xfId="4621"/>
    <cellStyle name="20% - Accent4 2 4 6 3 2" xfId="4622"/>
    <cellStyle name="20% - Accent4 2 4 6 3 2 2" xfId="19608"/>
    <cellStyle name="20% - Accent4 2 4 6 3 3" xfId="19609"/>
    <cellStyle name="20% - Accent4 2 4 6 4" xfId="4623"/>
    <cellStyle name="20% - Accent4 2 4 6 4 2" xfId="4624"/>
    <cellStyle name="20% - Accent4 2 4 6 4 2 2" xfId="19610"/>
    <cellStyle name="20% - Accent4 2 4 6 4 3" xfId="19611"/>
    <cellStyle name="20% - Accent4 2 4 6 5" xfId="4625"/>
    <cellStyle name="20% - Accent4 2 4 6 5 2" xfId="4626"/>
    <cellStyle name="20% - Accent4 2 4 6 5 2 2" xfId="19612"/>
    <cellStyle name="20% - Accent4 2 4 6 5 3" xfId="19613"/>
    <cellStyle name="20% - Accent4 2 4 6 6" xfId="4627"/>
    <cellStyle name="20% - Accent4 2 4 6 6 2" xfId="4628"/>
    <cellStyle name="20% - Accent4 2 4 6 6 2 2" xfId="19614"/>
    <cellStyle name="20% - Accent4 2 4 6 6 3" xfId="19615"/>
    <cellStyle name="20% - Accent4 2 4 6 7" xfId="4629"/>
    <cellStyle name="20% - Accent4 2 4 6 7 2" xfId="16952"/>
    <cellStyle name="20% - Accent4 2 4 6 8" xfId="19616"/>
    <cellStyle name="20% - Accent4 2 4 7" xfId="1481"/>
    <cellStyle name="20% - Accent4 2 4 7 2" xfId="4630"/>
    <cellStyle name="20% - Accent4 2 4 7 2 2" xfId="4631"/>
    <cellStyle name="20% - Accent4 2 4 7 2 2 2" xfId="4632"/>
    <cellStyle name="20% - Accent4 2 4 7 2 2 2 2" xfId="19617"/>
    <cellStyle name="20% - Accent4 2 4 7 2 2 3" xfId="19618"/>
    <cellStyle name="20% - Accent4 2 4 7 2 3" xfId="4633"/>
    <cellStyle name="20% - Accent4 2 4 7 2 3 2" xfId="19619"/>
    <cellStyle name="20% - Accent4 2 4 7 2 4" xfId="29114"/>
    <cellStyle name="20% - Accent4 2 4 7 3" xfId="4634"/>
    <cellStyle name="20% - Accent4 2 4 7 3 2" xfId="4635"/>
    <cellStyle name="20% - Accent4 2 4 7 3 2 2" xfId="29879"/>
    <cellStyle name="20% - Accent4 2 4 7 3 3" xfId="29880"/>
    <cellStyle name="20% - Accent4 2 4 7 4" xfId="4636"/>
    <cellStyle name="20% - Accent4 2 4 7 4 2" xfId="4637"/>
    <cellStyle name="20% - Accent4 2 4 7 4 2 2" xfId="19620"/>
    <cellStyle name="20% - Accent4 2 4 7 4 3" xfId="19621"/>
    <cellStyle name="20% - Accent4 2 4 7 5" xfId="4638"/>
    <cellStyle name="20% - Accent4 2 4 7 5 2" xfId="4639"/>
    <cellStyle name="20% - Accent4 2 4 7 5 2 2" xfId="19622"/>
    <cellStyle name="20% - Accent4 2 4 7 5 3" xfId="19623"/>
    <cellStyle name="20% - Accent4 2 4 7 6" xfId="4640"/>
    <cellStyle name="20% - Accent4 2 4 7 6 2" xfId="4641"/>
    <cellStyle name="20% - Accent4 2 4 7 6 2 2" xfId="19624"/>
    <cellStyle name="20% - Accent4 2 4 7 6 3" xfId="19625"/>
    <cellStyle name="20% - Accent4 2 4 7 7" xfId="4642"/>
    <cellStyle name="20% - Accent4 2 4 7 7 2" xfId="19626"/>
    <cellStyle name="20% - Accent4 2 4 7 8" xfId="19627"/>
    <cellStyle name="20% - Accent4 2 4 8" xfId="4643"/>
    <cellStyle name="20% - Accent4 2 4 8 2" xfId="4644"/>
    <cellStyle name="20% - Accent4 2 4 8 2 2" xfId="4645"/>
    <cellStyle name="20% - Accent4 2 4 8 2 2 2" xfId="19628"/>
    <cellStyle name="20% - Accent4 2 4 8 2 3" xfId="16953"/>
    <cellStyle name="20% - Accent4 2 4 8 3" xfId="4646"/>
    <cellStyle name="20% - Accent4 2 4 8 3 2" xfId="19629"/>
    <cellStyle name="20% - Accent4 2 4 8 4" xfId="19630"/>
    <cellStyle name="20% - Accent4 2 4 9" xfId="4647"/>
    <cellStyle name="20% - Accent4 2 4 9 2" xfId="4648"/>
    <cellStyle name="20% - Accent4 2 4 9 2 2" xfId="19631"/>
    <cellStyle name="20% - Accent4 2 4 9 3" xfId="19632"/>
    <cellStyle name="20% - Accent4 2 5" xfId="1257"/>
    <cellStyle name="20% - Accent4 3" xfId="1258"/>
    <cellStyle name="20% - Accent4 3 2" xfId="1959"/>
    <cellStyle name="20% - Accent4 3 2 2" xfId="29115"/>
    <cellStyle name="20% - Accent4 3 2 3" xfId="19633"/>
    <cellStyle name="20% - Accent4 3 2 4" xfId="19634"/>
    <cellStyle name="20% - Accent4 3 3" xfId="19635"/>
    <cellStyle name="20% - Accent4 3 4" xfId="19636"/>
    <cellStyle name="20% - Accent4 3 5" xfId="19637"/>
    <cellStyle name="20% - Accent5 2" xfId="141"/>
    <cellStyle name="20% - Accent5 2 2" xfId="142"/>
    <cellStyle name="20% - Accent5 2 2 10" xfId="1482"/>
    <cellStyle name="20% - Accent5 2 2 10 2" xfId="4649"/>
    <cellStyle name="20% - Accent5 2 2 10 2 2" xfId="4650"/>
    <cellStyle name="20% - Accent5 2 2 10 2 2 2" xfId="4651"/>
    <cellStyle name="20% - Accent5 2 2 10 2 3" xfId="4652"/>
    <cellStyle name="20% - Accent5 2 2 10 3" xfId="4653"/>
    <cellStyle name="20% - Accent5 2 2 10 3 2" xfId="4654"/>
    <cellStyle name="20% - Accent5 2 2 10 4" xfId="4655"/>
    <cellStyle name="20% - Accent5 2 2 10 4 2" xfId="4656"/>
    <cellStyle name="20% - Accent5 2 2 10 5" xfId="4657"/>
    <cellStyle name="20% - Accent5 2 2 10 5 2" xfId="4658"/>
    <cellStyle name="20% - Accent5 2 2 10 6" xfId="4659"/>
    <cellStyle name="20% - Accent5 2 2 10 6 2" xfId="4660"/>
    <cellStyle name="20% - Accent5 2 2 10 7" xfId="4661"/>
    <cellStyle name="20% - Accent5 2 2 11" xfId="1483"/>
    <cellStyle name="20% - Accent5 2 2 11 2" xfId="4662"/>
    <cellStyle name="20% - Accent5 2 2 11 2 2" xfId="4663"/>
    <cellStyle name="20% - Accent5 2 2 11 2 2 2" xfId="4664"/>
    <cellStyle name="20% - Accent5 2 2 11 2 3" xfId="4665"/>
    <cellStyle name="20% - Accent5 2 2 11 3" xfId="4666"/>
    <cellStyle name="20% - Accent5 2 2 11 3 2" xfId="4667"/>
    <cellStyle name="20% - Accent5 2 2 11 4" xfId="4668"/>
    <cellStyle name="20% - Accent5 2 2 11 4 2" xfId="4669"/>
    <cellStyle name="20% - Accent5 2 2 11 5" xfId="4670"/>
    <cellStyle name="20% - Accent5 2 2 11 5 2" xfId="4671"/>
    <cellStyle name="20% - Accent5 2 2 11 6" xfId="4672"/>
    <cellStyle name="20% - Accent5 2 2 11 6 2" xfId="4673"/>
    <cellStyle name="20% - Accent5 2 2 11 7" xfId="4674"/>
    <cellStyle name="20% - Accent5 2 2 12" xfId="1484"/>
    <cellStyle name="20% - Accent5 2 2 12 2" xfId="4675"/>
    <cellStyle name="20% - Accent5 2 2 12 2 2" xfId="4676"/>
    <cellStyle name="20% - Accent5 2 2 12 2 2 2" xfId="4677"/>
    <cellStyle name="20% - Accent5 2 2 12 2 3" xfId="4678"/>
    <cellStyle name="20% - Accent5 2 2 12 3" xfId="4679"/>
    <cellStyle name="20% - Accent5 2 2 12 3 2" xfId="4680"/>
    <cellStyle name="20% - Accent5 2 2 12 4" xfId="4681"/>
    <cellStyle name="20% - Accent5 2 2 12 4 2" xfId="4682"/>
    <cellStyle name="20% - Accent5 2 2 12 5" xfId="4683"/>
    <cellStyle name="20% - Accent5 2 2 12 5 2" xfId="4684"/>
    <cellStyle name="20% - Accent5 2 2 12 6" xfId="4685"/>
    <cellStyle name="20% - Accent5 2 2 12 6 2" xfId="4686"/>
    <cellStyle name="20% - Accent5 2 2 12 7" xfId="4687"/>
    <cellStyle name="20% - Accent5 2 2 13" xfId="4688"/>
    <cellStyle name="20% - Accent5 2 2 2" xfId="143"/>
    <cellStyle name="20% - Accent5 2 2 2 2" xfId="144"/>
    <cellStyle name="20% - Accent5 2 2 2 2 2" xfId="145"/>
    <cellStyle name="20% - Accent5 2 2 2 3" xfId="146"/>
    <cellStyle name="20% - Accent5 2 2 2 4" xfId="147"/>
    <cellStyle name="20% - Accent5 2 2 2 4 10" xfId="4689"/>
    <cellStyle name="20% - Accent5 2 2 2 4 10 2" xfId="4690"/>
    <cellStyle name="20% - Accent5 2 2 2 4 11" xfId="4691"/>
    <cellStyle name="20% - Accent5 2 2 2 4 11 2" xfId="4692"/>
    <cellStyle name="20% - Accent5 2 2 2 4 12" xfId="4693"/>
    <cellStyle name="20% - Accent5 2 2 2 4 12 2" xfId="4694"/>
    <cellStyle name="20% - Accent5 2 2 2 4 13" xfId="4695"/>
    <cellStyle name="20% - Accent5 2 2 2 4 2" xfId="148"/>
    <cellStyle name="20% - Accent5 2 2 2 4 2 2" xfId="1485"/>
    <cellStyle name="20% - Accent5 2 2 2 4 2 2 2" xfId="4696"/>
    <cellStyle name="20% - Accent5 2 2 2 4 2 2 2 2" xfId="4697"/>
    <cellStyle name="20% - Accent5 2 2 2 4 2 2 2 2 2" xfId="4698"/>
    <cellStyle name="20% - Accent5 2 2 2 4 2 2 2 3" xfId="4699"/>
    <cellStyle name="20% - Accent5 2 2 2 4 2 2 3" xfId="4700"/>
    <cellStyle name="20% - Accent5 2 2 2 4 2 2 3 2" xfId="4701"/>
    <cellStyle name="20% - Accent5 2 2 2 4 2 2 4" xfId="4702"/>
    <cellStyle name="20% - Accent5 2 2 2 4 2 2 4 2" xfId="4703"/>
    <cellStyle name="20% - Accent5 2 2 2 4 2 2 5" xfId="4704"/>
    <cellStyle name="20% - Accent5 2 2 2 4 2 2 5 2" xfId="4705"/>
    <cellStyle name="20% - Accent5 2 2 2 4 2 2 6" xfId="4706"/>
    <cellStyle name="20% - Accent5 2 2 2 4 2 2 6 2" xfId="4707"/>
    <cellStyle name="20% - Accent5 2 2 2 4 2 2 7" xfId="4708"/>
    <cellStyle name="20% - Accent5 2 2 2 4 2 3" xfId="4709"/>
    <cellStyle name="20% - Accent5 2 2 2 4 2 3 2" xfId="4710"/>
    <cellStyle name="20% - Accent5 2 2 2 4 2 3 2 2" xfId="4711"/>
    <cellStyle name="20% - Accent5 2 2 2 4 2 3 3" xfId="4712"/>
    <cellStyle name="20% - Accent5 2 2 2 4 2 4" xfId="4713"/>
    <cellStyle name="20% - Accent5 2 2 2 4 2 4 2" xfId="4714"/>
    <cellStyle name="20% - Accent5 2 2 2 4 2 5" xfId="4715"/>
    <cellStyle name="20% - Accent5 2 2 2 4 2 5 2" xfId="4716"/>
    <cellStyle name="20% - Accent5 2 2 2 4 2 6" xfId="4717"/>
    <cellStyle name="20% - Accent5 2 2 2 4 2 6 2" xfId="4718"/>
    <cellStyle name="20% - Accent5 2 2 2 4 2 7" xfId="4719"/>
    <cellStyle name="20% - Accent5 2 2 2 4 2 7 2" xfId="4720"/>
    <cellStyle name="20% - Accent5 2 2 2 4 2 8" xfId="4721"/>
    <cellStyle name="20% - Accent5 2 2 2 4 3" xfId="149"/>
    <cellStyle name="20% - Accent5 2 2 2 4 3 2" xfId="1486"/>
    <cellStyle name="20% - Accent5 2 2 2 4 3 2 2" xfId="4722"/>
    <cellStyle name="20% - Accent5 2 2 2 4 3 2 2 2" xfId="4723"/>
    <cellStyle name="20% - Accent5 2 2 2 4 3 2 2 2 2" xfId="4724"/>
    <cellStyle name="20% - Accent5 2 2 2 4 3 2 2 3" xfId="4725"/>
    <cellStyle name="20% - Accent5 2 2 2 4 3 2 3" xfId="4726"/>
    <cellStyle name="20% - Accent5 2 2 2 4 3 2 3 2" xfId="4727"/>
    <cellStyle name="20% - Accent5 2 2 2 4 3 2 4" xfId="4728"/>
    <cellStyle name="20% - Accent5 2 2 2 4 3 2 4 2" xfId="4729"/>
    <cellStyle name="20% - Accent5 2 2 2 4 3 2 5" xfId="4730"/>
    <cellStyle name="20% - Accent5 2 2 2 4 3 2 5 2" xfId="4731"/>
    <cellStyle name="20% - Accent5 2 2 2 4 3 2 6" xfId="4732"/>
    <cellStyle name="20% - Accent5 2 2 2 4 3 2 6 2" xfId="4733"/>
    <cellStyle name="20% - Accent5 2 2 2 4 3 2 7" xfId="4734"/>
    <cellStyle name="20% - Accent5 2 2 2 4 3 3" xfId="4735"/>
    <cellStyle name="20% - Accent5 2 2 2 4 3 3 2" xfId="4736"/>
    <cellStyle name="20% - Accent5 2 2 2 4 3 3 2 2" xfId="4737"/>
    <cellStyle name="20% - Accent5 2 2 2 4 3 3 3" xfId="4738"/>
    <cellStyle name="20% - Accent5 2 2 2 4 3 4" xfId="4739"/>
    <cellStyle name="20% - Accent5 2 2 2 4 3 4 2" xfId="4740"/>
    <cellStyle name="20% - Accent5 2 2 2 4 3 5" xfId="4741"/>
    <cellStyle name="20% - Accent5 2 2 2 4 3 5 2" xfId="4742"/>
    <cellStyle name="20% - Accent5 2 2 2 4 3 6" xfId="4743"/>
    <cellStyle name="20% - Accent5 2 2 2 4 3 6 2" xfId="4744"/>
    <cellStyle name="20% - Accent5 2 2 2 4 3 7" xfId="4745"/>
    <cellStyle name="20% - Accent5 2 2 2 4 3 7 2" xfId="4746"/>
    <cellStyle name="20% - Accent5 2 2 2 4 3 8" xfId="4747"/>
    <cellStyle name="20% - Accent5 2 2 2 4 4" xfId="150"/>
    <cellStyle name="20% - Accent5 2 2 2 4 4 2" xfId="1487"/>
    <cellStyle name="20% - Accent5 2 2 2 4 4 2 2" xfId="4748"/>
    <cellStyle name="20% - Accent5 2 2 2 4 4 2 2 2" xfId="4749"/>
    <cellStyle name="20% - Accent5 2 2 2 4 4 2 2 2 2" xfId="4750"/>
    <cellStyle name="20% - Accent5 2 2 2 4 4 2 2 3" xfId="4751"/>
    <cellStyle name="20% - Accent5 2 2 2 4 4 2 3" xfId="4752"/>
    <cellStyle name="20% - Accent5 2 2 2 4 4 2 3 2" xfId="4753"/>
    <cellStyle name="20% - Accent5 2 2 2 4 4 2 4" xfId="4754"/>
    <cellStyle name="20% - Accent5 2 2 2 4 4 2 4 2" xfId="4755"/>
    <cellStyle name="20% - Accent5 2 2 2 4 4 2 5" xfId="4756"/>
    <cellStyle name="20% - Accent5 2 2 2 4 4 2 5 2" xfId="4757"/>
    <cellStyle name="20% - Accent5 2 2 2 4 4 2 6" xfId="4758"/>
    <cellStyle name="20% - Accent5 2 2 2 4 4 2 6 2" xfId="4759"/>
    <cellStyle name="20% - Accent5 2 2 2 4 4 2 7" xfId="4760"/>
    <cellStyle name="20% - Accent5 2 2 2 4 4 3" xfId="4761"/>
    <cellStyle name="20% - Accent5 2 2 2 4 4 3 2" xfId="4762"/>
    <cellStyle name="20% - Accent5 2 2 2 4 4 3 2 2" xfId="4763"/>
    <cellStyle name="20% - Accent5 2 2 2 4 4 3 3" xfId="4764"/>
    <cellStyle name="20% - Accent5 2 2 2 4 4 4" xfId="4765"/>
    <cellStyle name="20% - Accent5 2 2 2 4 4 4 2" xfId="4766"/>
    <cellStyle name="20% - Accent5 2 2 2 4 4 5" xfId="4767"/>
    <cellStyle name="20% - Accent5 2 2 2 4 4 5 2" xfId="4768"/>
    <cellStyle name="20% - Accent5 2 2 2 4 4 6" xfId="4769"/>
    <cellStyle name="20% - Accent5 2 2 2 4 4 6 2" xfId="4770"/>
    <cellStyle name="20% - Accent5 2 2 2 4 4 7" xfId="4771"/>
    <cellStyle name="20% - Accent5 2 2 2 4 4 7 2" xfId="4772"/>
    <cellStyle name="20% - Accent5 2 2 2 4 4 8" xfId="4773"/>
    <cellStyle name="20% - Accent5 2 2 2 4 5" xfId="1488"/>
    <cellStyle name="20% - Accent5 2 2 2 4 5 2" xfId="4774"/>
    <cellStyle name="20% - Accent5 2 2 2 4 5 2 2" xfId="4775"/>
    <cellStyle name="20% - Accent5 2 2 2 4 5 2 2 2" xfId="4776"/>
    <cellStyle name="20% - Accent5 2 2 2 4 5 2 3" xfId="4777"/>
    <cellStyle name="20% - Accent5 2 2 2 4 5 3" xfId="4778"/>
    <cellStyle name="20% - Accent5 2 2 2 4 5 3 2" xfId="4779"/>
    <cellStyle name="20% - Accent5 2 2 2 4 5 4" xfId="4780"/>
    <cellStyle name="20% - Accent5 2 2 2 4 5 4 2" xfId="4781"/>
    <cellStyle name="20% - Accent5 2 2 2 4 5 5" xfId="4782"/>
    <cellStyle name="20% - Accent5 2 2 2 4 5 5 2" xfId="4783"/>
    <cellStyle name="20% - Accent5 2 2 2 4 5 6" xfId="4784"/>
    <cellStyle name="20% - Accent5 2 2 2 4 5 6 2" xfId="4785"/>
    <cellStyle name="20% - Accent5 2 2 2 4 5 7" xfId="4786"/>
    <cellStyle name="20% - Accent5 2 2 2 4 6" xfId="1489"/>
    <cellStyle name="20% - Accent5 2 2 2 4 6 2" xfId="4787"/>
    <cellStyle name="20% - Accent5 2 2 2 4 6 2 2" xfId="4788"/>
    <cellStyle name="20% - Accent5 2 2 2 4 6 2 2 2" xfId="4789"/>
    <cellStyle name="20% - Accent5 2 2 2 4 6 2 3" xfId="4790"/>
    <cellStyle name="20% - Accent5 2 2 2 4 6 3" xfId="4791"/>
    <cellStyle name="20% - Accent5 2 2 2 4 6 3 2" xfId="4792"/>
    <cellStyle name="20% - Accent5 2 2 2 4 6 4" xfId="4793"/>
    <cellStyle name="20% - Accent5 2 2 2 4 6 4 2" xfId="4794"/>
    <cellStyle name="20% - Accent5 2 2 2 4 6 5" xfId="4795"/>
    <cellStyle name="20% - Accent5 2 2 2 4 6 5 2" xfId="4796"/>
    <cellStyle name="20% - Accent5 2 2 2 4 6 6" xfId="4797"/>
    <cellStyle name="20% - Accent5 2 2 2 4 6 6 2" xfId="4798"/>
    <cellStyle name="20% - Accent5 2 2 2 4 6 7" xfId="4799"/>
    <cellStyle name="20% - Accent5 2 2 2 4 7" xfId="1490"/>
    <cellStyle name="20% - Accent5 2 2 2 4 7 2" xfId="4800"/>
    <cellStyle name="20% - Accent5 2 2 2 4 7 2 2" xfId="4801"/>
    <cellStyle name="20% - Accent5 2 2 2 4 7 2 2 2" xfId="4802"/>
    <cellStyle name="20% - Accent5 2 2 2 4 7 2 3" xfId="4803"/>
    <cellStyle name="20% - Accent5 2 2 2 4 7 3" xfId="4804"/>
    <cellStyle name="20% - Accent5 2 2 2 4 7 3 2" xfId="4805"/>
    <cellStyle name="20% - Accent5 2 2 2 4 7 4" xfId="4806"/>
    <cellStyle name="20% - Accent5 2 2 2 4 7 4 2" xfId="4807"/>
    <cellStyle name="20% - Accent5 2 2 2 4 7 5" xfId="4808"/>
    <cellStyle name="20% - Accent5 2 2 2 4 7 5 2" xfId="4809"/>
    <cellStyle name="20% - Accent5 2 2 2 4 7 6" xfId="4810"/>
    <cellStyle name="20% - Accent5 2 2 2 4 7 6 2" xfId="4811"/>
    <cellStyle name="20% - Accent5 2 2 2 4 7 7" xfId="4812"/>
    <cellStyle name="20% - Accent5 2 2 2 4 8" xfId="4813"/>
    <cellStyle name="20% - Accent5 2 2 2 4 8 2" xfId="4814"/>
    <cellStyle name="20% - Accent5 2 2 2 4 8 2 2" xfId="4815"/>
    <cellStyle name="20% - Accent5 2 2 2 4 8 3" xfId="4816"/>
    <cellStyle name="20% - Accent5 2 2 2 4 9" xfId="4817"/>
    <cellStyle name="20% - Accent5 2 2 2 4 9 2" xfId="4818"/>
    <cellStyle name="20% - Accent5 2 2 2 5" xfId="151"/>
    <cellStyle name="20% - Accent5 2 2 3" xfId="152"/>
    <cellStyle name="20% - Accent5 2 2 3 2" xfId="153"/>
    <cellStyle name="20% - Accent5 2 2 3 2 2" xfId="154"/>
    <cellStyle name="20% - Accent5 2 2 3 3" xfId="155"/>
    <cellStyle name="20% - Accent5 2 2 4" xfId="156"/>
    <cellStyle name="20% - Accent5 2 2 4 2" xfId="157"/>
    <cellStyle name="20% - Accent5 2 2 5" xfId="158"/>
    <cellStyle name="20% - Accent5 2 2 5 10" xfId="4819"/>
    <cellStyle name="20% - Accent5 2 2 5 10 2" xfId="4820"/>
    <cellStyle name="20% - Accent5 2 2 5 11" xfId="4821"/>
    <cellStyle name="20% - Accent5 2 2 5 11 2" xfId="4822"/>
    <cellStyle name="20% - Accent5 2 2 5 12" xfId="4823"/>
    <cellStyle name="20% - Accent5 2 2 5 12 2" xfId="4824"/>
    <cellStyle name="20% - Accent5 2 2 5 13" xfId="4825"/>
    <cellStyle name="20% - Accent5 2 2 5 2" xfId="159"/>
    <cellStyle name="20% - Accent5 2 2 5 2 2" xfId="1491"/>
    <cellStyle name="20% - Accent5 2 2 5 2 2 2" xfId="4826"/>
    <cellStyle name="20% - Accent5 2 2 5 2 2 2 2" xfId="4827"/>
    <cellStyle name="20% - Accent5 2 2 5 2 2 2 2 2" xfId="4828"/>
    <cellStyle name="20% - Accent5 2 2 5 2 2 2 3" xfId="4829"/>
    <cellStyle name="20% - Accent5 2 2 5 2 2 3" xfId="4830"/>
    <cellStyle name="20% - Accent5 2 2 5 2 2 3 2" xfId="4831"/>
    <cellStyle name="20% - Accent5 2 2 5 2 2 4" xfId="4832"/>
    <cellStyle name="20% - Accent5 2 2 5 2 2 4 2" xfId="4833"/>
    <cellStyle name="20% - Accent5 2 2 5 2 2 5" xfId="4834"/>
    <cellStyle name="20% - Accent5 2 2 5 2 2 5 2" xfId="4835"/>
    <cellStyle name="20% - Accent5 2 2 5 2 2 6" xfId="4836"/>
    <cellStyle name="20% - Accent5 2 2 5 2 2 6 2" xfId="4837"/>
    <cellStyle name="20% - Accent5 2 2 5 2 2 7" xfId="4838"/>
    <cellStyle name="20% - Accent5 2 2 5 2 3" xfId="4839"/>
    <cellStyle name="20% - Accent5 2 2 5 2 3 2" xfId="4840"/>
    <cellStyle name="20% - Accent5 2 2 5 2 3 2 2" xfId="4841"/>
    <cellStyle name="20% - Accent5 2 2 5 2 3 3" xfId="4842"/>
    <cellStyle name="20% - Accent5 2 2 5 2 4" xfId="4843"/>
    <cellStyle name="20% - Accent5 2 2 5 2 4 2" xfId="4844"/>
    <cellStyle name="20% - Accent5 2 2 5 2 5" xfId="4845"/>
    <cellStyle name="20% - Accent5 2 2 5 2 5 2" xfId="4846"/>
    <cellStyle name="20% - Accent5 2 2 5 2 6" xfId="4847"/>
    <cellStyle name="20% - Accent5 2 2 5 2 6 2" xfId="4848"/>
    <cellStyle name="20% - Accent5 2 2 5 2 7" xfId="4849"/>
    <cellStyle name="20% - Accent5 2 2 5 2 7 2" xfId="4850"/>
    <cellStyle name="20% - Accent5 2 2 5 2 8" xfId="4851"/>
    <cellStyle name="20% - Accent5 2 2 5 3" xfId="160"/>
    <cellStyle name="20% - Accent5 2 2 5 3 2" xfId="1492"/>
    <cellStyle name="20% - Accent5 2 2 5 3 2 2" xfId="4852"/>
    <cellStyle name="20% - Accent5 2 2 5 3 2 2 2" xfId="4853"/>
    <cellStyle name="20% - Accent5 2 2 5 3 2 2 2 2" xfId="4854"/>
    <cellStyle name="20% - Accent5 2 2 5 3 2 2 3" xfId="4855"/>
    <cellStyle name="20% - Accent5 2 2 5 3 2 3" xfId="4856"/>
    <cellStyle name="20% - Accent5 2 2 5 3 2 3 2" xfId="4857"/>
    <cellStyle name="20% - Accent5 2 2 5 3 2 4" xfId="4858"/>
    <cellStyle name="20% - Accent5 2 2 5 3 2 4 2" xfId="4859"/>
    <cellStyle name="20% - Accent5 2 2 5 3 2 5" xfId="4860"/>
    <cellStyle name="20% - Accent5 2 2 5 3 2 5 2" xfId="4861"/>
    <cellStyle name="20% - Accent5 2 2 5 3 2 6" xfId="4862"/>
    <cellStyle name="20% - Accent5 2 2 5 3 2 6 2" xfId="4863"/>
    <cellStyle name="20% - Accent5 2 2 5 3 2 7" xfId="4864"/>
    <cellStyle name="20% - Accent5 2 2 5 3 3" xfId="4865"/>
    <cellStyle name="20% - Accent5 2 2 5 3 3 2" xfId="4866"/>
    <cellStyle name="20% - Accent5 2 2 5 3 3 2 2" xfId="4867"/>
    <cellStyle name="20% - Accent5 2 2 5 3 3 3" xfId="4868"/>
    <cellStyle name="20% - Accent5 2 2 5 3 4" xfId="4869"/>
    <cellStyle name="20% - Accent5 2 2 5 3 4 2" xfId="4870"/>
    <cellStyle name="20% - Accent5 2 2 5 3 5" xfId="4871"/>
    <cellStyle name="20% - Accent5 2 2 5 3 5 2" xfId="4872"/>
    <cellStyle name="20% - Accent5 2 2 5 3 6" xfId="4873"/>
    <cellStyle name="20% - Accent5 2 2 5 3 6 2" xfId="4874"/>
    <cellStyle name="20% - Accent5 2 2 5 3 7" xfId="4875"/>
    <cellStyle name="20% - Accent5 2 2 5 3 7 2" xfId="4876"/>
    <cellStyle name="20% - Accent5 2 2 5 3 8" xfId="4877"/>
    <cellStyle name="20% - Accent5 2 2 5 4" xfId="161"/>
    <cellStyle name="20% - Accent5 2 2 5 4 2" xfId="1493"/>
    <cellStyle name="20% - Accent5 2 2 5 4 2 2" xfId="4878"/>
    <cellStyle name="20% - Accent5 2 2 5 4 2 2 2" xfId="4879"/>
    <cellStyle name="20% - Accent5 2 2 5 4 2 2 2 2" xfId="4880"/>
    <cellStyle name="20% - Accent5 2 2 5 4 2 2 3" xfId="4881"/>
    <cellStyle name="20% - Accent5 2 2 5 4 2 3" xfId="4882"/>
    <cellStyle name="20% - Accent5 2 2 5 4 2 3 2" xfId="4883"/>
    <cellStyle name="20% - Accent5 2 2 5 4 2 4" xfId="4884"/>
    <cellStyle name="20% - Accent5 2 2 5 4 2 4 2" xfId="4885"/>
    <cellStyle name="20% - Accent5 2 2 5 4 2 5" xfId="4886"/>
    <cellStyle name="20% - Accent5 2 2 5 4 2 5 2" xfId="4887"/>
    <cellStyle name="20% - Accent5 2 2 5 4 2 6" xfId="4888"/>
    <cellStyle name="20% - Accent5 2 2 5 4 2 6 2" xfId="4889"/>
    <cellStyle name="20% - Accent5 2 2 5 4 2 7" xfId="4890"/>
    <cellStyle name="20% - Accent5 2 2 5 4 3" xfId="4891"/>
    <cellStyle name="20% - Accent5 2 2 5 4 3 2" xfId="4892"/>
    <cellStyle name="20% - Accent5 2 2 5 4 3 2 2" xfId="4893"/>
    <cellStyle name="20% - Accent5 2 2 5 4 3 3" xfId="4894"/>
    <cellStyle name="20% - Accent5 2 2 5 4 4" xfId="4895"/>
    <cellStyle name="20% - Accent5 2 2 5 4 4 2" xfId="4896"/>
    <cellStyle name="20% - Accent5 2 2 5 4 5" xfId="4897"/>
    <cellStyle name="20% - Accent5 2 2 5 4 5 2" xfId="4898"/>
    <cellStyle name="20% - Accent5 2 2 5 4 6" xfId="4899"/>
    <cellStyle name="20% - Accent5 2 2 5 4 6 2" xfId="4900"/>
    <cellStyle name="20% - Accent5 2 2 5 4 7" xfId="4901"/>
    <cellStyle name="20% - Accent5 2 2 5 4 7 2" xfId="4902"/>
    <cellStyle name="20% - Accent5 2 2 5 4 8" xfId="4903"/>
    <cellStyle name="20% - Accent5 2 2 5 5" xfId="1494"/>
    <cellStyle name="20% - Accent5 2 2 5 5 2" xfId="4904"/>
    <cellStyle name="20% - Accent5 2 2 5 5 2 2" xfId="4905"/>
    <cellStyle name="20% - Accent5 2 2 5 5 2 2 2" xfId="4906"/>
    <cellStyle name="20% - Accent5 2 2 5 5 2 3" xfId="4907"/>
    <cellStyle name="20% - Accent5 2 2 5 5 3" xfId="4908"/>
    <cellStyle name="20% - Accent5 2 2 5 5 3 2" xfId="4909"/>
    <cellStyle name="20% - Accent5 2 2 5 5 4" xfId="4910"/>
    <cellStyle name="20% - Accent5 2 2 5 5 4 2" xfId="4911"/>
    <cellStyle name="20% - Accent5 2 2 5 5 5" xfId="4912"/>
    <cellStyle name="20% - Accent5 2 2 5 5 5 2" xfId="4913"/>
    <cellStyle name="20% - Accent5 2 2 5 5 6" xfId="4914"/>
    <cellStyle name="20% - Accent5 2 2 5 5 6 2" xfId="4915"/>
    <cellStyle name="20% - Accent5 2 2 5 5 7" xfId="4916"/>
    <cellStyle name="20% - Accent5 2 2 5 6" xfId="1495"/>
    <cellStyle name="20% - Accent5 2 2 5 6 2" xfId="4917"/>
    <cellStyle name="20% - Accent5 2 2 5 6 2 2" xfId="4918"/>
    <cellStyle name="20% - Accent5 2 2 5 6 2 2 2" xfId="4919"/>
    <cellStyle name="20% - Accent5 2 2 5 6 2 3" xfId="4920"/>
    <cellStyle name="20% - Accent5 2 2 5 6 3" xfId="4921"/>
    <cellStyle name="20% - Accent5 2 2 5 6 3 2" xfId="4922"/>
    <cellStyle name="20% - Accent5 2 2 5 6 4" xfId="4923"/>
    <cellStyle name="20% - Accent5 2 2 5 6 4 2" xfId="4924"/>
    <cellStyle name="20% - Accent5 2 2 5 6 5" xfId="4925"/>
    <cellStyle name="20% - Accent5 2 2 5 6 5 2" xfId="4926"/>
    <cellStyle name="20% - Accent5 2 2 5 6 6" xfId="4927"/>
    <cellStyle name="20% - Accent5 2 2 5 6 6 2" xfId="4928"/>
    <cellStyle name="20% - Accent5 2 2 5 6 7" xfId="4929"/>
    <cellStyle name="20% - Accent5 2 2 5 7" xfId="1496"/>
    <cellStyle name="20% - Accent5 2 2 5 7 2" xfId="4930"/>
    <cellStyle name="20% - Accent5 2 2 5 7 2 2" xfId="4931"/>
    <cellStyle name="20% - Accent5 2 2 5 7 2 2 2" xfId="4932"/>
    <cellStyle name="20% - Accent5 2 2 5 7 2 3" xfId="4933"/>
    <cellStyle name="20% - Accent5 2 2 5 7 3" xfId="4934"/>
    <cellStyle name="20% - Accent5 2 2 5 7 3 2" xfId="4935"/>
    <cellStyle name="20% - Accent5 2 2 5 7 4" xfId="4936"/>
    <cellStyle name="20% - Accent5 2 2 5 7 4 2" xfId="4937"/>
    <cellStyle name="20% - Accent5 2 2 5 7 5" xfId="4938"/>
    <cellStyle name="20% - Accent5 2 2 5 7 5 2" xfId="4939"/>
    <cellStyle name="20% - Accent5 2 2 5 7 6" xfId="4940"/>
    <cellStyle name="20% - Accent5 2 2 5 7 6 2" xfId="4941"/>
    <cellStyle name="20% - Accent5 2 2 5 7 7" xfId="4942"/>
    <cellStyle name="20% - Accent5 2 2 5 8" xfId="4943"/>
    <cellStyle name="20% - Accent5 2 2 5 8 2" xfId="4944"/>
    <cellStyle name="20% - Accent5 2 2 5 8 2 2" xfId="4945"/>
    <cellStyle name="20% - Accent5 2 2 5 8 3" xfId="4946"/>
    <cellStyle name="20% - Accent5 2 2 5 9" xfId="4947"/>
    <cellStyle name="20% - Accent5 2 2 5 9 2" xfId="4948"/>
    <cellStyle name="20% - Accent5 2 2 6" xfId="162"/>
    <cellStyle name="20% - Accent5 2 2 6 10" xfId="4949"/>
    <cellStyle name="20% - Accent5 2 2 6 10 2" xfId="4950"/>
    <cellStyle name="20% - Accent5 2 2 6 11" xfId="4951"/>
    <cellStyle name="20% - Accent5 2 2 6 11 2" xfId="4952"/>
    <cellStyle name="20% - Accent5 2 2 6 12" xfId="4953"/>
    <cellStyle name="20% - Accent5 2 2 6 12 2" xfId="4954"/>
    <cellStyle name="20% - Accent5 2 2 6 13" xfId="4955"/>
    <cellStyle name="20% - Accent5 2 2 6 2" xfId="163"/>
    <cellStyle name="20% - Accent5 2 2 6 2 2" xfId="1497"/>
    <cellStyle name="20% - Accent5 2 2 6 2 2 2" xfId="4956"/>
    <cellStyle name="20% - Accent5 2 2 6 2 2 2 2" xfId="4957"/>
    <cellStyle name="20% - Accent5 2 2 6 2 2 2 2 2" xfId="4958"/>
    <cellStyle name="20% - Accent5 2 2 6 2 2 2 3" xfId="4959"/>
    <cellStyle name="20% - Accent5 2 2 6 2 2 3" xfId="4960"/>
    <cellStyle name="20% - Accent5 2 2 6 2 2 3 2" xfId="4961"/>
    <cellStyle name="20% - Accent5 2 2 6 2 2 4" xfId="4962"/>
    <cellStyle name="20% - Accent5 2 2 6 2 2 4 2" xfId="4963"/>
    <cellStyle name="20% - Accent5 2 2 6 2 2 5" xfId="4964"/>
    <cellStyle name="20% - Accent5 2 2 6 2 2 5 2" xfId="4965"/>
    <cellStyle name="20% - Accent5 2 2 6 2 2 6" xfId="4966"/>
    <cellStyle name="20% - Accent5 2 2 6 2 2 6 2" xfId="4967"/>
    <cellStyle name="20% - Accent5 2 2 6 2 2 7" xfId="4968"/>
    <cellStyle name="20% - Accent5 2 2 6 2 3" xfId="4969"/>
    <cellStyle name="20% - Accent5 2 2 6 2 3 2" xfId="4970"/>
    <cellStyle name="20% - Accent5 2 2 6 2 3 2 2" xfId="4971"/>
    <cellStyle name="20% - Accent5 2 2 6 2 3 3" xfId="4972"/>
    <cellStyle name="20% - Accent5 2 2 6 2 4" xfId="4973"/>
    <cellStyle name="20% - Accent5 2 2 6 2 4 2" xfId="4974"/>
    <cellStyle name="20% - Accent5 2 2 6 2 5" xfId="4975"/>
    <cellStyle name="20% - Accent5 2 2 6 2 5 2" xfId="4976"/>
    <cellStyle name="20% - Accent5 2 2 6 2 6" xfId="4977"/>
    <cellStyle name="20% - Accent5 2 2 6 2 6 2" xfId="4978"/>
    <cellStyle name="20% - Accent5 2 2 6 2 7" xfId="4979"/>
    <cellStyle name="20% - Accent5 2 2 6 2 7 2" xfId="4980"/>
    <cellStyle name="20% - Accent5 2 2 6 2 8" xfId="4981"/>
    <cellStyle name="20% - Accent5 2 2 6 3" xfId="164"/>
    <cellStyle name="20% - Accent5 2 2 6 3 2" xfId="1498"/>
    <cellStyle name="20% - Accent5 2 2 6 3 2 2" xfId="4982"/>
    <cellStyle name="20% - Accent5 2 2 6 3 2 2 2" xfId="4983"/>
    <cellStyle name="20% - Accent5 2 2 6 3 2 2 2 2" xfId="4984"/>
    <cellStyle name="20% - Accent5 2 2 6 3 2 2 3" xfId="4985"/>
    <cellStyle name="20% - Accent5 2 2 6 3 2 3" xfId="4986"/>
    <cellStyle name="20% - Accent5 2 2 6 3 2 3 2" xfId="4987"/>
    <cellStyle name="20% - Accent5 2 2 6 3 2 4" xfId="4988"/>
    <cellStyle name="20% - Accent5 2 2 6 3 2 4 2" xfId="4989"/>
    <cellStyle name="20% - Accent5 2 2 6 3 2 5" xfId="4990"/>
    <cellStyle name="20% - Accent5 2 2 6 3 2 5 2" xfId="4991"/>
    <cellStyle name="20% - Accent5 2 2 6 3 2 6" xfId="4992"/>
    <cellStyle name="20% - Accent5 2 2 6 3 2 6 2" xfId="4993"/>
    <cellStyle name="20% - Accent5 2 2 6 3 2 7" xfId="4994"/>
    <cellStyle name="20% - Accent5 2 2 6 3 3" xfId="4995"/>
    <cellStyle name="20% - Accent5 2 2 6 3 3 2" xfId="4996"/>
    <cellStyle name="20% - Accent5 2 2 6 3 3 2 2" xfId="4997"/>
    <cellStyle name="20% - Accent5 2 2 6 3 3 3" xfId="4998"/>
    <cellStyle name="20% - Accent5 2 2 6 3 4" xfId="4999"/>
    <cellStyle name="20% - Accent5 2 2 6 3 4 2" xfId="5000"/>
    <cellStyle name="20% - Accent5 2 2 6 3 5" xfId="5001"/>
    <cellStyle name="20% - Accent5 2 2 6 3 5 2" xfId="5002"/>
    <cellStyle name="20% - Accent5 2 2 6 3 6" xfId="5003"/>
    <cellStyle name="20% - Accent5 2 2 6 3 6 2" xfId="5004"/>
    <cellStyle name="20% - Accent5 2 2 6 3 7" xfId="5005"/>
    <cellStyle name="20% - Accent5 2 2 6 3 7 2" xfId="5006"/>
    <cellStyle name="20% - Accent5 2 2 6 3 8" xfId="5007"/>
    <cellStyle name="20% - Accent5 2 2 6 4" xfId="165"/>
    <cellStyle name="20% - Accent5 2 2 6 4 2" xfId="1499"/>
    <cellStyle name="20% - Accent5 2 2 6 4 2 2" xfId="5008"/>
    <cellStyle name="20% - Accent5 2 2 6 4 2 2 2" xfId="5009"/>
    <cellStyle name="20% - Accent5 2 2 6 4 2 2 2 2" xfId="5010"/>
    <cellStyle name="20% - Accent5 2 2 6 4 2 2 3" xfId="5011"/>
    <cellStyle name="20% - Accent5 2 2 6 4 2 3" xfId="5012"/>
    <cellStyle name="20% - Accent5 2 2 6 4 2 3 2" xfId="5013"/>
    <cellStyle name="20% - Accent5 2 2 6 4 2 4" xfId="5014"/>
    <cellStyle name="20% - Accent5 2 2 6 4 2 4 2" xfId="5015"/>
    <cellStyle name="20% - Accent5 2 2 6 4 2 5" xfId="5016"/>
    <cellStyle name="20% - Accent5 2 2 6 4 2 5 2" xfId="5017"/>
    <cellStyle name="20% - Accent5 2 2 6 4 2 6" xfId="5018"/>
    <cellStyle name="20% - Accent5 2 2 6 4 2 6 2" xfId="5019"/>
    <cellStyle name="20% - Accent5 2 2 6 4 2 7" xfId="5020"/>
    <cellStyle name="20% - Accent5 2 2 6 4 3" xfId="5021"/>
    <cellStyle name="20% - Accent5 2 2 6 4 3 2" xfId="5022"/>
    <cellStyle name="20% - Accent5 2 2 6 4 3 2 2" xfId="5023"/>
    <cellStyle name="20% - Accent5 2 2 6 4 3 3" xfId="5024"/>
    <cellStyle name="20% - Accent5 2 2 6 4 4" xfId="5025"/>
    <cellStyle name="20% - Accent5 2 2 6 4 4 2" xfId="5026"/>
    <cellStyle name="20% - Accent5 2 2 6 4 5" xfId="5027"/>
    <cellStyle name="20% - Accent5 2 2 6 4 5 2" xfId="5028"/>
    <cellStyle name="20% - Accent5 2 2 6 4 6" xfId="5029"/>
    <cellStyle name="20% - Accent5 2 2 6 4 6 2" xfId="5030"/>
    <cellStyle name="20% - Accent5 2 2 6 4 7" xfId="5031"/>
    <cellStyle name="20% - Accent5 2 2 6 4 7 2" xfId="5032"/>
    <cellStyle name="20% - Accent5 2 2 6 4 8" xfId="5033"/>
    <cellStyle name="20% - Accent5 2 2 6 5" xfId="1500"/>
    <cellStyle name="20% - Accent5 2 2 6 5 2" xfId="5034"/>
    <cellStyle name="20% - Accent5 2 2 6 5 2 2" xfId="5035"/>
    <cellStyle name="20% - Accent5 2 2 6 5 2 2 2" xfId="5036"/>
    <cellStyle name="20% - Accent5 2 2 6 5 2 3" xfId="5037"/>
    <cellStyle name="20% - Accent5 2 2 6 5 3" xfId="5038"/>
    <cellStyle name="20% - Accent5 2 2 6 5 3 2" xfId="5039"/>
    <cellStyle name="20% - Accent5 2 2 6 5 4" xfId="5040"/>
    <cellStyle name="20% - Accent5 2 2 6 5 4 2" xfId="5041"/>
    <cellStyle name="20% - Accent5 2 2 6 5 5" xfId="5042"/>
    <cellStyle name="20% - Accent5 2 2 6 5 5 2" xfId="5043"/>
    <cellStyle name="20% - Accent5 2 2 6 5 6" xfId="5044"/>
    <cellStyle name="20% - Accent5 2 2 6 5 6 2" xfId="5045"/>
    <cellStyle name="20% - Accent5 2 2 6 5 7" xfId="5046"/>
    <cellStyle name="20% - Accent5 2 2 6 6" xfId="1501"/>
    <cellStyle name="20% - Accent5 2 2 6 6 2" xfId="5047"/>
    <cellStyle name="20% - Accent5 2 2 6 6 2 2" xfId="5048"/>
    <cellStyle name="20% - Accent5 2 2 6 6 2 2 2" xfId="5049"/>
    <cellStyle name="20% - Accent5 2 2 6 6 2 3" xfId="5050"/>
    <cellStyle name="20% - Accent5 2 2 6 6 3" xfId="5051"/>
    <cellStyle name="20% - Accent5 2 2 6 6 3 2" xfId="5052"/>
    <cellStyle name="20% - Accent5 2 2 6 6 4" xfId="5053"/>
    <cellStyle name="20% - Accent5 2 2 6 6 4 2" xfId="5054"/>
    <cellStyle name="20% - Accent5 2 2 6 6 5" xfId="5055"/>
    <cellStyle name="20% - Accent5 2 2 6 6 5 2" xfId="5056"/>
    <cellStyle name="20% - Accent5 2 2 6 6 6" xfId="5057"/>
    <cellStyle name="20% - Accent5 2 2 6 6 6 2" xfId="5058"/>
    <cellStyle name="20% - Accent5 2 2 6 6 7" xfId="5059"/>
    <cellStyle name="20% - Accent5 2 2 6 7" xfId="1502"/>
    <cellStyle name="20% - Accent5 2 2 6 7 2" xfId="5060"/>
    <cellStyle name="20% - Accent5 2 2 6 7 2 2" xfId="5061"/>
    <cellStyle name="20% - Accent5 2 2 6 7 2 2 2" xfId="5062"/>
    <cellStyle name="20% - Accent5 2 2 6 7 2 3" xfId="5063"/>
    <cellStyle name="20% - Accent5 2 2 6 7 3" xfId="5064"/>
    <cellStyle name="20% - Accent5 2 2 6 7 3 2" xfId="5065"/>
    <cellStyle name="20% - Accent5 2 2 6 7 4" xfId="5066"/>
    <cellStyle name="20% - Accent5 2 2 6 7 4 2" xfId="5067"/>
    <cellStyle name="20% - Accent5 2 2 6 7 5" xfId="5068"/>
    <cellStyle name="20% - Accent5 2 2 6 7 5 2" xfId="5069"/>
    <cellStyle name="20% - Accent5 2 2 6 7 6" xfId="5070"/>
    <cellStyle name="20% - Accent5 2 2 6 7 6 2" xfId="5071"/>
    <cellStyle name="20% - Accent5 2 2 6 7 7" xfId="5072"/>
    <cellStyle name="20% - Accent5 2 2 6 8" xfId="5073"/>
    <cellStyle name="20% - Accent5 2 2 6 8 2" xfId="5074"/>
    <cellStyle name="20% - Accent5 2 2 6 8 2 2" xfId="5075"/>
    <cellStyle name="20% - Accent5 2 2 6 8 3" xfId="5076"/>
    <cellStyle name="20% - Accent5 2 2 6 9" xfId="5077"/>
    <cellStyle name="20% - Accent5 2 2 6 9 2" xfId="5078"/>
    <cellStyle name="20% - Accent5 2 2 7" xfId="166"/>
    <cellStyle name="20% - Accent5 2 2 7 2" xfId="1503"/>
    <cellStyle name="20% - Accent5 2 2 7 2 2" xfId="5079"/>
    <cellStyle name="20% - Accent5 2 2 7 2 2 2" xfId="5080"/>
    <cellStyle name="20% - Accent5 2 2 7 2 2 2 2" xfId="5081"/>
    <cellStyle name="20% - Accent5 2 2 7 2 2 3" xfId="5082"/>
    <cellStyle name="20% - Accent5 2 2 7 2 3" xfId="5083"/>
    <cellStyle name="20% - Accent5 2 2 7 2 3 2" xfId="5084"/>
    <cellStyle name="20% - Accent5 2 2 7 2 4" xfId="5085"/>
    <cellStyle name="20% - Accent5 2 2 7 2 4 2" xfId="5086"/>
    <cellStyle name="20% - Accent5 2 2 7 2 5" xfId="5087"/>
    <cellStyle name="20% - Accent5 2 2 7 2 5 2" xfId="5088"/>
    <cellStyle name="20% - Accent5 2 2 7 2 6" xfId="5089"/>
    <cellStyle name="20% - Accent5 2 2 7 2 6 2" xfId="5090"/>
    <cellStyle name="20% - Accent5 2 2 7 2 7" xfId="5091"/>
    <cellStyle name="20% - Accent5 2 2 7 3" xfId="5092"/>
    <cellStyle name="20% - Accent5 2 2 7 3 2" xfId="5093"/>
    <cellStyle name="20% - Accent5 2 2 7 3 2 2" xfId="5094"/>
    <cellStyle name="20% - Accent5 2 2 7 3 3" xfId="5095"/>
    <cellStyle name="20% - Accent5 2 2 7 4" xfId="5096"/>
    <cellStyle name="20% - Accent5 2 2 7 4 2" xfId="5097"/>
    <cellStyle name="20% - Accent5 2 2 7 5" xfId="5098"/>
    <cellStyle name="20% - Accent5 2 2 7 5 2" xfId="5099"/>
    <cellStyle name="20% - Accent5 2 2 7 6" xfId="5100"/>
    <cellStyle name="20% - Accent5 2 2 7 6 2" xfId="5101"/>
    <cellStyle name="20% - Accent5 2 2 7 7" xfId="5102"/>
    <cellStyle name="20% - Accent5 2 2 7 7 2" xfId="5103"/>
    <cellStyle name="20% - Accent5 2 2 7 8" xfId="5104"/>
    <cellStyle name="20% - Accent5 2 2 8" xfId="167"/>
    <cellStyle name="20% - Accent5 2 2 8 2" xfId="1504"/>
    <cellStyle name="20% - Accent5 2 2 8 2 2" xfId="5105"/>
    <cellStyle name="20% - Accent5 2 2 8 2 2 2" xfId="5106"/>
    <cellStyle name="20% - Accent5 2 2 8 2 2 2 2" xfId="5107"/>
    <cellStyle name="20% - Accent5 2 2 8 2 2 3" xfId="5108"/>
    <cellStyle name="20% - Accent5 2 2 8 2 3" xfId="5109"/>
    <cellStyle name="20% - Accent5 2 2 8 2 3 2" xfId="5110"/>
    <cellStyle name="20% - Accent5 2 2 8 2 4" xfId="5111"/>
    <cellStyle name="20% - Accent5 2 2 8 2 4 2" xfId="5112"/>
    <cellStyle name="20% - Accent5 2 2 8 2 5" xfId="5113"/>
    <cellStyle name="20% - Accent5 2 2 8 2 5 2" xfId="5114"/>
    <cellStyle name="20% - Accent5 2 2 8 2 6" xfId="5115"/>
    <cellStyle name="20% - Accent5 2 2 8 2 6 2" xfId="5116"/>
    <cellStyle name="20% - Accent5 2 2 8 2 7" xfId="5117"/>
    <cellStyle name="20% - Accent5 2 2 8 3" xfId="5118"/>
    <cellStyle name="20% - Accent5 2 2 8 3 2" xfId="5119"/>
    <cellStyle name="20% - Accent5 2 2 8 3 2 2" xfId="5120"/>
    <cellStyle name="20% - Accent5 2 2 8 3 3" xfId="5121"/>
    <cellStyle name="20% - Accent5 2 2 8 4" xfId="5122"/>
    <cellStyle name="20% - Accent5 2 2 8 4 2" xfId="5123"/>
    <cellStyle name="20% - Accent5 2 2 8 5" xfId="5124"/>
    <cellStyle name="20% - Accent5 2 2 8 5 2" xfId="5125"/>
    <cellStyle name="20% - Accent5 2 2 8 6" xfId="5126"/>
    <cellStyle name="20% - Accent5 2 2 8 6 2" xfId="5127"/>
    <cellStyle name="20% - Accent5 2 2 8 7" xfId="5128"/>
    <cellStyle name="20% - Accent5 2 2 8 7 2" xfId="5129"/>
    <cellStyle name="20% - Accent5 2 2 8 8" xfId="5130"/>
    <cellStyle name="20% - Accent5 2 2 9" xfId="168"/>
    <cellStyle name="20% - Accent5 2 2 9 2" xfId="1505"/>
    <cellStyle name="20% - Accent5 2 2 9 2 2" xfId="5131"/>
    <cellStyle name="20% - Accent5 2 2 9 2 2 2" xfId="5132"/>
    <cellStyle name="20% - Accent5 2 2 9 2 2 2 2" xfId="5133"/>
    <cellStyle name="20% - Accent5 2 2 9 2 2 3" xfId="5134"/>
    <cellStyle name="20% - Accent5 2 2 9 2 3" xfId="5135"/>
    <cellStyle name="20% - Accent5 2 2 9 2 3 2" xfId="5136"/>
    <cellStyle name="20% - Accent5 2 2 9 2 4" xfId="5137"/>
    <cellStyle name="20% - Accent5 2 2 9 2 4 2" xfId="5138"/>
    <cellStyle name="20% - Accent5 2 2 9 2 5" xfId="5139"/>
    <cellStyle name="20% - Accent5 2 2 9 2 5 2" xfId="5140"/>
    <cellStyle name="20% - Accent5 2 2 9 2 6" xfId="5141"/>
    <cellStyle name="20% - Accent5 2 2 9 2 6 2" xfId="5142"/>
    <cellStyle name="20% - Accent5 2 2 9 2 7" xfId="5143"/>
    <cellStyle name="20% - Accent5 2 2 9 3" xfId="5144"/>
    <cellStyle name="20% - Accent5 2 2 9 3 2" xfId="5145"/>
    <cellStyle name="20% - Accent5 2 2 9 3 2 2" xfId="5146"/>
    <cellStyle name="20% - Accent5 2 2 9 3 3" xfId="5147"/>
    <cellStyle name="20% - Accent5 2 2 9 4" xfId="5148"/>
    <cellStyle name="20% - Accent5 2 2 9 4 2" xfId="5149"/>
    <cellStyle name="20% - Accent5 2 2 9 5" xfId="5150"/>
    <cellStyle name="20% - Accent5 2 2 9 5 2" xfId="5151"/>
    <cellStyle name="20% - Accent5 2 2 9 6" xfId="5152"/>
    <cellStyle name="20% - Accent5 2 2 9 6 2" xfId="5153"/>
    <cellStyle name="20% - Accent5 2 2 9 7" xfId="5154"/>
    <cellStyle name="20% - Accent5 2 2 9 7 2" xfId="5155"/>
    <cellStyle name="20% - Accent5 2 2 9 8" xfId="5156"/>
    <cellStyle name="20% - Accent5 2 3" xfId="169"/>
    <cellStyle name="20% - Accent5 2 4" xfId="170"/>
    <cellStyle name="20% - Accent5 2 4 10" xfId="5157"/>
    <cellStyle name="20% - Accent5 2 4 10 2" xfId="5158"/>
    <cellStyle name="20% - Accent5 2 4 11" xfId="5159"/>
    <cellStyle name="20% - Accent5 2 4 11 2" xfId="5160"/>
    <cellStyle name="20% - Accent5 2 4 12" xfId="5161"/>
    <cellStyle name="20% - Accent5 2 4 12 2" xfId="5162"/>
    <cellStyle name="20% - Accent5 2 4 13" xfId="5163"/>
    <cellStyle name="20% - Accent5 2 4 2" xfId="171"/>
    <cellStyle name="20% - Accent5 2 4 2 2" xfId="1506"/>
    <cellStyle name="20% - Accent5 2 4 2 2 2" xfId="5164"/>
    <cellStyle name="20% - Accent5 2 4 2 2 2 2" xfId="5165"/>
    <cellStyle name="20% - Accent5 2 4 2 2 2 2 2" xfId="5166"/>
    <cellStyle name="20% - Accent5 2 4 2 2 2 3" xfId="5167"/>
    <cellStyle name="20% - Accent5 2 4 2 2 3" xfId="5168"/>
    <cellStyle name="20% - Accent5 2 4 2 2 3 2" xfId="5169"/>
    <cellStyle name="20% - Accent5 2 4 2 2 4" xfId="5170"/>
    <cellStyle name="20% - Accent5 2 4 2 2 4 2" xfId="5171"/>
    <cellStyle name="20% - Accent5 2 4 2 2 5" xfId="5172"/>
    <cellStyle name="20% - Accent5 2 4 2 2 5 2" xfId="5173"/>
    <cellStyle name="20% - Accent5 2 4 2 2 6" xfId="5174"/>
    <cellStyle name="20% - Accent5 2 4 2 2 6 2" xfId="5175"/>
    <cellStyle name="20% - Accent5 2 4 2 2 7" xfId="5176"/>
    <cellStyle name="20% - Accent5 2 4 2 3" xfId="5177"/>
    <cellStyle name="20% - Accent5 2 4 2 3 2" xfId="5178"/>
    <cellStyle name="20% - Accent5 2 4 2 3 2 2" xfId="5179"/>
    <cellStyle name="20% - Accent5 2 4 2 3 3" xfId="5180"/>
    <cellStyle name="20% - Accent5 2 4 2 4" xfId="5181"/>
    <cellStyle name="20% - Accent5 2 4 2 4 2" xfId="5182"/>
    <cellStyle name="20% - Accent5 2 4 2 5" xfId="5183"/>
    <cellStyle name="20% - Accent5 2 4 2 5 2" xfId="5184"/>
    <cellStyle name="20% - Accent5 2 4 2 6" xfId="5185"/>
    <cellStyle name="20% - Accent5 2 4 2 6 2" xfId="5186"/>
    <cellStyle name="20% - Accent5 2 4 2 7" xfId="5187"/>
    <cellStyle name="20% - Accent5 2 4 2 7 2" xfId="5188"/>
    <cellStyle name="20% - Accent5 2 4 2 8" xfId="5189"/>
    <cellStyle name="20% - Accent5 2 4 3" xfId="172"/>
    <cellStyle name="20% - Accent5 2 4 3 2" xfId="1507"/>
    <cellStyle name="20% - Accent5 2 4 3 2 2" xfId="5190"/>
    <cellStyle name="20% - Accent5 2 4 3 2 2 2" xfId="5191"/>
    <cellStyle name="20% - Accent5 2 4 3 2 2 2 2" xfId="5192"/>
    <cellStyle name="20% - Accent5 2 4 3 2 2 3" xfId="5193"/>
    <cellStyle name="20% - Accent5 2 4 3 2 3" xfId="5194"/>
    <cellStyle name="20% - Accent5 2 4 3 2 3 2" xfId="5195"/>
    <cellStyle name="20% - Accent5 2 4 3 2 4" xfId="5196"/>
    <cellStyle name="20% - Accent5 2 4 3 2 4 2" xfId="5197"/>
    <cellStyle name="20% - Accent5 2 4 3 2 5" xfId="5198"/>
    <cellStyle name="20% - Accent5 2 4 3 2 5 2" xfId="5199"/>
    <cellStyle name="20% - Accent5 2 4 3 2 6" xfId="5200"/>
    <cellStyle name="20% - Accent5 2 4 3 2 6 2" xfId="5201"/>
    <cellStyle name="20% - Accent5 2 4 3 2 7" xfId="5202"/>
    <cellStyle name="20% - Accent5 2 4 3 3" xfId="5203"/>
    <cellStyle name="20% - Accent5 2 4 3 3 2" xfId="5204"/>
    <cellStyle name="20% - Accent5 2 4 3 3 2 2" xfId="5205"/>
    <cellStyle name="20% - Accent5 2 4 3 3 3" xfId="5206"/>
    <cellStyle name="20% - Accent5 2 4 3 4" xfId="5207"/>
    <cellStyle name="20% - Accent5 2 4 3 4 2" xfId="5208"/>
    <cellStyle name="20% - Accent5 2 4 3 5" xfId="5209"/>
    <cellStyle name="20% - Accent5 2 4 3 5 2" xfId="5210"/>
    <cellStyle name="20% - Accent5 2 4 3 6" xfId="5211"/>
    <cellStyle name="20% - Accent5 2 4 3 6 2" xfId="5212"/>
    <cellStyle name="20% - Accent5 2 4 3 7" xfId="5213"/>
    <cellStyle name="20% - Accent5 2 4 3 7 2" xfId="5214"/>
    <cellStyle name="20% - Accent5 2 4 3 8" xfId="5215"/>
    <cellStyle name="20% - Accent5 2 4 4" xfId="173"/>
    <cellStyle name="20% - Accent5 2 4 4 2" xfId="1508"/>
    <cellStyle name="20% - Accent5 2 4 4 2 2" xfId="5216"/>
    <cellStyle name="20% - Accent5 2 4 4 2 2 2" xfId="5217"/>
    <cellStyle name="20% - Accent5 2 4 4 2 2 2 2" xfId="5218"/>
    <cellStyle name="20% - Accent5 2 4 4 2 2 3" xfId="5219"/>
    <cellStyle name="20% - Accent5 2 4 4 2 3" xfId="5220"/>
    <cellStyle name="20% - Accent5 2 4 4 2 3 2" xfId="5221"/>
    <cellStyle name="20% - Accent5 2 4 4 2 4" xfId="5222"/>
    <cellStyle name="20% - Accent5 2 4 4 2 4 2" xfId="5223"/>
    <cellStyle name="20% - Accent5 2 4 4 2 5" xfId="5224"/>
    <cellStyle name="20% - Accent5 2 4 4 2 5 2" xfId="5225"/>
    <cellStyle name="20% - Accent5 2 4 4 2 6" xfId="5226"/>
    <cellStyle name="20% - Accent5 2 4 4 2 6 2" xfId="5227"/>
    <cellStyle name="20% - Accent5 2 4 4 2 7" xfId="5228"/>
    <cellStyle name="20% - Accent5 2 4 4 3" xfId="5229"/>
    <cellStyle name="20% - Accent5 2 4 4 3 2" xfId="5230"/>
    <cellStyle name="20% - Accent5 2 4 4 3 2 2" xfId="5231"/>
    <cellStyle name="20% - Accent5 2 4 4 3 3" xfId="5232"/>
    <cellStyle name="20% - Accent5 2 4 4 4" xfId="5233"/>
    <cellStyle name="20% - Accent5 2 4 4 4 2" xfId="5234"/>
    <cellStyle name="20% - Accent5 2 4 4 5" xfId="5235"/>
    <cellStyle name="20% - Accent5 2 4 4 5 2" xfId="5236"/>
    <cellStyle name="20% - Accent5 2 4 4 6" xfId="5237"/>
    <cellStyle name="20% - Accent5 2 4 4 6 2" xfId="5238"/>
    <cellStyle name="20% - Accent5 2 4 4 7" xfId="5239"/>
    <cellStyle name="20% - Accent5 2 4 4 7 2" xfId="5240"/>
    <cellStyle name="20% - Accent5 2 4 4 8" xfId="5241"/>
    <cellStyle name="20% - Accent5 2 4 5" xfId="1509"/>
    <cellStyle name="20% - Accent5 2 4 5 2" xfId="5242"/>
    <cellStyle name="20% - Accent5 2 4 5 2 2" xfId="5243"/>
    <cellStyle name="20% - Accent5 2 4 5 2 2 2" xfId="5244"/>
    <cellStyle name="20% - Accent5 2 4 5 2 3" xfId="5245"/>
    <cellStyle name="20% - Accent5 2 4 5 3" xfId="5246"/>
    <cellStyle name="20% - Accent5 2 4 5 3 2" xfId="5247"/>
    <cellStyle name="20% - Accent5 2 4 5 4" xfId="5248"/>
    <cellStyle name="20% - Accent5 2 4 5 4 2" xfId="5249"/>
    <cellStyle name="20% - Accent5 2 4 5 5" xfId="5250"/>
    <cellStyle name="20% - Accent5 2 4 5 5 2" xfId="5251"/>
    <cellStyle name="20% - Accent5 2 4 5 6" xfId="5252"/>
    <cellStyle name="20% - Accent5 2 4 5 6 2" xfId="5253"/>
    <cellStyle name="20% - Accent5 2 4 5 7" xfId="5254"/>
    <cellStyle name="20% - Accent5 2 4 6" xfId="1510"/>
    <cellStyle name="20% - Accent5 2 4 6 2" xfId="5255"/>
    <cellStyle name="20% - Accent5 2 4 6 2 2" xfId="5256"/>
    <cellStyle name="20% - Accent5 2 4 6 2 2 2" xfId="5257"/>
    <cellStyle name="20% - Accent5 2 4 6 2 3" xfId="5258"/>
    <cellStyle name="20% - Accent5 2 4 6 3" xfId="5259"/>
    <cellStyle name="20% - Accent5 2 4 6 3 2" xfId="5260"/>
    <cellStyle name="20% - Accent5 2 4 6 4" xfId="5261"/>
    <cellStyle name="20% - Accent5 2 4 6 4 2" xfId="5262"/>
    <cellStyle name="20% - Accent5 2 4 6 5" xfId="5263"/>
    <cellStyle name="20% - Accent5 2 4 6 5 2" xfId="5264"/>
    <cellStyle name="20% - Accent5 2 4 6 6" xfId="5265"/>
    <cellStyle name="20% - Accent5 2 4 6 6 2" xfId="5266"/>
    <cellStyle name="20% - Accent5 2 4 6 7" xfId="5267"/>
    <cellStyle name="20% - Accent5 2 4 7" xfId="1511"/>
    <cellStyle name="20% - Accent5 2 4 7 2" xfId="5268"/>
    <cellStyle name="20% - Accent5 2 4 7 2 2" xfId="5269"/>
    <cellStyle name="20% - Accent5 2 4 7 2 2 2" xfId="5270"/>
    <cellStyle name="20% - Accent5 2 4 7 2 3" xfId="5271"/>
    <cellStyle name="20% - Accent5 2 4 7 3" xfId="5272"/>
    <cellStyle name="20% - Accent5 2 4 7 3 2" xfId="5273"/>
    <cellStyle name="20% - Accent5 2 4 7 4" xfId="5274"/>
    <cellStyle name="20% - Accent5 2 4 7 4 2" xfId="5275"/>
    <cellStyle name="20% - Accent5 2 4 7 5" xfId="5276"/>
    <cellStyle name="20% - Accent5 2 4 7 5 2" xfId="5277"/>
    <cellStyle name="20% - Accent5 2 4 7 6" xfId="5278"/>
    <cellStyle name="20% - Accent5 2 4 7 6 2" xfId="5279"/>
    <cellStyle name="20% - Accent5 2 4 7 7" xfId="5280"/>
    <cellStyle name="20% - Accent5 2 4 8" xfId="5281"/>
    <cellStyle name="20% - Accent5 2 4 8 2" xfId="5282"/>
    <cellStyle name="20% - Accent5 2 4 8 2 2" xfId="5283"/>
    <cellStyle name="20% - Accent5 2 4 8 3" xfId="5284"/>
    <cellStyle name="20% - Accent5 2 4 9" xfId="5285"/>
    <cellStyle name="20% - Accent5 2 4 9 2" xfId="5286"/>
    <cellStyle name="20% - Accent5 2 5" xfId="1259"/>
    <cellStyle name="20% - Accent5 3" xfId="1260"/>
    <cellStyle name="20% - Accent5 3 2" xfId="1960"/>
    <cellStyle name="20% - Accent5 3 2 2" xfId="19638"/>
    <cellStyle name="20% - Accent5 3 2 3" xfId="19639"/>
    <cellStyle name="20% - Accent5 3 2 4" xfId="19640"/>
    <cellStyle name="20% - Accent5 3 3" xfId="19641"/>
    <cellStyle name="20% - Accent5 3 4" xfId="19642"/>
    <cellStyle name="20% - Accent5 3 5" xfId="19643"/>
    <cellStyle name="20% - Accent6 2" xfId="174"/>
    <cellStyle name="20% - Accent6 2 2" xfId="175"/>
    <cellStyle name="20% - Accent6 2 2 10" xfId="1512"/>
    <cellStyle name="20% - Accent6 2 2 10 2" xfId="5287"/>
    <cellStyle name="20% - Accent6 2 2 10 2 2" xfId="5288"/>
    <cellStyle name="20% - Accent6 2 2 10 2 2 2" xfId="5289"/>
    <cellStyle name="20% - Accent6 2 2 10 2 3" xfId="5290"/>
    <cellStyle name="20% - Accent6 2 2 10 3" xfId="5291"/>
    <cellStyle name="20% - Accent6 2 2 10 3 2" xfId="5292"/>
    <cellStyle name="20% - Accent6 2 2 10 4" xfId="5293"/>
    <cellStyle name="20% - Accent6 2 2 10 4 2" xfId="5294"/>
    <cellStyle name="20% - Accent6 2 2 10 5" xfId="5295"/>
    <cellStyle name="20% - Accent6 2 2 10 5 2" xfId="5296"/>
    <cellStyle name="20% - Accent6 2 2 10 6" xfId="5297"/>
    <cellStyle name="20% - Accent6 2 2 10 6 2" xfId="5298"/>
    <cellStyle name="20% - Accent6 2 2 10 7" xfId="5299"/>
    <cellStyle name="20% - Accent6 2 2 11" xfId="1513"/>
    <cellStyle name="20% - Accent6 2 2 11 2" xfId="5300"/>
    <cellStyle name="20% - Accent6 2 2 11 2 2" xfId="5301"/>
    <cellStyle name="20% - Accent6 2 2 11 2 2 2" xfId="5302"/>
    <cellStyle name="20% - Accent6 2 2 11 2 3" xfId="5303"/>
    <cellStyle name="20% - Accent6 2 2 11 3" xfId="5304"/>
    <cellStyle name="20% - Accent6 2 2 11 3 2" xfId="5305"/>
    <cellStyle name="20% - Accent6 2 2 11 4" xfId="5306"/>
    <cellStyle name="20% - Accent6 2 2 11 4 2" xfId="5307"/>
    <cellStyle name="20% - Accent6 2 2 11 5" xfId="5308"/>
    <cellStyle name="20% - Accent6 2 2 11 5 2" xfId="5309"/>
    <cellStyle name="20% - Accent6 2 2 11 6" xfId="5310"/>
    <cellStyle name="20% - Accent6 2 2 11 6 2" xfId="5311"/>
    <cellStyle name="20% - Accent6 2 2 11 7" xfId="5312"/>
    <cellStyle name="20% - Accent6 2 2 12" xfId="1514"/>
    <cellStyle name="20% - Accent6 2 2 12 2" xfId="5313"/>
    <cellStyle name="20% - Accent6 2 2 12 2 2" xfId="5314"/>
    <cellStyle name="20% - Accent6 2 2 12 2 2 2" xfId="5315"/>
    <cellStyle name="20% - Accent6 2 2 12 2 3" xfId="5316"/>
    <cellStyle name="20% - Accent6 2 2 12 3" xfId="5317"/>
    <cellStyle name="20% - Accent6 2 2 12 3 2" xfId="5318"/>
    <cellStyle name="20% - Accent6 2 2 12 4" xfId="5319"/>
    <cellStyle name="20% - Accent6 2 2 12 4 2" xfId="5320"/>
    <cellStyle name="20% - Accent6 2 2 12 5" xfId="5321"/>
    <cellStyle name="20% - Accent6 2 2 12 5 2" xfId="5322"/>
    <cellStyle name="20% - Accent6 2 2 12 6" xfId="5323"/>
    <cellStyle name="20% - Accent6 2 2 12 6 2" xfId="5324"/>
    <cellStyle name="20% - Accent6 2 2 12 7" xfId="5325"/>
    <cellStyle name="20% - Accent6 2 2 13" xfId="5326"/>
    <cellStyle name="20% - Accent6 2 2 2" xfId="176"/>
    <cellStyle name="20% - Accent6 2 2 2 2" xfId="177"/>
    <cellStyle name="20% - Accent6 2 2 2 2 2" xfId="178"/>
    <cellStyle name="20% - Accent6 2 2 2 3" xfId="179"/>
    <cellStyle name="20% - Accent6 2 2 2 4" xfId="180"/>
    <cellStyle name="20% - Accent6 2 2 2 4 10" xfId="5327"/>
    <cellStyle name="20% - Accent6 2 2 2 4 10 2" xfId="5328"/>
    <cellStyle name="20% - Accent6 2 2 2 4 11" xfId="5329"/>
    <cellStyle name="20% - Accent6 2 2 2 4 11 2" xfId="5330"/>
    <cellStyle name="20% - Accent6 2 2 2 4 12" xfId="5331"/>
    <cellStyle name="20% - Accent6 2 2 2 4 12 2" xfId="5332"/>
    <cellStyle name="20% - Accent6 2 2 2 4 13" xfId="5333"/>
    <cellStyle name="20% - Accent6 2 2 2 4 2" xfId="181"/>
    <cellStyle name="20% - Accent6 2 2 2 4 2 2" xfId="1515"/>
    <cellStyle name="20% - Accent6 2 2 2 4 2 2 2" xfId="5334"/>
    <cellStyle name="20% - Accent6 2 2 2 4 2 2 2 2" xfId="5335"/>
    <cellStyle name="20% - Accent6 2 2 2 4 2 2 2 2 2" xfId="5336"/>
    <cellStyle name="20% - Accent6 2 2 2 4 2 2 2 3" xfId="5337"/>
    <cellStyle name="20% - Accent6 2 2 2 4 2 2 3" xfId="5338"/>
    <cellStyle name="20% - Accent6 2 2 2 4 2 2 3 2" xfId="5339"/>
    <cellStyle name="20% - Accent6 2 2 2 4 2 2 4" xfId="5340"/>
    <cellStyle name="20% - Accent6 2 2 2 4 2 2 4 2" xfId="5341"/>
    <cellStyle name="20% - Accent6 2 2 2 4 2 2 5" xfId="5342"/>
    <cellStyle name="20% - Accent6 2 2 2 4 2 2 5 2" xfId="5343"/>
    <cellStyle name="20% - Accent6 2 2 2 4 2 2 6" xfId="5344"/>
    <cellStyle name="20% - Accent6 2 2 2 4 2 2 6 2" xfId="5345"/>
    <cellStyle name="20% - Accent6 2 2 2 4 2 2 7" xfId="5346"/>
    <cellStyle name="20% - Accent6 2 2 2 4 2 3" xfId="5347"/>
    <cellStyle name="20% - Accent6 2 2 2 4 2 3 2" xfId="5348"/>
    <cellStyle name="20% - Accent6 2 2 2 4 2 3 2 2" xfId="5349"/>
    <cellStyle name="20% - Accent6 2 2 2 4 2 3 3" xfId="5350"/>
    <cellStyle name="20% - Accent6 2 2 2 4 2 4" xfId="5351"/>
    <cellStyle name="20% - Accent6 2 2 2 4 2 4 2" xfId="5352"/>
    <cellStyle name="20% - Accent6 2 2 2 4 2 5" xfId="5353"/>
    <cellStyle name="20% - Accent6 2 2 2 4 2 5 2" xfId="5354"/>
    <cellStyle name="20% - Accent6 2 2 2 4 2 6" xfId="5355"/>
    <cellStyle name="20% - Accent6 2 2 2 4 2 6 2" xfId="5356"/>
    <cellStyle name="20% - Accent6 2 2 2 4 2 7" xfId="5357"/>
    <cellStyle name="20% - Accent6 2 2 2 4 2 7 2" xfId="5358"/>
    <cellStyle name="20% - Accent6 2 2 2 4 2 8" xfId="5359"/>
    <cellStyle name="20% - Accent6 2 2 2 4 3" xfId="182"/>
    <cellStyle name="20% - Accent6 2 2 2 4 3 2" xfId="1516"/>
    <cellStyle name="20% - Accent6 2 2 2 4 3 2 2" xfId="5360"/>
    <cellStyle name="20% - Accent6 2 2 2 4 3 2 2 2" xfId="5361"/>
    <cellStyle name="20% - Accent6 2 2 2 4 3 2 2 2 2" xfId="5362"/>
    <cellStyle name="20% - Accent6 2 2 2 4 3 2 2 3" xfId="5363"/>
    <cellStyle name="20% - Accent6 2 2 2 4 3 2 3" xfId="5364"/>
    <cellStyle name="20% - Accent6 2 2 2 4 3 2 3 2" xfId="5365"/>
    <cellStyle name="20% - Accent6 2 2 2 4 3 2 4" xfId="5366"/>
    <cellStyle name="20% - Accent6 2 2 2 4 3 2 4 2" xfId="5367"/>
    <cellStyle name="20% - Accent6 2 2 2 4 3 2 5" xfId="5368"/>
    <cellStyle name="20% - Accent6 2 2 2 4 3 2 5 2" xfId="5369"/>
    <cellStyle name="20% - Accent6 2 2 2 4 3 2 6" xfId="5370"/>
    <cellStyle name="20% - Accent6 2 2 2 4 3 2 6 2" xfId="5371"/>
    <cellStyle name="20% - Accent6 2 2 2 4 3 2 7" xfId="5372"/>
    <cellStyle name="20% - Accent6 2 2 2 4 3 3" xfId="5373"/>
    <cellStyle name="20% - Accent6 2 2 2 4 3 3 2" xfId="5374"/>
    <cellStyle name="20% - Accent6 2 2 2 4 3 3 2 2" xfId="5375"/>
    <cellStyle name="20% - Accent6 2 2 2 4 3 3 3" xfId="5376"/>
    <cellStyle name="20% - Accent6 2 2 2 4 3 4" xfId="5377"/>
    <cellStyle name="20% - Accent6 2 2 2 4 3 4 2" xfId="5378"/>
    <cellStyle name="20% - Accent6 2 2 2 4 3 5" xfId="5379"/>
    <cellStyle name="20% - Accent6 2 2 2 4 3 5 2" xfId="5380"/>
    <cellStyle name="20% - Accent6 2 2 2 4 3 6" xfId="5381"/>
    <cellStyle name="20% - Accent6 2 2 2 4 3 6 2" xfId="5382"/>
    <cellStyle name="20% - Accent6 2 2 2 4 3 7" xfId="5383"/>
    <cellStyle name="20% - Accent6 2 2 2 4 3 7 2" xfId="5384"/>
    <cellStyle name="20% - Accent6 2 2 2 4 3 8" xfId="5385"/>
    <cellStyle name="20% - Accent6 2 2 2 4 4" xfId="183"/>
    <cellStyle name="20% - Accent6 2 2 2 4 4 2" xfId="1517"/>
    <cellStyle name="20% - Accent6 2 2 2 4 4 2 2" xfId="5386"/>
    <cellStyle name="20% - Accent6 2 2 2 4 4 2 2 2" xfId="5387"/>
    <cellStyle name="20% - Accent6 2 2 2 4 4 2 2 2 2" xfId="5388"/>
    <cellStyle name="20% - Accent6 2 2 2 4 4 2 2 3" xfId="5389"/>
    <cellStyle name="20% - Accent6 2 2 2 4 4 2 3" xfId="5390"/>
    <cellStyle name="20% - Accent6 2 2 2 4 4 2 3 2" xfId="5391"/>
    <cellStyle name="20% - Accent6 2 2 2 4 4 2 4" xfId="5392"/>
    <cellStyle name="20% - Accent6 2 2 2 4 4 2 4 2" xfId="5393"/>
    <cellStyle name="20% - Accent6 2 2 2 4 4 2 5" xfId="5394"/>
    <cellStyle name="20% - Accent6 2 2 2 4 4 2 5 2" xfId="5395"/>
    <cellStyle name="20% - Accent6 2 2 2 4 4 2 6" xfId="5396"/>
    <cellStyle name="20% - Accent6 2 2 2 4 4 2 6 2" xfId="5397"/>
    <cellStyle name="20% - Accent6 2 2 2 4 4 2 7" xfId="5398"/>
    <cellStyle name="20% - Accent6 2 2 2 4 4 3" xfId="5399"/>
    <cellStyle name="20% - Accent6 2 2 2 4 4 3 2" xfId="5400"/>
    <cellStyle name="20% - Accent6 2 2 2 4 4 3 2 2" xfId="5401"/>
    <cellStyle name="20% - Accent6 2 2 2 4 4 3 3" xfId="5402"/>
    <cellStyle name="20% - Accent6 2 2 2 4 4 4" xfId="5403"/>
    <cellStyle name="20% - Accent6 2 2 2 4 4 4 2" xfId="5404"/>
    <cellStyle name="20% - Accent6 2 2 2 4 4 5" xfId="5405"/>
    <cellStyle name="20% - Accent6 2 2 2 4 4 5 2" xfId="5406"/>
    <cellStyle name="20% - Accent6 2 2 2 4 4 6" xfId="5407"/>
    <cellStyle name="20% - Accent6 2 2 2 4 4 6 2" xfId="5408"/>
    <cellStyle name="20% - Accent6 2 2 2 4 4 7" xfId="5409"/>
    <cellStyle name="20% - Accent6 2 2 2 4 4 7 2" xfId="5410"/>
    <cellStyle name="20% - Accent6 2 2 2 4 4 8" xfId="5411"/>
    <cellStyle name="20% - Accent6 2 2 2 4 5" xfId="1518"/>
    <cellStyle name="20% - Accent6 2 2 2 4 5 2" xfId="5412"/>
    <cellStyle name="20% - Accent6 2 2 2 4 5 2 2" xfId="5413"/>
    <cellStyle name="20% - Accent6 2 2 2 4 5 2 2 2" xfId="5414"/>
    <cellStyle name="20% - Accent6 2 2 2 4 5 2 3" xfId="5415"/>
    <cellStyle name="20% - Accent6 2 2 2 4 5 3" xfId="5416"/>
    <cellStyle name="20% - Accent6 2 2 2 4 5 3 2" xfId="5417"/>
    <cellStyle name="20% - Accent6 2 2 2 4 5 4" xfId="5418"/>
    <cellStyle name="20% - Accent6 2 2 2 4 5 4 2" xfId="5419"/>
    <cellStyle name="20% - Accent6 2 2 2 4 5 5" xfId="5420"/>
    <cellStyle name="20% - Accent6 2 2 2 4 5 5 2" xfId="5421"/>
    <cellStyle name="20% - Accent6 2 2 2 4 5 6" xfId="5422"/>
    <cellStyle name="20% - Accent6 2 2 2 4 5 6 2" xfId="5423"/>
    <cellStyle name="20% - Accent6 2 2 2 4 5 7" xfId="5424"/>
    <cellStyle name="20% - Accent6 2 2 2 4 6" xfId="1519"/>
    <cellStyle name="20% - Accent6 2 2 2 4 6 2" xfId="5425"/>
    <cellStyle name="20% - Accent6 2 2 2 4 6 2 2" xfId="5426"/>
    <cellStyle name="20% - Accent6 2 2 2 4 6 2 2 2" xfId="5427"/>
    <cellStyle name="20% - Accent6 2 2 2 4 6 2 3" xfId="5428"/>
    <cellStyle name="20% - Accent6 2 2 2 4 6 3" xfId="5429"/>
    <cellStyle name="20% - Accent6 2 2 2 4 6 3 2" xfId="5430"/>
    <cellStyle name="20% - Accent6 2 2 2 4 6 4" xfId="5431"/>
    <cellStyle name="20% - Accent6 2 2 2 4 6 4 2" xfId="5432"/>
    <cellStyle name="20% - Accent6 2 2 2 4 6 5" xfId="5433"/>
    <cellStyle name="20% - Accent6 2 2 2 4 6 5 2" xfId="5434"/>
    <cellStyle name="20% - Accent6 2 2 2 4 6 6" xfId="5435"/>
    <cellStyle name="20% - Accent6 2 2 2 4 6 6 2" xfId="5436"/>
    <cellStyle name="20% - Accent6 2 2 2 4 6 7" xfId="5437"/>
    <cellStyle name="20% - Accent6 2 2 2 4 7" xfId="1520"/>
    <cellStyle name="20% - Accent6 2 2 2 4 7 2" xfId="5438"/>
    <cellStyle name="20% - Accent6 2 2 2 4 7 2 2" xfId="5439"/>
    <cellStyle name="20% - Accent6 2 2 2 4 7 2 2 2" xfId="5440"/>
    <cellStyle name="20% - Accent6 2 2 2 4 7 2 3" xfId="5441"/>
    <cellStyle name="20% - Accent6 2 2 2 4 7 3" xfId="5442"/>
    <cellStyle name="20% - Accent6 2 2 2 4 7 3 2" xfId="5443"/>
    <cellStyle name="20% - Accent6 2 2 2 4 7 4" xfId="5444"/>
    <cellStyle name="20% - Accent6 2 2 2 4 7 4 2" xfId="5445"/>
    <cellStyle name="20% - Accent6 2 2 2 4 7 5" xfId="5446"/>
    <cellStyle name="20% - Accent6 2 2 2 4 7 5 2" xfId="5447"/>
    <cellStyle name="20% - Accent6 2 2 2 4 7 6" xfId="5448"/>
    <cellStyle name="20% - Accent6 2 2 2 4 7 6 2" xfId="5449"/>
    <cellStyle name="20% - Accent6 2 2 2 4 7 7" xfId="5450"/>
    <cellStyle name="20% - Accent6 2 2 2 4 8" xfId="5451"/>
    <cellStyle name="20% - Accent6 2 2 2 4 8 2" xfId="5452"/>
    <cellStyle name="20% - Accent6 2 2 2 4 8 2 2" xfId="5453"/>
    <cellStyle name="20% - Accent6 2 2 2 4 8 3" xfId="5454"/>
    <cellStyle name="20% - Accent6 2 2 2 4 9" xfId="5455"/>
    <cellStyle name="20% - Accent6 2 2 2 4 9 2" xfId="5456"/>
    <cellStyle name="20% - Accent6 2 2 2 5" xfId="184"/>
    <cellStyle name="20% - Accent6 2 2 3" xfId="185"/>
    <cellStyle name="20% - Accent6 2 2 3 2" xfId="186"/>
    <cellStyle name="20% - Accent6 2 2 3 2 2" xfId="187"/>
    <cellStyle name="20% - Accent6 2 2 3 3" xfId="188"/>
    <cellStyle name="20% - Accent6 2 2 4" xfId="189"/>
    <cellStyle name="20% - Accent6 2 2 4 2" xfId="190"/>
    <cellStyle name="20% - Accent6 2 2 5" xfId="191"/>
    <cellStyle name="20% - Accent6 2 2 5 10" xfId="5457"/>
    <cellStyle name="20% - Accent6 2 2 5 10 2" xfId="5458"/>
    <cellStyle name="20% - Accent6 2 2 5 11" xfId="5459"/>
    <cellStyle name="20% - Accent6 2 2 5 11 2" xfId="5460"/>
    <cellStyle name="20% - Accent6 2 2 5 12" xfId="5461"/>
    <cellStyle name="20% - Accent6 2 2 5 12 2" xfId="5462"/>
    <cellStyle name="20% - Accent6 2 2 5 13" xfId="5463"/>
    <cellStyle name="20% - Accent6 2 2 5 2" xfId="192"/>
    <cellStyle name="20% - Accent6 2 2 5 2 2" xfId="1521"/>
    <cellStyle name="20% - Accent6 2 2 5 2 2 2" xfId="5464"/>
    <cellStyle name="20% - Accent6 2 2 5 2 2 2 2" xfId="5465"/>
    <cellStyle name="20% - Accent6 2 2 5 2 2 2 2 2" xfId="5466"/>
    <cellStyle name="20% - Accent6 2 2 5 2 2 2 3" xfId="5467"/>
    <cellStyle name="20% - Accent6 2 2 5 2 2 3" xfId="5468"/>
    <cellStyle name="20% - Accent6 2 2 5 2 2 3 2" xfId="5469"/>
    <cellStyle name="20% - Accent6 2 2 5 2 2 4" xfId="5470"/>
    <cellStyle name="20% - Accent6 2 2 5 2 2 4 2" xfId="5471"/>
    <cellStyle name="20% - Accent6 2 2 5 2 2 5" xfId="5472"/>
    <cellStyle name="20% - Accent6 2 2 5 2 2 5 2" xfId="5473"/>
    <cellStyle name="20% - Accent6 2 2 5 2 2 6" xfId="5474"/>
    <cellStyle name="20% - Accent6 2 2 5 2 2 6 2" xfId="5475"/>
    <cellStyle name="20% - Accent6 2 2 5 2 2 7" xfId="5476"/>
    <cellStyle name="20% - Accent6 2 2 5 2 3" xfId="5477"/>
    <cellStyle name="20% - Accent6 2 2 5 2 3 2" xfId="5478"/>
    <cellStyle name="20% - Accent6 2 2 5 2 3 2 2" xfId="5479"/>
    <cellStyle name="20% - Accent6 2 2 5 2 3 3" xfId="5480"/>
    <cellStyle name="20% - Accent6 2 2 5 2 4" xfId="5481"/>
    <cellStyle name="20% - Accent6 2 2 5 2 4 2" xfId="5482"/>
    <cellStyle name="20% - Accent6 2 2 5 2 5" xfId="5483"/>
    <cellStyle name="20% - Accent6 2 2 5 2 5 2" xfId="5484"/>
    <cellStyle name="20% - Accent6 2 2 5 2 6" xfId="5485"/>
    <cellStyle name="20% - Accent6 2 2 5 2 6 2" xfId="5486"/>
    <cellStyle name="20% - Accent6 2 2 5 2 7" xfId="5487"/>
    <cellStyle name="20% - Accent6 2 2 5 2 7 2" xfId="5488"/>
    <cellStyle name="20% - Accent6 2 2 5 2 8" xfId="5489"/>
    <cellStyle name="20% - Accent6 2 2 5 3" xfId="193"/>
    <cellStyle name="20% - Accent6 2 2 5 3 2" xfId="1522"/>
    <cellStyle name="20% - Accent6 2 2 5 3 2 2" xfId="5490"/>
    <cellStyle name="20% - Accent6 2 2 5 3 2 2 2" xfId="5491"/>
    <cellStyle name="20% - Accent6 2 2 5 3 2 2 2 2" xfId="5492"/>
    <cellStyle name="20% - Accent6 2 2 5 3 2 2 3" xfId="5493"/>
    <cellStyle name="20% - Accent6 2 2 5 3 2 3" xfId="5494"/>
    <cellStyle name="20% - Accent6 2 2 5 3 2 3 2" xfId="5495"/>
    <cellStyle name="20% - Accent6 2 2 5 3 2 4" xfId="5496"/>
    <cellStyle name="20% - Accent6 2 2 5 3 2 4 2" xfId="5497"/>
    <cellStyle name="20% - Accent6 2 2 5 3 2 5" xfId="5498"/>
    <cellStyle name="20% - Accent6 2 2 5 3 2 5 2" xfId="5499"/>
    <cellStyle name="20% - Accent6 2 2 5 3 2 6" xfId="5500"/>
    <cellStyle name="20% - Accent6 2 2 5 3 2 6 2" xfId="5501"/>
    <cellStyle name="20% - Accent6 2 2 5 3 2 7" xfId="5502"/>
    <cellStyle name="20% - Accent6 2 2 5 3 3" xfId="5503"/>
    <cellStyle name="20% - Accent6 2 2 5 3 3 2" xfId="5504"/>
    <cellStyle name="20% - Accent6 2 2 5 3 3 2 2" xfId="5505"/>
    <cellStyle name="20% - Accent6 2 2 5 3 3 3" xfId="5506"/>
    <cellStyle name="20% - Accent6 2 2 5 3 4" xfId="5507"/>
    <cellStyle name="20% - Accent6 2 2 5 3 4 2" xfId="5508"/>
    <cellStyle name="20% - Accent6 2 2 5 3 5" xfId="5509"/>
    <cellStyle name="20% - Accent6 2 2 5 3 5 2" xfId="5510"/>
    <cellStyle name="20% - Accent6 2 2 5 3 6" xfId="5511"/>
    <cellStyle name="20% - Accent6 2 2 5 3 6 2" xfId="5512"/>
    <cellStyle name="20% - Accent6 2 2 5 3 7" xfId="5513"/>
    <cellStyle name="20% - Accent6 2 2 5 3 7 2" xfId="5514"/>
    <cellStyle name="20% - Accent6 2 2 5 3 8" xfId="5515"/>
    <cellStyle name="20% - Accent6 2 2 5 4" xfId="194"/>
    <cellStyle name="20% - Accent6 2 2 5 4 2" xfId="1523"/>
    <cellStyle name="20% - Accent6 2 2 5 4 2 2" xfId="5516"/>
    <cellStyle name="20% - Accent6 2 2 5 4 2 2 2" xfId="5517"/>
    <cellStyle name="20% - Accent6 2 2 5 4 2 2 2 2" xfId="5518"/>
    <cellStyle name="20% - Accent6 2 2 5 4 2 2 3" xfId="5519"/>
    <cellStyle name="20% - Accent6 2 2 5 4 2 3" xfId="5520"/>
    <cellStyle name="20% - Accent6 2 2 5 4 2 3 2" xfId="5521"/>
    <cellStyle name="20% - Accent6 2 2 5 4 2 4" xfId="5522"/>
    <cellStyle name="20% - Accent6 2 2 5 4 2 4 2" xfId="5523"/>
    <cellStyle name="20% - Accent6 2 2 5 4 2 5" xfId="5524"/>
    <cellStyle name="20% - Accent6 2 2 5 4 2 5 2" xfId="5525"/>
    <cellStyle name="20% - Accent6 2 2 5 4 2 6" xfId="5526"/>
    <cellStyle name="20% - Accent6 2 2 5 4 2 6 2" xfId="5527"/>
    <cellStyle name="20% - Accent6 2 2 5 4 2 7" xfId="5528"/>
    <cellStyle name="20% - Accent6 2 2 5 4 3" xfId="5529"/>
    <cellStyle name="20% - Accent6 2 2 5 4 3 2" xfId="5530"/>
    <cellStyle name="20% - Accent6 2 2 5 4 3 2 2" xfId="5531"/>
    <cellStyle name="20% - Accent6 2 2 5 4 3 3" xfId="5532"/>
    <cellStyle name="20% - Accent6 2 2 5 4 4" xfId="5533"/>
    <cellStyle name="20% - Accent6 2 2 5 4 4 2" xfId="5534"/>
    <cellStyle name="20% - Accent6 2 2 5 4 5" xfId="5535"/>
    <cellStyle name="20% - Accent6 2 2 5 4 5 2" xfId="5536"/>
    <cellStyle name="20% - Accent6 2 2 5 4 6" xfId="5537"/>
    <cellStyle name="20% - Accent6 2 2 5 4 6 2" xfId="5538"/>
    <cellStyle name="20% - Accent6 2 2 5 4 7" xfId="5539"/>
    <cellStyle name="20% - Accent6 2 2 5 4 7 2" xfId="5540"/>
    <cellStyle name="20% - Accent6 2 2 5 4 8" xfId="5541"/>
    <cellStyle name="20% - Accent6 2 2 5 5" xfId="1524"/>
    <cellStyle name="20% - Accent6 2 2 5 5 2" xfId="5542"/>
    <cellStyle name="20% - Accent6 2 2 5 5 2 2" xfId="5543"/>
    <cellStyle name="20% - Accent6 2 2 5 5 2 2 2" xfId="5544"/>
    <cellStyle name="20% - Accent6 2 2 5 5 2 3" xfId="5545"/>
    <cellStyle name="20% - Accent6 2 2 5 5 3" xfId="5546"/>
    <cellStyle name="20% - Accent6 2 2 5 5 3 2" xfId="5547"/>
    <cellStyle name="20% - Accent6 2 2 5 5 4" xfId="5548"/>
    <cellStyle name="20% - Accent6 2 2 5 5 4 2" xfId="5549"/>
    <cellStyle name="20% - Accent6 2 2 5 5 5" xfId="5550"/>
    <cellStyle name="20% - Accent6 2 2 5 5 5 2" xfId="5551"/>
    <cellStyle name="20% - Accent6 2 2 5 5 6" xfId="5552"/>
    <cellStyle name="20% - Accent6 2 2 5 5 6 2" xfId="5553"/>
    <cellStyle name="20% - Accent6 2 2 5 5 7" xfId="5554"/>
    <cellStyle name="20% - Accent6 2 2 5 6" xfId="1525"/>
    <cellStyle name="20% - Accent6 2 2 5 6 2" xfId="5555"/>
    <cellStyle name="20% - Accent6 2 2 5 6 2 2" xfId="5556"/>
    <cellStyle name="20% - Accent6 2 2 5 6 2 2 2" xfId="5557"/>
    <cellStyle name="20% - Accent6 2 2 5 6 2 3" xfId="5558"/>
    <cellStyle name="20% - Accent6 2 2 5 6 3" xfId="5559"/>
    <cellStyle name="20% - Accent6 2 2 5 6 3 2" xfId="5560"/>
    <cellStyle name="20% - Accent6 2 2 5 6 4" xfId="5561"/>
    <cellStyle name="20% - Accent6 2 2 5 6 4 2" xfId="5562"/>
    <cellStyle name="20% - Accent6 2 2 5 6 5" xfId="5563"/>
    <cellStyle name="20% - Accent6 2 2 5 6 5 2" xfId="5564"/>
    <cellStyle name="20% - Accent6 2 2 5 6 6" xfId="5565"/>
    <cellStyle name="20% - Accent6 2 2 5 6 6 2" xfId="5566"/>
    <cellStyle name="20% - Accent6 2 2 5 6 7" xfId="5567"/>
    <cellStyle name="20% - Accent6 2 2 5 7" xfId="1526"/>
    <cellStyle name="20% - Accent6 2 2 5 7 2" xfId="5568"/>
    <cellStyle name="20% - Accent6 2 2 5 7 2 2" xfId="5569"/>
    <cellStyle name="20% - Accent6 2 2 5 7 2 2 2" xfId="5570"/>
    <cellStyle name="20% - Accent6 2 2 5 7 2 3" xfId="5571"/>
    <cellStyle name="20% - Accent6 2 2 5 7 3" xfId="5572"/>
    <cellStyle name="20% - Accent6 2 2 5 7 3 2" xfId="5573"/>
    <cellStyle name="20% - Accent6 2 2 5 7 4" xfId="5574"/>
    <cellStyle name="20% - Accent6 2 2 5 7 4 2" xfId="5575"/>
    <cellStyle name="20% - Accent6 2 2 5 7 5" xfId="5576"/>
    <cellStyle name="20% - Accent6 2 2 5 7 5 2" xfId="5577"/>
    <cellStyle name="20% - Accent6 2 2 5 7 6" xfId="5578"/>
    <cellStyle name="20% - Accent6 2 2 5 7 6 2" xfId="5579"/>
    <cellStyle name="20% - Accent6 2 2 5 7 7" xfId="5580"/>
    <cellStyle name="20% - Accent6 2 2 5 8" xfId="5581"/>
    <cellStyle name="20% - Accent6 2 2 5 8 2" xfId="5582"/>
    <cellStyle name="20% - Accent6 2 2 5 8 2 2" xfId="5583"/>
    <cellStyle name="20% - Accent6 2 2 5 8 3" xfId="5584"/>
    <cellStyle name="20% - Accent6 2 2 5 9" xfId="5585"/>
    <cellStyle name="20% - Accent6 2 2 5 9 2" xfId="5586"/>
    <cellStyle name="20% - Accent6 2 2 6" xfId="195"/>
    <cellStyle name="20% - Accent6 2 2 6 10" xfId="5587"/>
    <cellStyle name="20% - Accent6 2 2 6 10 2" xfId="5588"/>
    <cellStyle name="20% - Accent6 2 2 6 11" xfId="5589"/>
    <cellStyle name="20% - Accent6 2 2 6 11 2" xfId="5590"/>
    <cellStyle name="20% - Accent6 2 2 6 12" xfId="5591"/>
    <cellStyle name="20% - Accent6 2 2 6 12 2" xfId="5592"/>
    <cellStyle name="20% - Accent6 2 2 6 13" xfId="5593"/>
    <cellStyle name="20% - Accent6 2 2 6 2" xfId="196"/>
    <cellStyle name="20% - Accent6 2 2 6 2 2" xfId="1527"/>
    <cellStyle name="20% - Accent6 2 2 6 2 2 2" xfId="5594"/>
    <cellStyle name="20% - Accent6 2 2 6 2 2 2 2" xfId="5595"/>
    <cellStyle name="20% - Accent6 2 2 6 2 2 2 2 2" xfId="5596"/>
    <cellStyle name="20% - Accent6 2 2 6 2 2 2 3" xfId="5597"/>
    <cellStyle name="20% - Accent6 2 2 6 2 2 3" xfId="5598"/>
    <cellStyle name="20% - Accent6 2 2 6 2 2 3 2" xfId="5599"/>
    <cellStyle name="20% - Accent6 2 2 6 2 2 4" xfId="5600"/>
    <cellStyle name="20% - Accent6 2 2 6 2 2 4 2" xfId="5601"/>
    <cellStyle name="20% - Accent6 2 2 6 2 2 5" xfId="5602"/>
    <cellStyle name="20% - Accent6 2 2 6 2 2 5 2" xfId="5603"/>
    <cellStyle name="20% - Accent6 2 2 6 2 2 6" xfId="5604"/>
    <cellStyle name="20% - Accent6 2 2 6 2 2 6 2" xfId="5605"/>
    <cellStyle name="20% - Accent6 2 2 6 2 2 7" xfId="5606"/>
    <cellStyle name="20% - Accent6 2 2 6 2 3" xfId="5607"/>
    <cellStyle name="20% - Accent6 2 2 6 2 3 2" xfId="5608"/>
    <cellStyle name="20% - Accent6 2 2 6 2 3 2 2" xfId="5609"/>
    <cellStyle name="20% - Accent6 2 2 6 2 3 3" xfId="5610"/>
    <cellStyle name="20% - Accent6 2 2 6 2 4" xfId="5611"/>
    <cellStyle name="20% - Accent6 2 2 6 2 4 2" xfId="5612"/>
    <cellStyle name="20% - Accent6 2 2 6 2 5" xfId="5613"/>
    <cellStyle name="20% - Accent6 2 2 6 2 5 2" xfId="5614"/>
    <cellStyle name="20% - Accent6 2 2 6 2 6" xfId="5615"/>
    <cellStyle name="20% - Accent6 2 2 6 2 6 2" xfId="5616"/>
    <cellStyle name="20% - Accent6 2 2 6 2 7" xfId="5617"/>
    <cellStyle name="20% - Accent6 2 2 6 2 7 2" xfId="5618"/>
    <cellStyle name="20% - Accent6 2 2 6 2 8" xfId="5619"/>
    <cellStyle name="20% - Accent6 2 2 6 3" xfId="197"/>
    <cellStyle name="20% - Accent6 2 2 6 3 2" xfId="1528"/>
    <cellStyle name="20% - Accent6 2 2 6 3 2 2" xfId="5620"/>
    <cellStyle name="20% - Accent6 2 2 6 3 2 2 2" xfId="5621"/>
    <cellStyle name="20% - Accent6 2 2 6 3 2 2 2 2" xfId="5622"/>
    <cellStyle name="20% - Accent6 2 2 6 3 2 2 3" xfId="5623"/>
    <cellStyle name="20% - Accent6 2 2 6 3 2 3" xfId="5624"/>
    <cellStyle name="20% - Accent6 2 2 6 3 2 3 2" xfId="5625"/>
    <cellStyle name="20% - Accent6 2 2 6 3 2 4" xfId="5626"/>
    <cellStyle name="20% - Accent6 2 2 6 3 2 4 2" xfId="5627"/>
    <cellStyle name="20% - Accent6 2 2 6 3 2 5" xfId="5628"/>
    <cellStyle name="20% - Accent6 2 2 6 3 2 5 2" xfId="5629"/>
    <cellStyle name="20% - Accent6 2 2 6 3 2 6" xfId="5630"/>
    <cellStyle name="20% - Accent6 2 2 6 3 2 6 2" xfId="5631"/>
    <cellStyle name="20% - Accent6 2 2 6 3 2 7" xfId="5632"/>
    <cellStyle name="20% - Accent6 2 2 6 3 3" xfId="5633"/>
    <cellStyle name="20% - Accent6 2 2 6 3 3 2" xfId="5634"/>
    <cellStyle name="20% - Accent6 2 2 6 3 3 2 2" xfId="5635"/>
    <cellStyle name="20% - Accent6 2 2 6 3 3 3" xfId="5636"/>
    <cellStyle name="20% - Accent6 2 2 6 3 4" xfId="5637"/>
    <cellStyle name="20% - Accent6 2 2 6 3 4 2" xfId="5638"/>
    <cellStyle name="20% - Accent6 2 2 6 3 5" xfId="5639"/>
    <cellStyle name="20% - Accent6 2 2 6 3 5 2" xfId="5640"/>
    <cellStyle name="20% - Accent6 2 2 6 3 6" xfId="5641"/>
    <cellStyle name="20% - Accent6 2 2 6 3 6 2" xfId="5642"/>
    <cellStyle name="20% - Accent6 2 2 6 3 7" xfId="5643"/>
    <cellStyle name="20% - Accent6 2 2 6 3 7 2" xfId="5644"/>
    <cellStyle name="20% - Accent6 2 2 6 3 8" xfId="5645"/>
    <cellStyle name="20% - Accent6 2 2 6 4" xfId="198"/>
    <cellStyle name="20% - Accent6 2 2 6 4 2" xfId="1529"/>
    <cellStyle name="20% - Accent6 2 2 6 4 2 2" xfId="5646"/>
    <cellStyle name="20% - Accent6 2 2 6 4 2 2 2" xfId="5647"/>
    <cellStyle name="20% - Accent6 2 2 6 4 2 2 2 2" xfId="5648"/>
    <cellStyle name="20% - Accent6 2 2 6 4 2 2 3" xfId="5649"/>
    <cellStyle name="20% - Accent6 2 2 6 4 2 3" xfId="5650"/>
    <cellStyle name="20% - Accent6 2 2 6 4 2 3 2" xfId="5651"/>
    <cellStyle name="20% - Accent6 2 2 6 4 2 4" xfId="5652"/>
    <cellStyle name="20% - Accent6 2 2 6 4 2 4 2" xfId="5653"/>
    <cellStyle name="20% - Accent6 2 2 6 4 2 5" xfId="5654"/>
    <cellStyle name="20% - Accent6 2 2 6 4 2 5 2" xfId="5655"/>
    <cellStyle name="20% - Accent6 2 2 6 4 2 6" xfId="5656"/>
    <cellStyle name="20% - Accent6 2 2 6 4 2 6 2" xfId="5657"/>
    <cellStyle name="20% - Accent6 2 2 6 4 2 7" xfId="5658"/>
    <cellStyle name="20% - Accent6 2 2 6 4 3" xfId="5659"/>
    <cellStyle name="20% - Accent6 2 2 6 4 3 2" xfId="5660"/>
    <cellStyle name="20% - Accent6 2 2 6 4 3 2 2" xfId="5661"/>
    <cellStyle name="20% - Accent6 2 2 6 4 3 3" xfId="5662"/>
    <cellStyle name="20% - Accent6 2 2 6 4 4" xfId="5663"/>
    <cellStyle name="20% - Accent6 2 2 6 4 4 2" xfId="5664"/>
    <cellStyle name="20% - Accent6 2 2 6 4 5" xfId="5665"/>
    <cellStyle name="20% - Accent6 2 2 6 4 5 2" xfId="5666"/>
    <cellStyle name="20% - Accent6 2 2 6 4 6" xfId="5667"/>
    <cellStyle name="20% - Accent6 2 2 6 4 6 2" xfId="5668"/>
    <cellStyle name="20% - Accent6 2 2 6 4 7" xfId="5669"/>
    <cellStyle name="20% - Accent6 2 2 6 4 7 2" xfId="5670"/>
    <cellStyle name="20% - Accent6 2 2 6 4 8" xfId="5671"/>
    <cellStyle name="20% - Accent6 2 2 6 5" xfId="1530"/>
    <cellStyle name="20% - Accent6 2 2 6 5 2" xfId="5672"/>
    <cellStyle name="20% - Accent6 2 2 6 5 2 2" xfId="5673"/>
    <cellStyle name="20% - Accent6 2 2 6 5 2 2 2" xfId="5674"/>
    <cellStyle name="20% - Accent6 2 2 6 5 2 3" xfId="5675"/>
    <cellStyle name="20% - Accent6 2 2 6 5 3" xfId="5676"/>
    <cellStyle name="20% - Accent6 2 2 6 5 3 2" xfId="5677"/>
    <cellStyle name="20% - Accent6 2 2 6 5 4" xfId="5678"/>
    <cellStyle name="20% - Accent6 2 2 6 5 4 2" xfId="5679"/>
    <cellStyle name="20% - Accent6 2 2 6 5 5" xfId="5680"/>
    <cellStyle name="20% - Accent6 2 2 6 5 5 2" xfId="5681"/>
    <cellStyle name="20% - Accent6 2 2 6 5 6" xfId="5682"/>
    <cellStyle name="20% - Accent6 2 2 6 5 6 2" xfId="5683"/>
    <cellStyle name="20% - Accent6 2 2 6 5 7" xfId="5684"/>
    <cellStyle name="20% - Accent6 2 2 6 6" xfId="1531"/>
    <cellStyle name="20% - Accent6 2 2 6 6 2" xfId="5685"/>
    <cellStyle name="20% - Accent6 2 2 6 6 2 2" xfId="5686"/>
    <cellStyle name="20% - Accent6 2 2 6 6 2 2 2" xfId="5687"/>
    <cellStyle name="20% - Accent6 2 2 6 6 2 3" xfId="5688"/>
    <cellStyle name="20% - Accent6 2 2 6 6 3" xfId="5689"/>
    <cellStyle name="20% - Accent6 2 2 6 6 3 2" xfId="5690"/>
    <cellStyle name="20% - Accent6 2 2 6 6 4" xfId="5691"/>
    <cellStyle name="20% - Accent6 2 2 6 6 4 2" xfId="5692"/>
    <cellStyle name="20% - Accent6 2 2 6 6 5" xfId="5693"/>
    <cellStyle name="20% - Accent6 2 2 6 6 5 2" xfId="5694"/>
    <cellStyle name="20% - Accent6 2 2 6 6 6" xfId="5695"/>
    <cellStyle name="20% - Accent6 2 2 6 6 6 2" xfId="5696"/>
    <cellStyle name="20% - Accent6 2 2 6 6 7" xfId="5697"/>
    <cellStyle name="20% - Accent6 2 2 6 7" xfId="1532"/>
    <cellStyle name="20% - Accent6 2 2 6 7 2" xfId="5698"/>
    <cellStyle name="20% - Accent6 2 2 6 7 2 2" xfId="5699"/>
    <cellStyle name="20% - Accent6 2 2 6 7 2 2 2" xfId="5700"/>
    <cellStyle name="20% - Accent6 2 2 6 7 2 3" xfId="5701"/>
    <cellStyle name="20% - Accent6 2 2 6 7 3" xfId="5702"/>
    <cellStyle name="20% - Accent6 2 2 6 7 3 2" xfId="5703"/>
    <cellStyle name="20% - Accent6 2 2 6 7 4" xfId="5704"/>
    <cellStyle name="20% - Accent6 2 2 6 7 4 2" xfId="5705"/>
    <cellStyle name="20% - Accent6 2 2 6 7 5" xfId="5706"/>
    <cellStyle name="20% - Accent6 2 2 6 7 5 2" xfId="5707"/>
    <cellStyle name="20% - Accent6 2 2 6 7 6" xfId="5708"/>
    <cellStyle name="20% - Accent6 2 2 6 7 6 2" xfId="5709"/>
    <cellStyle name="20% - Accent6 2 2 6 7 7" xfId="5710"/>
    <cellStyle name="20% - Accent6 2 2 6 8" xfId="5711"/>
    <cellStyle name="20% - Accent6 2 2 6 8 2" xfId="5712"/>
    <cellStyle name="20% - Accent6 2 2 6 8 2 2" xfId="5713"/>
    <cellStyle name="20% - Accent6 2 2 6 8 3" xfId="5714"/>
    <cellStyle name="20% - Accent6 2 2 6 9" xfId="5715"/>
    <cellStyle name="20% - Accent6 2 2 6 9 2" xfId="5716"/>
    <cellStyle name="20% - Accent6 2 2 7" xfId="199"/>
    <cellStyle name="20% - Accent6 2 2 7 2" xfId="1533"/>
    <cellStyle name="20% - Accent6 2 2 7 2 2" xfId="5717"/>
    <cellStyle name="20% - Accent6 2 2 7 2 2 2" xfId="5718"/>
    <cellStyle name="20% - Accent6 2 2 7 2 2 2 2" xfId="5719"/>
    <cellStyle name="20% - Accent6 2 2 7 2 2 3" xfId="5720"/>
    <cellStyle name="20% - Accent6 2 2 7 2 3" xfId="5721"/>
    <cellStyle name="20% - Accent6 2 2 7 2 3 2" xfId="5722"/>
    <cellStyle name="20% - Accent6 2 2 7 2 4" xfId="5723"/>
    <cellStyle name="20% - Accent6 2 2 7 2 4 2" xfId="5724"/>
    <cellStyle name="20% - Accent6 2 2 7 2 5" xfId="5725"/>
    <cellStyle name="20% - Accent6 2 2 7 2 5 2" xfId="5726"/>
    <cellStyle name="20% - Accent6 2 2 7 2 6" xfId="5727"/>
    <cellStyle name="20% - Accent6 2 2 7 2 6 2" xfId="5728"/>
    <cellStyle name="20% - Accent6 2 2 7 2 7" xfId="5729"/>
    <cellStyle name="20% - Accent6 2 2 7 3" xfId="5730"/>
    <cellStyle name="20% - Accent6 2 2 7 3 2" xfId="5731"/>
    <cellStyle name="20% - Accent6 2 2 7 3 2 2" xfId="5732"/>
    <cellStyle name="20% - Accent6 2 2 7 3 3" xfId="5733"/>
    <cellStyle name="20% - Accent6 2 2 7 4" xfId="5734"/>
    <cellStyle name="20% - Accent6 2 2 7 4 2" xfId="5735"/>
    <cellStyle name="20% - Accent6 2 2 7 5" xfId="5736"/>
    <cellStyle name="20% - Accent6 2 2 7 5 2" xfId="5737"/>
    <cellStyle name="20% - Accent6 2 2 7 6" xfId="5738"/>
    <cellStyle name="20% - Accent6 2 2 7 6 2" xfId="5739"/>
    <cellStyle name="20% - Accent6 2 2 7 7" xfId="5740"/>
    <cellStyle name="20% - Accent6 2 2 7 7 2" xfId="5741"/>
    <cellStyle name="20% - Accent6 2 2 7 8" xfId="5742"/>
    <cellStyle name="20% - Accent6 2 2 8" xfId="200"/>
    <cellStyle name="20% - Accent6 2 2 8 2" xfId="1534"/>
    <cellStyle name="20% - Accent6 2 2 8 2 2" xfId="5743"/>
    <cellStyle name="20% - Accent6 2 2 8 2 2 2" xfId="5744"/>
    <cellStyle name="20% - Accent6 2 2 8 2 2 2 2" xfId="5745"/>
    <cellStyle name="20% - Accent6 2 2 8 2 2 2 2 2" xfId="19644"/>
    <cellStyle name="20% - Accent6 2 2 8 2 2 3" xfId="5746"/>
    <cellStyle name="20% - Accent6 2 2 8 2 2 3 2" xfId="19645"/>
    <cellStyle name="20% - Accent6 2 2 8 2 3" xfId="5747"/>
    <cellStyle name="20% - Accent6 2 2 8 2 3 2" xfId="5748"/>
    <cellStyle name="20% - Accent6 2 2 8 2 3 2 2" xfId="29116"/>
    <cellStyle name="20% - Accent6 2 2 8 2 3 3" xfId="19646"/>
    <cellStyle name="20% - Accent6 2 2 8 2 4" xfId="5749"/>
    <cellStyle name="20% - Accent6 2 2 8 2 4 2" xfId="5750"/>
    <cellStyle name="20% - Accent6 2 2 8 2 4 2 2" xfId="19647"/>
    <cellStyle name="20% - Accent6 2 2 8 2 4 3" xfId="15689"/>
    <cellStyle name="20% - Accent6 2 2 8 2 5" xfId="5751"/>
    <cellStyle name="20% - Accent6 2 2 8 2 5 2" xfId="5752"/>
    <cellStyle name="20% - Accent6 2 2 8 2 5 2 2" xfId="15690"/>
    <cellStyle name="20% - Accent6 2 2 8 2 5 3" xfId="15691"/>
    <cellStyle name="20% - Accent6 2 2 8 2 6" xfId="5753"/>
    <cellStyle name="20% - Accent6 2 2 8 2 6 2" xfId="5754"/>
    <cellStyle name="20% - Accent6 2 2 8 2 6 2 2" xfId="15692"/>
    <cellStyle name="20% - Accent6 2 2 8 2 6 3" xfId="15693"/>
    <cellStyle name="20% - Accent6 2 2 8 2 7" xfId="5755"/>
    <cellStyle name="20% - Accent6 2 2 8 2 7 2" xfId="15694"/>
    <cellStyle name="20% - Accent6 2 2 8 3" xfId="5756"/>
    <cellStyle name="20% - Accent6 2 2 8 3 2" xfId="5757"/>
    <cellStyle name="20% - Accent6 2 2 8 3 2 2" xfId="5758"/>
    <cellStyle name="20% - Accent6 2 2 8 3 2 2 2" xfId="15695"/>
    <cellStyle name="20% - Accent6 2 2 8 3 2 3" xfId="15696"/>
    <cellStyle name="20% - Accent6 2 2 8 3 3" xfId="5759"/>
    <cellStyle name="20% - Accent6 2 2 8 3 3 2" xfId="19648"/>
    <cellStyle name="20% - Accent6 2 2 8 3 4" xfId="19649"/>
    <cellStyle name="20% - Accent6 2 2 8 4" xfId="5760"/>
    <cellStyle name="20% - Accent6 2 2 8 4 2" xfId="5761"/>
    <cellStyle name="20% - Accent6 2 2 8 4 2 2" xfId="19650"/>
    <cellStyle name="20% - Accent6 2 2 8 4 3" xfId="29117"/>
    <cellStyle name="20% - Accent6 2 2 8 5" xfId="5762"/>
    <cellStyle name="20% - Accent6 2 2 8 5 2" xfId="5763"/>
    <cellStyle name="20% - Accent6 2 2 8 5 2 2" xfId="19651"/>
    <cellStyle name="20% - Accent6 2 2 8 5 3" xfId="19652"/>
    <cellStyle name="20% - Accent6 2 2 8 6" xfId="5764"/>
    <cellStyle name="20% - Accent6 2 2 8 6 2" xfId="5765"/>
    <cellStyle name="20% - Accent6 2 2 8 6 2 2" xfId="19653"/>
    <cellStyle name="20% - Accent6 2 2 8 6 3" xfId="19654"/>
    <cellStyle name="20% - Accent6 2 2 8 7" xfId="5766"/>
    <cellStyle name="20% - Accent6 2 2 8 7 2" xfId="5767"/>
    <cellStyle name="20% - Accent6 2 2 8 7 2 2" xfId="15697"/>
    <cellStyle name="20% - Accent6 2 2 8 7 3" xfId="16954"/>
    <cellStyle name="20% - Accent6 2 2 8 8" xfId="5768"/>
    <cellStyle name="20% - Accent6 2 2 8 8 2" xfId="19655"/>
    <cellStyle name="20% - Accent6 2 2 9" xfId="201"/>
    <cellStyle name="20% - Accent6 2 2 9 2" xfId="1535"/>
    <cellStyle name="20% - Accent6 2 2 9 2 2" xfId="5769"/>
    <cellStyle name="20% - Accent6 2 2 9 2 2 2" xfId="5770"/>
    <cellStyle name="20% - Accent6 2 2 9 2 2 2 2" xfId="5771"/>
    <cellStyle name="20% - Accent6 2 2 9 2 2 2 2 2" xfId="19656"/>
    <cellStyle name="20% - Accent6 2 2 9 2 2 2 3" xfId="19657"/>
    <cellStyle name="20% - Accent6 2 2 9 2 2 3" xfId="5772"/>
    <cellStyle name="20% - Accent6 2 2 9 2 2 3 2" xfId="19658"/>
    <cellStyle name="20% - Accent6 2 2 9 2 2 4" xfId="19659"/>
    <cellStyle name="20% - Accent6 2 2 9 2 3" xfId="5773"/>
    <cellStyle name="20% - Accent6 2 2 9 2 3 2" xfId="5774"/>
    <cellStyle name="20% - Accent6 2 2 9 2 3 2 2" xfId="19660"/>
    <cellStyle name="20% - Accent6 2 2 9 2 3 3" xfId="19661"/>
    <cellStyle name="20% - Accent6 2 2 9 2 4" xfId="5775"/>
    <cellStyle name="20% - Accent6 2 2 9 2 4 2" xfId="5776"/>
    <cellStyle name="20% - Accent6 2 2 9 2 4 2 2" xfId="19662"/>
    <cellStyle name="20% - Accent6 2 2 9 2 4 3" xfId="19663"/>
    <cellStyle name="20% - Accent6 2 2 9 2 5" xfId="5777"/>
    <cellStyle name="20% - Accent6 2 2 9 2 5 2" xfId="5778"/>
    <cellStyle name="20% - Accent6 2 2 9 2 5 2 2" xfId="19664"/>
    <cellStyle name="20% - Accent6 2 2 9 2 5 3" xfId="19665"/>
    <cellStyle name="20% - Accent6 2 2 9 2 6" xfId="5779"/>
    <cellStyle name="20% - Accent6 2 2 9 2 6 2" xfId="5780"/>
    <cellStyle name="20% - Accent6 2 2 9 2 6 2 2" xfId="19666"/>
    <cellStyle name="20% - Accent6 2 2 9 2 6 3" xfId="19667"/>
    <cellStyle name="20% - Accent6 2 2 9 2 7" xfId="5781"/>
    <cellStyle name="20% - Accent6 2 2 9 2 7 2" xfId="19668"/>
    <cellStyle name="20% - Accent6 2 2 9 2 8" xfId="19669"/>
    <cellStyle name="20% - Accent6 2 2 9 3" xfId="5782"/>
    <cellStyle name="20% - Accent6 2 2 9 3 2" xfId="5783"/>
    <cellStyle name="20% - Accent6 2 2 9 3 2 2" xfId="5784"/>
    <cellStyle name="20% - Accent6 2 2 9 3 2 2 2" xfId="19670"/>
    <cellStyle name="20% - Accent6 2 2 9 3 2 3" xfId="19671"/>
    <cellStyle name="20% - Accent6 2 2 9 3 3" xfId="5785"/>
    <cellStyle name="20% - Accent6 2 2 9 3 3 2" xfId="19672"/>
    <cellStyle name="20% - Accent6 2 2 9 3 4" xfId="19673"/>
    <cellStyle name="20% - Accent6 2 2 9 4" xfId="5786"/>
    <cellStyle name="20% - Accent6 2 2 9 4 2" xfId="5787"/>
    <cellStyle name="20% - Accent6 2 2 9 4 2 2" xfId="19674"/>
    <cellStyle name="20% - Accent6 2 2 9 4 3" xfId="29118"/>
    <cellStyle name="20% - Accent6 2 2 9 5" xfId="5788"/>
    <cellStyle name="20% - Accent6 2 2 9 5 2" xfId="5789"/>
    <cellStyle name="20% - Accent6 2 2 9 5 2 2" xfId="29881"/>
    <cellStyle name="20% - Accent6 2 2 9 5 3" xfId="19675"/>
    <cellStyle name="20% - Accent6 2 2 9 6" xfId="5790"/>
    <cellStyle name="20% - Accent6 2 2 9 6 2" xfId="5791"/>
    <cellStyle name="20% - Accent6 2 2 9 6 2 2" xfId="19676"/>
    <cellStyle name="20% - Accent6 2 2 9 6 3" xfId="19677"/>
    <cellStyle name="20% - Accent6 2 2 9 7" xfId="5792"/>
    <cellStyle name="20% - Accent6 2 2 9 7 2" xfId="5793"/>
    <cellStyle name="20% - Accent6 2 2 9 7 2 2" xfId="19678"/>
    <cellStyle name="20% - Accent6 2 2 9 7 3" xfId="19679"/>
    <cellStyle name="20% - Accent6 2 2 9 8" xfId="5794"/>
    <cellStyle name="20% - Accent6 2 2 9 8 2" xfId="19680"/>
    <cellStyle name="20% - Accent6 2 2 9 9" xfId="15698"/>
    <cellStyle name="20% - Accent6 2 3" xfId="202"/>
    <cellStyle name="20% - Accent6 2 3 2" xfId="16955"/>
    <cellStyle name="20% - Accent6 2 4" xfId="203"/>
    <cellStyle name="20% - Accent6 2 4 10" xfId="5795"/>
    <cellStyle name="20% - Accent6 2 4 10 2" xfId="5796"/>
    <cellStyle name="20% - Accent6 2 4 10 2 2" xfId="19681"/>
    <cellStyle name="20% - Accent6 2 4 10 3" xfId="19682"/>
    <cellStyle name="20% - Accent6 2 4 11" xfId="5797"/>
    <cellStyle name="20% - Accent6 2 4 11 2" xfId="5798"/>
    <cellStyle name="20% - Accent6 2 4 11 2 2" xfId="19683"/>
    <cellStyle name="20% - Accent6 2 4 11 3" xfId="19684"/>
    <cellStyle name="20% - Accent6 2 4 12" xfId="5799"/>
    <cellStyle name="20% - Accent6 2 4 12 2" xfId="5800"/>
    <cellStyle name="20% - Accent6 2 4 12 2 2" xfId="19685"/>
    <cellStyle name="20% - Accent6 2 4 12 3" xfId="19686"/>
    <cellStyle name="20% - Accent6 2 4 13" xfId="5801"/>
    <cellStyle name="20% - Accent6 2 4 13 2" xfId="19687"/>
    <cellStyle name="20% - Accent6 2 4 14" xfId="19688"/>
    <cellStyle name="20% - Accent6 2 4 2" xfId="204"/>
    <cellStyle name="20% - Accent6 2 4 2 2" xfId="1536"/>
    <cellStyle name="20% - Accent6 2 4 2 2 2" xfId="5802"/>
    <cellStyle name="20% - Accent6 2 4 2 2 2 2" xfId="5803"/>
    <cellStyle name="20% - Accent6 2 4 2 2 2 2 2" xfId="5804"/>
    <cellStyle name="20% - Accent6 2 4 2 2 2 2 2 2" xfId="19689"/>
    <cellStyle name="20% - Accent6 2 4 2 2 2 2 3" xfId="19690"/>
    <cellStyle name="20% - Accent6 2 4 2 2 2 3" xfId="5805"/>
    <cellStyle name="20% - Accent6 2 4 2 2 2 3 2" xfId="19691"/>
    <cellStyle name="20% - Accent6 2 4 2 2 2 4" xfId="19692"/>
    <cellStyle name="20% - Accent6 2 4 2 2 3" xfId="5806"/>
    <cellStyle name="20% - Accent6 2 4 2 2 3 2" xfId="5807"/>
    <cellStyle name="20% - Accent6 2 4 2 2 3 2 2" xfId="19693"/>
    <cellStyle name="20% - Accent6 2 4 2 2 3 3" xfId="19694"/>
    <cellStyle name="20% - Accent6 2 4 2 2 4" xfId="5808"/>
    <cellStyle name="20% - Accent6 2 4 2 2 4 2" xfId="5809"/>
    <cellStyle name="20% - Accent6 2 4 2 2 4 2 2" xfId="19695"/>
    <cellStyle name="20% - Accent6 2 4 2 2 4 3" xfId="19696"/>
    <cellStyle name="20% - Accent6 2 4 2 2 5" xfId="5810"/>
    <cellStyle name="20% - Accent6 2 4 2 2 5 2" xfId="5811"/>
    <cellStyle name="20% - Accent6 2 4 2 2 5 2 2" xfId="19697"/>
    <cellStyle name="20% - Accent6 2 4 2 2 5 3" xfId="19698"/>
    <cellStyle name="20% - Accent6 2 4 2 2 6" xfId="5812"/>
    <cellStyle name="20% - Accent6 2 4 2 2 6 2" xfId="5813"/>
    <cellStyle name="20% - Accent6 2 4 2 2 6 2 2" xfId="29882"/>
    <cellStyle name="20% - Accent6 2 4 2 2 6 3" xfId="29883"/>
    <cellStyle name="20% - Accent6 2 4 2 2 7" xfId="5814"/>
    <cellStyle name="20% - Accent6 2 4 2 2 7 2" xfId="19699"/>
    <cellStyle name="20% - Accent6 2 4 2 2 8" xfId="19700"/>
    <cellStyle name="20% - Accent6 2 4 2 3" xfId="5815"/>
    <cellStyle name="20% - Accent6 2 4 2 3 2" xfId="5816"/>
    <cellStyle name="20% - Accent6 2 4 2 3 2 2" xfId="5817"/>
    <cellStyle name="20% - Accent6 2 4 2 3 2 2 2" xfId="19701"/>
    <cellStyle name="20% - Accent6 2 4 2 3 2 3" xfId="19702"/>
    <cellStyle name="20% - Accent6 2 4 2 3 3" xfId="5818"/>
    <cellStyle name="20% - Accent6 2 4 2 3 3 2" xfId="19703"/>
    <cellStyle name="20% - Accent6 2 4 2 3 4" xfId="19704"/>
    <cellStyle name="20% - Accent6 2 4 2 4" xfId="5819"/>
    <cellStyle name="20% - Accent6 2 4 2 4 2" xfId="5820"/>
    <cellStyle name="20% - Accent6 2 4 2 4 2 2" xfId="19705"/>
    <cellStyle name="20% - Accent6 2 4 2 4 3" xfId="19706"/>
    <cellStyle name="20% - Accent6 2 4 2 5" xfId="5821"/>
    <cellStyle name="20% - Accent6 2 4 2 5 2" xfId="5822"/>
    <cellStyle name="20% - Accent6 2 4 2 5 2 2" xfId="15699"/>
    <cellStyle name="20% - Accent6 2 4 2 5 3" xfId="16956"/>
    <cellStyle name="20% - Accent6 2 4 2 6" xfId="5823"/>
    <cellStyle name="20% - Accent6 2 4 2 6 2" xfId="5824"/>
    <cellStyle name="20% - Accent6 2 4 2 6 2 2" xfId="19707"/>
    <cellStyle name="20% - Accent6 2 4 2 6 3" xfId="19708"/>
    <cellStyle name="20% - Accent6 2 4 2 7" xfId="5825"/>
    <cellStyle name="20% - Accent6 2 4 2 7 2" xfId="5826"/>
    <cellStyle name="20% - Accent6 2 4 2 7 2 2" xfId="19709"/>
    <cellStyle name="20% - Accent6 2 4 2 7 3" xfId="19710"/>
    <cellStyle name="20% - Accent6 2 4 2 8" xfId="5827"/>
    <cellStyle name="20% - Accent6 2 4 2 8 2" xfId="29884"/>
    <cellStyle name="20% - Accent6 2 4 2 9" xfId="19711"/>
    <cellStyle name="20% - Accent6 2 4 3" xfId="205"/>
    <cellStyle name="20% - Accent6 2 4 3 2" xfId="1537"/>
    <cellStyle name="20% - Accent6 2 4 3 2 2" xfId="5828"/>
    <cellStyle name="20% - Accent6 2 4 3 2 2 2" xfId="5829"/>
    <cellStyle name="20% - Accent6 2 4 3 2 2 2 2" xfId="5830"/>
    <cellStyle name="20% - Accent6 2 4 3 2 2 2 2 2" xfId="19712"/>
    <cellStyle name="20% - Accent6 2 4 3 2 2 2 3" xfId="19713"/>
    <cellStyle name="20% - Accent6 2 4 3 2 2 3" xfId="5831"/>
    <cellStyle name="20% - Accent6 2 4 3 2 2 3 2" xfId="19714"/>
    <cellStyle name="20% - Accent6 2 4 3 2 2 4" xfId="19715"/>
    <cellStyle name="20% - Accent6 2 4 3 2 3" xfId="5832"/>
    <cellStyle name="20% - Accent6 2 4 3 2 3 2" xfId="5833"/>
    <cellStyle name="20% - Accent6 2 4 3 2 3 2 2" xfId="19716"/>
    <cellStyle name="20% - Accent6 2 4 3 2 3 3" xfId="19717"/>
    <cellStyle name="20% - Accent6 2 4 3 2 4" xfId="5834"/>
    <cellStyle name="20% - Accent6 2 4 3 2 4 2" xfId="5835"/>
    <cellStyle name="20% - Accent6 2 4 3 2 4 2 2" xfId="19718"/>
    <cellStyle name="20% - Accent6 2 4 3 2 4 3" xfId="19719"/>
    <cellStyle name="20% - Accent6 2 4 3 2 5" xfId="5836"/>
    <cellStyle name="20% - Accent6 2 4 3 2 5 2" xfId="5837"/>
    <cellStyle name="20% - Accent6 2 4 3 2 5 2 2" xfId="19720"/>
    <cellStyle name="20% - Accent6 2 4 3 2 5 3" xfId="19721"/>
    <cellStyle name="20% - Accent6 2 4 3 2 6" xfId="5838"/>
    <cellStyle name="20% - Accent6 2 4 3 2 6 2" xfId="5839"/>
    <cellStyle name="20% - Accent6 2 4 3 2 6 2 2" xfId="19722"/>
    <cellStyle name="20% - Accent6 2 4 3 2 6 3" xfId="19723"/>
    <cellStyle name="20% - Accent6 2 4 3 2 7" xfId="5840"/>
    <cellStyle name="20% - Accent6 2 4 3 2 7 2" xfId="19724"/>
    <cellStyle name="20% - Accent6 2 4 3 2 8" xfId="29885"/>
    <cellStyle name="20% - Accent6 2 4 3 3" xfId="5841"/>
    <cellStyle name="20% - Accent6 2 4 3 3 2" xfId="5842"/>
    <cellStyle name="20% - Accent6 2 4 3 3 2 2" xfId="5843"/>
    <cellStyle name="20% - Accent6 2 4 3 3 2 2 2" xfId="29886"/>
    <cellStyle name="20% - Accent6 2 4 3 3 2 3" xfId="29887"/>
    <cellStyle name="20% - Accent6 2 4 3 3 3" xfId="5844"/>
    <cellStyle name="20% - Accent6 2 4 3 3 3 2" xfId="29888"/>
    <cellStyle name="20% - Accent6 2 4 3 3 4" xfId="19725"/>
    <cellStyle name="20% - Accent6 2 4 3 4" xfId="5845"/>
    <cellStyle name="20% - Accent6 2 4 3 4 2" xfId="5846"/>
    <cellStyle name="20% - Accent6 2 4 3 4 2 2" xfId="19726"/>
    <cellStyle name="20% - Accent6 2 4 3 4 3" xfId="19727"/>
    <cellStyle name="20% - Accent6 2 4 3 5" xfId="5847"/>
    <cellStyle name="20% - Accent6 2 4 3 5 2" xfId="5848"/>
    <cellStyle name="20% - Accent6 2 4 3 5 2 2" xfId="19728"/>
    <cellStyle name="20% - Accent6 2 4 3 5 3" xfId="19729"/>
    <cellStyle name="20% - Accent6 2 4 3 6" xfId="5849"/>
    <cellStyle name="20% - Accent6 2 4 3 6 2" xfId="5850"/>
    <cellStyle name="20% - Accent6 2 4 3 6 2 2" xfId="19730"/>
    <cellStyle name="20% - Accent6 2 4 3 6 3" xfId="19731"/>
    <cellStyle name="20% - Accent6 2 4 3 7" xfId="5851"/>
    <cellStyle name="20% - Accent6 2 4 3 7 2" xfId="5852"/>
    <cellStyle name="20% - Accent6 2 4 3 7 2 2" xfId="19732"/>
    <cellStyle name="20% - Accent6 2 4 3 7 3" xfId="16957"/>
    <cellStyle name="20% - Accent6 2 4 3 8" xfId="5853"/>
    <cellStyle name="20% - Accent6 2 4 3 8 2" xfId="19733"/>
    <cellStyle name="20% - Accent6 2 4 3 9" xfId="19734"/>
    <cellStyle name="20% - Accent6 2 4 4" xfId="206"/>
    <cellStyle name="20% - Accent6 2 4 4 2" xfId="1538"/>
    <cellStyle name="20% - Accent6 2 4 4 2 2" xfId="5854"/>
    <cellStyle name="20% - Accent6 2 4 4 2 2 2" xfId="5855"/>
    <cellStyle name="20% - Accent6 2 4 4 2 2 2 2" xfId="5856"/>
    <cellStyle name="20% - Accent6 2 4 4 2 2 2 2 2" xfId="19735"/>
    <cellStyle name="20% - Accent6 2 4 4 2 2 2 3" xfId="19736"/>
    <cellStyle name="20% - Accent6 2 4 4 2 2 3" xfId="5857"/>
    <cellStyle name="20% - Accent6 2 4 4 2 2 3 2" xfId="19737"/>
    <cellStyle name="20% - Accent6 2 4 4 2 2 4" xfId="19738"/>
    <cellStyle name="20% - Accent6 2 4 4 2 3" xfId="5858"/>
    <cellStyle name="20% - Accent6 2 4 4 2 3 2" xfId="5859"/>
    <cellStyle name="20% - Accent6 2 4 4 2 3 2 2" xfId="19739"/>
    <cellStyle name="20% - Accent6 2 4 4 2 3 3" xfId="17369"/>
    <cellStyle name="20% - Accent6 2 4 4 2 4" xfId="5860"/>
    <cellStyle name="20% - Accent6 2 4 4 2 4 2" xfId="5861"/>
    <cellStyle name="20% - Accent6 2 4 4 2 4 2 2" xfId="19740"/>
    <cellStyle name="20% - Accent6 2 4 4 2 4 3" xfId="19741"/>
    <cellStyle name="20% - Accent6 2 4 4 2 5" xfId="5862"/>
    <cellStyle name="20% - Accent6 2 4 4 2 5 2" xfId="5863"/>
    <cellStyle name="20% - Accent6 2 4 4 2 5 2 2" xfId="19742"/>
    <cellStyle name="20% - Accent6 2 4 4 2 5 3" xfId="29000"/>
    <cellStyle name="20% - Accent6 2 4 4 2 6" xfId="5864"/>
    <cellStyle name="20% - Accent6 2 4 4 2 6 2" xfId="5865"/>
    <cellStyle name="20% - Accent6 2 4 4 2 6 2 2" xfId="19743"/>
    <cellStyle name="20% - Accent6 2 4 4 2 6 3" xfId="19744"/>
    <cellStyle name="20% - Accent6 2 4 4 2 7" xfId="5866"/>
    <cellStyle name="20% - Accent6 2 4 4 2 7 2" xfId="19745"/>
    <cellStyle name="20% - Accent6 2 4 4 2 8" xfId="16958"/>
    <cellStyle name="20% - Accent6 2 4 4 3" xfId="5867"/>
    <cellStyle name="20% - Accent6 2 4 4 3 2" xfId="5868"/>
    <cellStyle name="20% - Accent6 2 4 4 3 2 2" xfId="5869"/>
    <cellStyle name="20% - Accent6 2 4 4 3 2 2 2" xfId="16494"/>
    <cellStyle name="20% - Accent6 2 4 4 3 2 3" xfId="29552"/>
    <cellStyle name="20% - Accent6 2 4 4 3 3" xfId="5870"/>
    <cellStyle name="20% - Accent6 2 4 4 3 3 2" xfId="19746"/>
    <cellStyle name="20% - Accent6 2 4 4 3 4" xfId="19747"/>
    <cellStyle name="20% - Accent6 2 4 4 4" xfId="5871"/>
    <cellStyle name="20% - Accent6 2 4 4 4 2" xfId="5872"/>
    <cellStyle name="20% - Accent6 2 4 4 4 2 2" xfId="19748"/>
    <cellStyle name="20% - Accent6 2 4 4 4 3" xfId="19749"/>
    <cellStyle name="20% - Accent6 2 4 4 5" xfId="5873"/>
    <cellStyle name="20% - Accent6 2 4 4 5 2" xfId="5874"/>
    <cellStyle name="20% - Accent6 2 4 4 5 2 2" xfId="29001"/>
    <cellStyle name="20% - Accent6 2 4 4 5 3" xfId="16516"/>
    <cellStyle name="20% - Accent6 2 4 4 6" xfId="5875"/>
    <cellStyle name="20% - Accent6 2 4 4 6 2" xfId="5876"/>
    <cellStyle name="20% - Accent6 2 4 4 6 2 2" xfId="29889"/>
    <cellStyle name="20% - Accent6 2 4 4 6 3" xfId="29890"/>
    <cellStyle name="20% - Accent6 2 4 4 7" xfId="5877"/>
    <cellStyle name="20% - Accent6 2 4 4 7 2" xfId="5878"/>
    <cellStyle name="20% - Accent6 2 4 4 7 2 2" xfId="29891"/>
    <cellStyle name="20% - Accent6 2 4 4 7 3" xfId="29892"/>
    <cellStyle name="20% - Accent6 2 4 4 8" xfId="5879"/>
    <cellStyle name="20% - Accent6 2 4 4 8 2" xfId="29893"/>
    <cellStyle name="20% - Accent6 2 4 4 9" xfId="29894"/>
    <cellStyle name="20% - Accent6 2 4 5" xfId="1539"/>
    <cellStyle name="20% - Accent6 2 4 5 2" xfId="5880"/>
    <cellStyle name="20% - Accent6 2 4 5 2 2" xfId="5881"/>
    <cellStyle name="20% - Accent6 2 4 5 2 2 2" xfId="5882"/>
    <cellStyle name="20% - Accent6 2 4 5 2 2 2 2" xfId="29895"/>
    <cellStyle name="20% - Accent6 2 4 5 2 2 3" xfId="29896"/>
    <cellStyle name="20% - Accent6 2 4 5 2 3" xfId="5883"/>
    <cellStyle name="20% - Accent6 2 4 5 2 3 2" xfId="29897"/>
    <cellStyle name="20% - Accent6 2 4 5 2 4" xfId="29563"/>
    <cellStyle name="20% - Accent6 2 4 5 3" xfId="5884"/>
    <cellStyle name="20% - Accent6 2 4 5 3 2" xfId="5885"/>
    <cellStyle name="20% - Accent6 2 4 5 3 2 2" xfId="29898"/>
    <cellStyle name="20% - Accent6 2 4 5 3 3" xfId="29899"/>
    <cellStyle name="20% - Accent6 2 4 5 4" xfId="5886"/>
    <cellStyle name="20% - Accent6 2 4 5 4 2" xfId="5887"/>
    <cellStyle name="20% - Accent6 2 4 5 4 2 2" xfId="29900"/>
    <cellStyle name="20% - Accent6 2 4 5 4 3" xfId="29901"/>
    <cellStyle name="20% - Accent6 2 4 5 5" xfId="5888"/>
    <cellStyle name="20% - Accent6 2 4 5 5 2" xfId="5889"/>
    <cellStyle name="20% - Accent6 2 4 5 5 2 2" xfId="29902"/>
    <cellStyle name="20% - Accent6 2 4 5 5 3" xfId="29903"/>
    <cellStyle name="20% - Accent6 2 4 5 6" xfId="5890"/>
    <cellStyle name="20% - Accent6 2 4 5 6 2" xfId="5891"/>
    <cellStyle name="20% - Accent6 2 4 5 6 2 2" xfId="29904"/>
    <cellStyle name="20% - Accent6 2 4 5 6 3" xfId="16570"/>
    <cellStyle name="20% - Accent6 2 4 5 7" xfId="5892"/>
    <cellStyle name="20% - Accent6 2 4 5 7 2" xfId="29905"/>
    <cellStyle name="20% - Accent6 2 4 5 8" xfId="29906"/>
    <cellStyle name="20% - Accent6 2 4 6" xfId="1540"/>
    <cellStyle name="20% - Accent6 2 4 6 2" xfId="5893"/>
    <cellStyle name="20% - Accent6 2 4 6 2 2" xfId="5894"/>
    <cellStyle name="20% - Accent6 2 4 6 2 2 2" xfId="5895"/>
    <cellStyle name="20% - Accent6 2 4 6 2 2 2 2" xfId="29907"/>
    <cellStyle name="20% - Accent6 2 4 6 2 2 3" xfId="29908"/>
    <cellStyle name="20% - Accent6 2 4 6 2 3" xfId="5896"/>
    <cellStyle name="20% - Accent6 2 4 6 2 3 2" xfId="19750"/>
    <cellStyle name="20% - Accent6 2 4 6 2 4" xfId="19751"/>
    <cellStyle name="20% - Accent6 2 4 6 3" xfId="5897"/>
    <cellStyle name="20% - Accent6 2 4 6 3 2" xfId="5898"/>
    <cellStyle name="20% - Accent6 2 4 6 3 2 2" xfId="19752"/>
    <cellStyle name="20% - Accent6 2 4 6 3 3" xfId="19753"/>
    <cellStyle name="20% - Accent6 2 4 6 4" xfId="5899"/>
    <cellStyle name="20% - Accent6 2 4 6 4 2" xfId="5900"/>
    <cellStyle name="20% - Accent6 2 4 6 4 2 2" xfId="19754"/>
    <cellStyle name="20% - Accent6 2 4 6 4 3" xfId="19755"/>
    <cellStyle name="20% - Accent6 2 4 6 5" xfId="5901"/>
    <cellStyle name="20% - Accent6 2 4 6 5 2" xfId="5902"/>
    <cellStyle name="20% - Accent6 2 4 6 5 2 2" xfId="19756"/>
    <cellStyle name="20% - Accent6 2 4 6 5 3" xfId="19757"/>
    <cellStyle name="20% - Accent6 2 4 6 6" xfId="5903"/>
    <cellStyle name="20% - Accent6 2 4 6 6 2" xfId="5904"/>
    <cellStyle name="20% - Accent6 2 4 6 6 2 2" xfId="19758"/>
    <cellStyle name="20% - Accent6 2 4 6 6 3" xfId="16959"/>
    <cellStyle name="20% - Accent6 2 4 6 7" xfId="5905"/>
    <cellStyle name="20% - Accent6 2 4 6 7 2" xfId="19759"/>
    <cellStyle name="20% - Accent6 2 4 6 8" xfId="19760"/>
    <cellStyle name="20% - Accent6 2 4 7" xfId="1541"/>
    <cellStyle name="20% - Accent6 2 4 7 2" xfId="5906"/>
    <cellStyle name="20% - Accent6 2 4 7 2 2" xfId="5907"/>
    <cellStyle name="20% - Accent6 2 4 7 2 2 2" xfId="5908"/>
    <cellStyle name="20% - Accent6 2 4 7 2 2 2 2" xfId="19761"/>
    <cellStyle name="20% - Accent6 2 4 7 2 2 3" xfId="19762"/>
    <cellStyle name="20% - Accent6 2 4 7 2 3" xfId="5909"/>
    <cellStyle name="20% - Accent6 2 4 7 2 3 2" xfId="19763"/>
    <cellStyle name="20% - Accent6 2 4 7 2 4" xfId="19764"/>
    <cellStyle name="20% - Accent6 2 4 7 3" xfId="5910"/>
    <cellStyle name="20% - Accent6 2 4 7 3 2" xfId="5911"/>
    <cellStyle name="20% - Accent6 2 4 7 3 2 2" xfId="19765"/>
    <cellStyle name="20% - Accent6 2 4 7 3 3" xfId="19766"/>
    <cellStyle name="20% - Accent6 2 4 7 4" xfId="5912"/>
    <cellStyle name="20% - Accent6 2 4 7 4 2" xfId="5913"/>
    <cellStyle name="20% - Accent6 2 4 7 4 2 2" xfId="19767"/>
    <cellStyle name="20% - Accent6 2 4 7 4 3" xfId="29119"/>
    <cellStyle name="20% - Accent6 2 4 7 5" xfId="5914"/>
    <cellStyle name="20% - Accent6 2 4 7 5 2" xfId="5915"/>
    <cellStyle name="20% - Accent6 2 4 7 5 2 2" xfId="19768"/>
    <cellStyle name="20% - Accent6 2 4 7 5 3" xfId="19769"/>
    <cellStyle name="20% - Accent6 2 4 7 6" xfId="5916"/>
    <cellStyle name="20% - Accent6 2 4 7 6 2" xfId="5917"/>
    <cellStyle name="20% - Accent6 2 4 7 6 2 2" xfId="19770"/>
    <cellStyle name="20% - Accent6 2 4 7 6 3" xfId="19771"/>
    <cellStyle name="20% - Accent6 2 4 7 7" xfId="5918"/>
    <cellStyle name="20% - Accent6 2 4 7 7 2" xfId="19772"/>
    <cellStyle name="20% - Accent6 2 4 7 8" xfId="19773"/>
    <cellStyle name="20% - Accent6 2 4 8" xfId="5919"/>
    <cellStyle name="20% - Accent6 2 4 8 2" xfId="5920"/>
    <cellStyle name="20% - Accent6 2 4 8 2 2" xfId="5921"/>
    <cellStyle name="20% - Accent6 2 4 8 2 2 2" xfId="19774"/>
    <cellStyle name="20% - Accent6 2 4 8 2 3" xfId="19775"/>
    <cellStyle name="20% - Accent6 2 4 8 3" xfId="5922"/>
    <cellStyle name="20% - Accent6 2 4 8 3 2" xfId="19776"/>
    <cellStyle name="20% - Accent6 2 4 8 4" xfId="19777"/>
    <cellStyle name="20% - Accent6 2 4 9" xfId="5923"/>
    <cellStyle name="20% - Accent6 2 4 9 2" xfId="5924"/>
    <cellStyle name="20% - Accent6 2 4 9 2 2" xfId="15700"/>
    <cellStyle name="20% - Accent6 2 4 9 3" xfId="19778"/>
    <cellStyle name="20% - Accent6 2 5" xfId="1261"/>
    <cellStyle name="20% - Accent6 2 5 2" xfId="19779"/>
    <cellStyle name="20% - Accent6 3" xfId="1262"/>
    <cellStyle name="20% - Accent6 3 2" xfId="1961"/>
    <cellStyle name="20% - Accent6 3 2 2" xfId="29120"/>
    <cellStyle name="20% - Accent6 3 2 3" xfId="19780"/>
    <cellStyle name="20% - Accent6 3 2 4" xfId="19781"/>
    <cellStyle name="20% - Accent6 3 3" xfId="19782"/>
    <cellStyle name="20% - Accent6 3 4" xfId="19783"/>
    <cellStyle name="20% - Accent6 3 5" xfId="19784"/>
    <cellStyle name="40% - Accent1 2" xfId="207"/>
    <cellStyle name="40% - Accent1 2 2" xfId="208"/>
    <cellStyle name="40% - Accent1 2 2 10" xfId="1542"/>
    <cellStyle name="40% - Accent1 2 2 10 2" xfId="5925"/>
    <cellStyle name="40% - Accent1 2 2 10 2 2" xfId="5926"/>
    <cellStyle name="40% - Accent1 2 2 10 2 2 2" xfId="5927"/>
    <cellStyle name="40% - Accent1 2 2 10 2 2 2 2" xfId="15701"/>
    <cellStyle name="40% - Accent1 2 2 10 2 2 3" xfId="16960"/>
    <cellStyle name="40% - Accent1 2 2 10 2 3" xfId="5928"/>
    <cellStyle name="40% - Accent1 2 2 10 2 3 2" xfId="19785"/>
    <cellStyle name="40% - Accent1 2 2 10 2 4" xfId="19786"/>
    <cellStyle name="40% - Accent1 2 2 10 3" xfId="5929"/>
    <cellStyle name="40% - Accent1 2 2 10 3 2" xfId="5930"/>
    <cellStyle name="40% - Accent1 2 2 10 3 2 2" xfId="19787"/>
    <cellStyle name="40% - Accent1 2 2 10 3 3" xfId="19788"/>
    <cellStyle name="40% - Accent1 2 2 10 4" xfId="5931"/>
    <cellStyle name="40% - Accent1 2 2 10 4 2" xfId="5932"/>
    <cellStyle name="40% - Accent1 2 2 10 4 2 2" xfId="19789"/>
    <cellStyle name="40% - Accent1 2 2 10 4 3" xfId="19790"/>
    <cellStyle name="40% - Accent1 2 2 10 5" xfId="5933"/>
    <cellStyle name="40% - Accent1 2 2 10 5 2" xfId="5934"/>
    <cellStyle name="40% - Accent1 2 2 10 5 2 2" xfId="29121"/>
    <cellStyle name="40% - Accent1 2 2 10 5 3" xfId="19791"/>
    <cellStyle name="40% - Accent1 2 2 10 6" xfId="5935"/>
    <cellStyle name="40% - Accent1 2 2 10 6 2" xfId="5936"/>
    <cellStyle name="40% - Accent1 2 2 10 6 2 2" xfId="19792"/>
    <cellStyle name="40% - Accent1 2 2 10 6 3" xfId="19793"/>
    <cellStyle name="40% - Accent1 2 2 10 7" xfId="5937"/>
    <cellStyle name="40% - Accent1 2 2 10 7 2" xfId="19794"/>
    <cellStyle name="40% - Accent1 2 2 10 8" xfId="19795"/>
    <cellStyle name="40% - Accent1 2 2 11" xfId="1543"/>
    <cellStyle name="40% - Accent1 2 2 11 2" xfId="5938"/>
    <cellStyle name="40% - Accent1 2 2 11 2 2" xfId="5939"/>
    <cellStyle name="40% - Accent1 2 2 11 2 2 2" xfId="5940"/>
    <cellStyle name="40% - Accent1 2 2 11 2 2 2 2" xfId="19796"/>
    <cellStyle name="40% - Accent1 2 2 11 2 2 3" xfId="19797"/>
    <cellStyle name="40% - Accent1 2 2 11 2 3" xfId="5941"/>
    <cellStyle name="40% - Accent1 2 2 11 2 3 2" xfId="19798"/>
    <cellStyle name="40% - Accent1 2 2 11 2 4" xfId="19799"/>
    <cellStyle name="40% - Accent1 2 2 11 3" xfId="5942"/>
    <cellStyle name="40% - Accent1 2 2 11 3 2" xfId="5943"/>
    <cellStyle name="40% - Accent1 2 2 11 3 2 2" xfId="19800"/>
    <cellStyle name="40% - Accent1 2 2 11 3 3" xfId="19801"/>
    <cellStyle name="40% - Accent1 2 2 11 4" xfId="5944"/>
    <cellStyle name="40% - Accent1 2 2 11 4 2" xfId="5945"/>
    <cellStyle name="40% - Accent1 2 2 11 4 2 2" xfId="19802"/>
    <cellStyle name="40% - Accent1 2 2 11 4 3" xfId="19803"/>
    <cellStyle name="40% - Accent1 2 2 11 5" xfId="5946"/>
    <cellStyle name="40% - Accent1 2 2 11 5 2" xfId="5947"/>
    <cellStyle name="40% - Accent1 2 2 11 5 2 2" xfId="19804"/>
    <cellStyle name="40% - Accent1 2 2 11 5 3" xfId="19805"/>
    <cellStyle name="40% - Accent1 2 2 11 6" xfId="5948"/>
    <cellStyle name="40% - Accent1 2 2 11 6 2" xfId="5949"/>
    <cellStyle name="40% - Accent1 2 2 11 6 2 2" xfId="19806"/>
    <cellStyle name="40% - Accent1 2 2 11 6 3" xfId="19807"/>
    <cellStyle name="40% - Accent1 2 2 11 7" xfId="5950"/>
    <cellStyle name="40% - Accent1 2 2 11 7 2" xfId="19808"/>
    <cellStyle name="40% - Accent1 2 2 11 8" xfId="19809"/>
    <cellStyle name="40% - Accent1 2 2 12" xfId="1544"/>
    <cellStyle name="40% - Accent1 2 2 12 2" xfId="5951"/>
    <cellStyle name="40% - Accent1 2 2 12 2 2" xfId="5952"/>
    <cellStyle name="40% - Accent1 2 2 12 2 2 2" xfId="5953"/>
    <cellStyle name="40% - Accent1 2 2 12 2 2 2 2" xfId="19810"/>
    <cellStyle name="40% - Accent1 2 2 12 2 2 3" xfId="15702"/>
    <cellStyle name="40% - Accent1 2 2 12 2 3" xfId="5954"/>
    <cellStyle name="40% - Accent1 2 2 12 2 3 2" xfId="16961"/>
    <cellStyle name="40% - Accent1 2 2 12 2 4" xfId="19811"/>
    <cellStyle name="40% - Accent1 2 2 12 3" xfId="5955"/>
    <cellStyle name="40% - Accent1 2 2 12 3 2" xfId="5956"/>
    <cellStyle name="40% - Accent1 2 2 12 3 2 2" xfId="19812"/>
    <cellStyle name="40% - Accent1 2 2 12 3 3" xfId="19813"/>
    <cellStyle name="40% - Accent1 2 2 12 4" xfId="5957"/>
    <cellStyle name="40% - Accent1 2 2 12 4 2" xfId="5958"/>
    <cellStyle name="40% - Accent1 2 2 12 4 2 2" xfId="19814"/>
    <cellStyle name="40% - Accent1 2 2 12 4 3" xfId="29122"/>
    <cellStyle name="40% - Accent1 2 2 12 5" xfId="5959"/>
    <cellStyle name="40% - Accent1 2 2 12 5 2" xfId="5960"/>
    <cellStyle name="40% - Accent1 2 2 12 5 2 2" xfId="16571"/>
    <cellStyle name="40% - Accent1 2 2 12 5 3" xfId="19815"/>
    <cellStyle name="40% - Accent1 2 2 12 6" xfId="5961"/>
    <cellStyle name="40% - Accent1 2 2 12 6 2" xfId="5962"/>
    <cellStyle name="40% - Accent1 2 2 12 6 2 2" xfId="19816"/>
    <cellStyle name="40% - Accent1 2 2 12 6 3" xfId="19817"/>
    <cellStyle name="40% - Accent1 2 2 12 7" xfId="5963"/>
    <cellStyle name="40% - Accent1 2 2 12 7 2" xfId="19818"/>
    <cellStyle name="40% - Accent1 2 2 12 8" xfId="19819"/>
    <cellStyle name="40% - Accent1 2 2 13" xfId="5964"/>
    <cellStyle name="40% - Accent1 2 2 13 2" xfId="19820"/>
    <cellStyle name="40% - Accent1 2 2 14" xfId="19821"/>
    <cellStyle name="40% - Accent1 2 2 2" xfId="209"/>
    <cellStyle name="40% - Accent1 2 2 2 2" xfId="210"/>
    <cellStyle name="40% - Accent1 2 2 2 2 2" xfId="211"/>
    <cellStyle name="40% - Accent1 2 2 2 2 2 2" xfId="19822"/>
    <cellStyle name="40% - Accent1 2 2 2 2 3" xfId="19823"/>
    <cellStyle name="40% - Accent1 2 2 2 3" xfId="212"/>
    <cellStyle name="40% - Accent1 2 2 2 3 2" xfId="19824"/>
    <cellStyle name="40% - Accent1 2 2 2 4" xfId="213"/>
    <cellStyle name="40% - Accent1 2 2 2 4 10" xfId="5965"/>
    <cellStyle name="40% - Accent1 2 2 2 4 10 2" xfId="5966"/>
    <cellStyle name="40% - Accent1 2 2 2 4 10 2 2" xfId="19825"/>
    <cellStyle name="40% - Accent1 2 2 2 4 10 3" xfId="19826"/>
    <cellStyle name="40% - Accent1 2 2 2 4 11" xfId="5967"/>
    <cellStyle name="40% - Accent1 2 2 2 4 11 2" xfId="5968"/>
    <cellStyle name="40% - Accent1 2 2 2 4 11 2 2" xfId="19827"/>
    <cellStyle name="40% - Accent1 2 2 2 4 11 3" xfId="19828"/>
    <cellStyle name="40% - Accent1 2 2 2 4 12" xfId="5969"/>
    <cellStyle name="40% - Accent1 2 2 2 4 12 2" xfId="5970"/>
    <cellStyle name="40% - Accent1 2 2 2 4 12 2 2" xfId="19829"/>
    <cellStyle name="40% - Accent1 2 2 2 4 12 3" xfId="19830"/>
    <cellStyle name="40% - Accent1 2 2 2 4 13" xfId="5971"/>
    <cellStyle name="40% - Accent1 2 2 2 4 13 2" xfId="19831"/>
    <cellStyle name="40% - Accent1 2 2 2 4 14" xfId="19832"/>
    <cellStyle name="40% - Accent1 2 2 2 4 2" xfId="214"/>
    <cellStyle name="40% - Accent1 2 2 2 4 2 2" xfId="1545"/>
    <cellStyle name="40% - Accent1 2 2 2 4 2 2 2" xfId="5972"/>
    <cellStyle name="40% - Accent1 2 2 2 4 2 2 2 2" xfId="5973"/>
    <cellStyle name="40% - Accent1 2 2 2 4 2 2 2 2 2" xfId="5974"/>
    <cellStyle name="40% - Accent1 2 2 2 4 2 2 2 2 2 2" xfId="19833"/>
    <cellStyle name="40% - Accent1 2 2 2 4 2 2 2 2 3" xfId="19834"/>
    <cellStyle name="40% - Accent1 2 2 2 4 2 2 2 3" xfId="5975"/>
    <cellStyle name="40% - Accent1 2 2 2 4 2 2 2 3 2" xfId="19835"/>
    <cellStyle name="40% - Accent1 2 2 2 4 2 2 2 4" xfId="19836"/>
    <cellStyle name="40% - Accent1 2 2 2 4 2 2 3" xfId="5976"/>
    <cellStyle name="40% - Accent1 2 2 2 4 2 2 3 2" xfId="5977"/>
    <cellStyle name="40% - Accent1 2 2 2 4 2 2 3 2 2" xfId="15703"/>
    <cellStyle name="40% - Accent1 2 2 2 4 2 2 3 3" xfId="16962"/>
    <cellStyle name="40% - Accent1 2 2 2 4 2 2 4" xfId="5978"/>
    <cellStyle name="40% - Accent1 2 2 2 4 2 2 4 2" xfId="5979"/>
    <cellStyle name="40% - Accent1 2 2 2 4 2 2 4 2 2" xfId="19837"/>
    <cellStyle name="40% - Accent1 2 2 2 4 2 2 4 3" xfId="19838"/>
    <cellStyle name="40% - Accent1 2 2 2 4 2 2 5" xfId="5980"/>
    <cellStyle name="40% - Accent1 2 2 2 4 2 2 5 2" xfId="5981"/>
    <cellStyle name="40% - Accent1 2 2 2 4 2 2 5 2 2" xfId="17375"/>
    <cellStyle name="40% - Accent1 2 2 2 4 2 2 5 3" xfId="16572"/>
    <cellStyle name="40% - Accent1 2 2 2 4 2 2 6" xfId="5982"/>
    <cellStyle name="40% - Accent1 2 2 2 4 2 2 6 2" xfId="5983"/>
    <cellStyle name="40% - Accent1 2 2 2 4 2 2 6 2 2" xfId="19839"/>
    <cellStyle name="40% - Accent1 2 2 2 4 2 2 6 3" xfId="19840"/>
    <cellStyle name="40% - Accent1 2 2 2 4 2 2 7" xfId="5984"/>
    <cellStyle name="40% - Accent1 2 2 2 4 2 2 7 2" xfId="19841"/>
    <cellStyle name="40% - Accent1 2 2 2 4 2 2 8" xfId="19842"/>
    <cellStyle name="40% - Accent1 2 2 2 4 2 3" xfId="5985"/>
    <cellStyle name="40% - Accent1 2 2 2 4 2 3 2" xfId="5986"/>
    <cellStyle name="40% - Accent1 2 2 2 4 2 3 2 2" xfId="5987"/>
    <cellStyle name="40% - Accent1 2 2 2 4 2 3 2 2 2" xfId="19843"/>
    <cellStyle name="40% - Accent1 2 2 2 4 2 3 2 3" xfId="19844"/>
    <cellStyle name="40% - Accent1 2 2 2 4 2 3 3" xfId="5988"/>
    <cellStyle name="40% - Accent1 2 2 2 4 2 3 3 2" xfId="19845"/>
    <cellStyle name="40% - Accent1 2 2 2 4 2 3 4" xfId="19846"/>
    <cellStyle name="40% - Accent1 2 2 2 4 2 4" xfId="5989"/>
    <cellStyle name="40% - Accent1 2 2 2 4 2 4 2" xfId="5990"/>
    <cellStyle name="40% - Accent1 2 2 2 4 2 4 2 2" xfId="19847"/>
    <cellStyle name="40% - Accent1 2 2 2 4 2 4 3" xfId="19848"/>
    <cellStyle name="40% - Accent1 2 2 2 4 2 5" xfId="5991"/>
    <cellStyle name="40% - Accent1 2 2 2 4 2 5 2" xfId="5992"/>
    <cellStyle name="40% - Accent1 2 2 2 4 2 5 2 2" xfId="19849"/>
    <cellStyle name="40% - Accent1 2 2 2 4 2 5 3" xfId="19850"/>
    <cellStyle name="40% - Accent1 2 2 2 4 2 6" xfId="5993"/>
    <cellStyle name="40% - Accent1 2 2 2 4 2 6 2" xfId="5994"/>
    <cellStyle name="40% - Accent1 2 2 2 4 2 6 2 2" xfId="19851"/>
    <cellStyle name="40% - Accent1 2 2 2 4 2 6 3" xfId="19852"/>
    <cellStyle name="40% - Accent1 2 2 2 4 2 7" xfId="5995"/>
    <cellStyle name="40% - Accent1 2 2 2 4 2 7 2" xfId="5996"/>
    <cellStyle name="40% - Accent1 2 2 2 4 2 7 2 2" xfId="19853"/>
    <cellStyle name="40% - Accent1 2 2 2 4 2 7 3" xfId="19854"/>
    <cellStyle name="40% - Accent1 2 2 2 4 2 8" xfId="5997"/>
    <cellStyle name="40% - Accent1 2 2 2 4 2 8 2" xfId="19855"/>
    <cellStyle name="40% - Accent1 2 2 2 4 2 9" xfId="19856"/>
    <cellStyle name="40% - Accent1 2 2 2 4 3" xfId="215"/>
    <cellStyle name="40% - Accent1 2 2 2 4 3 2" xfId="1546"/>
    <cellStyle name="40% - Accent1 2 2 2 4 3 2 2" xfId="5998"/>
    <cellStyle name="40% - Accent1 2 2 2 4 3 2 2 2" xfId="5999"/>
    <cellStyle name="40% - Accent1 2 2 2 4 3 2 2 2 2" xfId="6000"/>
    <cellStyle name="40% - Accent1 2 2 2 4 3 2 2 2 2 2" xfId="19857"/>
    <cellStyle name="40% - Accent1 2 2 2 4 3 2 2 2 3" xfId="19858"/>
    <cellStyle name="40% - Accent1 2 2 2 4 3 2 2 3" xfId="6001"/>
    <cellStyle name="40% - Accent1 2 2 2 4 3 2 2 3 2" xfId="19859"/>
    <cellStyle name="40% - Accent1 2 2 2 4 3 2 2 4" xfId="19860"/>
    <cellStyle name="40% - Accent1 2 2 2 4 3 2 3" xfId="6002"/>
    <cellStyle name="40% - Accent1 2 2 2 4 3 2 3 2" xfId="6003"/>
    <cellStyle name="40% - Accent1 2 2 2 4 3 2 3 2 2" xfId="19861"/>
    <cellStyle name="40% - Accent1 2 2 2 4 3 2 3 3" xfId="19862"/>
    <cellStyle name="40% - Accent1 2 2 2 4 3 2 4" xfId="6004"/>
    <cellStyle name="40% - Accent1 2 2 2 4 3 2 4 2" xfId="6005"/>
    <cellStyle name="40% - Accent1 2 2 2 4 3 2 4 2 2" xfId="16963"/>
    <cellStyle name="40% - Accent1 2 2 2 4 3 2 4 3" xfId="19863"/>
    <cellStyle name="40% - Accent1 2 2 2 4 3 2 5" xfId="6006"/>
    <cellStyle name="40% - Accent1 2 2 2 4 3 2 5 2" xfId="6007"/>
    <cellStyle name="40% - Accent1 2 2 2 4 3 2 5 2 2" xfId="29123"/>
    <cellStyle name="40% - Accent1 2 2 2 4 3 2 5 3" xfId="16573"/>
    <cellStyle name="40% - Accent1 2 2 2 4 3 2 6" xfId="6008"/>
    <cellStyle name="40% - Accent1 2 2 2 4 3 2 6 2" xfId="6009"/>
    <cellStyle name="40% - Accent1 2 2 2 4 3 2 6 2 2" xfId="19864"/>
    <cellStyle name="40% - Accent1 2 2 2 4 3 2 6 3" xfId="19865"/>
    <cellStyle name="40% - Accent1 2 2 2 4 3 2 7" xfId="6010"/>
    <cellStyle name="40% - Accent1 2 2 2 4 3 2 7 2" xfId="19866"/>
    <cellStyle name="40% - Accent1 2 2 2 4 3 2 8" xfId="19867"/>
    <cellStyle name="40% - Accent1 2 2 2 4 3 3" xfId="6011"/>
    <cellStyle name="40% - Accent1 2 2 2 4 3 3 2" xfId="6012"/>
    <cellStyle name="40% - Accent1 2 2 2 4 3 3 2 2" xfId="6013"/>
    <cellStyle name="40% - Accent1 2 2 2 4 3 3 2 2 2" xfId="19868"/>
    <cellStyle name="40% - Accent1 2 2 2 4 3 3 2 3" xfId="19869"/>
    <cellStyle name="40% - Accent1 2 2 2 4 3 3 3" xfId="6014"/>
    <cellStyle name="40% - Accent1 2 2 2 4 3 3 3 2" xfId="19870"/>
    <cellStyle name="40% - Accent1 2 2 2 4 3 3 4" xfId="16574"/>
    <cellStyle name="40% - Accent1 2 2 2 4 3 4" xfId="6015"/>
    <cellStyle name="40% - Accent1 2 2 2 4 3 4 2" xfId="6016"/>
    <cellStyle name="40% - Accent1 2 2 2 4 3 4 2 2" xfId="17464"/>
    <cellStyle name="40% - Accent1 2 2 2 4 3 4 3" xfId="17465"/>
    <cellStyle name="40% - Accent1 2 2 2 4 3 5" xfId="6017"/>
    <cellStyle name="40% - Accent1 2 2 2 4 3 5 2" xfId="6018"/>
    <cellStyle name="40% - Accent1 2 2 2 4 3 5 2 2" xfId="19871"/>
    <cellStyle name="40% - Accent1 2 2 2 4 3 5 3" xfId="19872"/>
    <cellStyle name="40% - Accent1 2 2 2 4 3 6" xfId="6019"/>
    <cellStyle name="40% - Accent1 2 2 2 4 3 6 2" xfId="6020"/>
    <cellStyle name="40% - Accent1 2 2 2 4 3 6 2 2" xfId="19873"/>
    <cellStyle name="40% - Accent1 2 2 2 4 3 6 3" xfId="19874"/>
    <cellStyle name="40% - Accent1 2 2 2 4 3 7" xfId="6021"/>
    <cellStyle name="40% - Accent1 2 2 2 4 3 7 2" xfId="6022"/>
    <cellStyle name="40% - Accent1 2 2 2 4 3 7 2 2" xfId="19875"/>
    <cellStyle name="40% - Accent1 2 2 2 4 3 7 3" xfId="16964"/>
    <cellStyle name="40% - Accent1 2 2 2 4 3 8" xfId="6023"/>
    <cellStyle name="40% - Accent1 2 2 2 4 3 8 2" xfId="19876"/>
    <cellStyle name="40% - Accent1 2 2 2 4 3 9" xfId="19877"/>
    <cellStyle name="40% - Accent1 2 2 2 4 4" xfId="216"/>
    <cellStyle name="40% - Accent1 2 2 2 4 4 2" xfId="1547"/>
    <cellStyle name="40% - Accent1 2 2 2 4 4 2 2" xfId="6024"/>
    <cellStyle name="40% - Accent1 2 2 2 4 4 2 2 2" xfId="6025"/>
    <cellStyle name="40% - Accent1 2 2 2 4 4 2 2 2 2" xfId="6026"/>
    <cellStyle name="40% - Accent1 2 2 2 4 4 2 2 2 2 2" xfId="19878"/>
    <cellStyle name="40% - Accent1 2 2 2 4 4 2 2 2 3" xfId="19879"/>
    <cellStyle name="40% - Accent1 2 2 2 4 4 2 2 3" xfId="6027"/>
    <cellStyle name="40% - Accent1 2 2 2 4 4 2 2 3 2" xfId="19880"/>
    <cellStyle name="40% - Accent1 2 2 2 4 4 2 2 4" xfId="19881"/>
    <cellStyle name="40% - Accent1 2 2 2 4 4 2 3" xfId="6028"/>
    <cellStyle name="40% - Accent1 2 2 2 4 4 2 3 2" xfId="6029"/>
    <cellStyle name="40% - Accent1 2 2 2 4 4 2 3 2 2" xfId="19882"/>
    <cellStyle name="40% - Accent1 2 2 2 4 4 2 3 3" xfId="29124"/>
    <cellStyle name="40% - Accent1 2 2 2 4 4 2 4" xfId="6030"/>
    <cellStyle name="40% - Accent1 2 2 2 4 4 2 4 2" xfId="6031"/>
    <cellStyle name="40% - Accent1 2 2 2 4 4 2 4 2 2" xfId="19883"/>
    <cellStyle name="40% - Accent1 2 2 2 4 4 2 4 3" xfId="19884"/>
    <cellStyle name="40% - Accent1 2 2 2 4 4 2 5" xfId="6032"/>
    <cellStyle name="40% - Accent1 2 2 2 4 4 2 5 2" xfId="6033"/>
    <cellStyle name="40% - Accent1 2 2 2 4 4 2 5 2 2" xfId="19885"/>
    <cellStyle name="40% - Accent1 2 2 2 4 4 2 5 3" xfId="19886"/>
    <cellStyle name="40% - Accent1 2 2 2 4 4 2 6" xfId="6034"/>
    <cellStyle name="40% - Accent1 2 2 2 4 4 2 6 2" xfId="6035"/>
    <cellStyle name="40% - Accent1 2 2 2 4 4 2 6 2 2" xfId="19887"/>
    <cellStyle name="40% - Accent1 2 2 2 4 4 2 6 3" xfId="19888"/>
    <cellStyle name="40% - Accent1 2 2 2 4 4 2 7" xfId="6036"/>
    <cellStyle name="40% - Accent1 2 2 2 4 4 2 7 2" xfId="16965"/>
    <cellStyle name="40% - Accent1 2 2 2 4 4 2 8" xfId="19889"/>
    <cellStyle name="40% - Accent1 2 2 2 4 4 3" xfId="6037"/>
    <cellStyle name="40% - Accent1 2 2 2 4 4 3 2" xfId="6038"/>
    <cellStyle name="40% - Accent1 2 2 2 4 4 3 2 2" xfId="6039"/>
    <cellStyle name="40% - Accent1 2 2 2 4 4 3 2 2 2" xfId="19890"/>
    <cellStyle name="40% - Accent1 2 2 2 4 4 3 2 3" xfId="19891"/>
    <cellStyle name="40% - Accent1 2 2 2 4 4 3 3" xfId="6040"/>
    <cellStyle name="40% - Accent1 2 2 2 4 4 3 3 2" xfId="19892"/>
    <cellStyle name="40% - Accent1 2 2 2 4 4 3 4" xfId="19893"/>
    <cellStyle name="40% - Accent1 2 2 2 4 4 4" xfId="6041"/>
    <cellStyle name="40% - Accent1 2 2 2 4 4 4 2" xfId="6042"/>
    <cellStyle name="40% - Accent1 2 2 2 4 4 4 2 2" xfId="19894"/>
    <cellStyle name="40% - Accent1 2 2 2 4 4 4 3" xfId="29125"/>
    <cellStyle name="40% - Accent1 2 2 2 4 4 5" xfId="6043"/>
    <cellStyle name="40% - Accent1 2 2 2 4 4 5 2" xfId="6044"/>
    <cellStyle name="40% - Accent1 2 2 2 4 4 5 2 2" xfId="19895"/>
    <cellStyle name="40% - Accent1 2 2 2 4 4 5 3" xfId="19896"/>
    <cellStyle name="40% - Accent1 2 2 2 4 4 6" xfId="6045"/>
    <cellStyle name="40% - Accent1 2 2 2 4 4 6 2" xfId="6046"/>
    <cellStyle name="40% - Accent1 2 2 2 4 4 6 2 2" xfId="19897"/>
    <cellStyle name="40% - Accent1 2 2 2 4 4 6 3" xfId="19898"/>
    <cellStyle name="40% - Accent1 2 2 2 4 4 7" xfId="6047"/>
    <cellStyle name="40% - Accent1 2 2 2 4 4 7 2" xfId="6048"/>
    <cellStyle name="40% - Accent1 2 2 2 4 4 7 2 2" xfId="19899"/>
    <cellStyle name="40% - Accent1 2 2 2 4 4 7 3" xfId="19900"/>
    <cellStyle name="40% - Accent1 2 2 2 4 4 8" xfId="6049"/>
    <cellStyle name="40% - Accent1 2 2 2 4 4 8 2" xfId="19901"/>
    <cellStyle name="40% - Accent1 2 2 2 4 4 9" xfId="19902"/>
    <cellStyle name="40% - Accent1 2 2 2 4 5" xfId="1548"/>
    <cellStyle name="40% - Accent1 2 2 2 4 5 2" xfId="6050"/>
    <cellStyle name="40% - Accent1 2 2 2 4 5 2 2" xfId="6051"/>
    <cellStyle name="40% - Accent1 2 2 2 4 5 2 2 2" xfId="6052"/>
    <cellStyle name="40% - Accent1 2 2 2 4 5 2 2 2 2" xfId="19903"/>
    <cellStyle name="40% - Accent1 2 2 2 4 5 2 2 3" xfId="19904"/>
    <cellStyle name="40% - Accent1 2 2 2 4 5 2 3" xfId="6053"/>
    <cellStyle name="40% - Accent1 2 2 2 4 5 2 3 2" xfId="19905"/>
    <cellStyle name="40% - Accent1 2 2 2 4 5 2 4" xfId="19906"/>
    <cellStyle name="40% - Accent1 2 2 2 4 5 3" xfId="6054"/>
    <cellStyle name="40% - Accent1 2 2 2 4 5 3 2" xfId="6055"/>
    <cellStyle name="40% - Accent1 2 2 2 4 5 3 2 2" xfId="19907"/>
    <cellStyle name="40% - Accent1 2 2 2 4 5 3 3" xfId="29126"/>
    <cellStyle name="40% - Accent1 2 2 2 4 5 4" xfId="6056"/>
    <cellStyle name="40% - Accent1 2 2 2 4 5 4 2" xfId="6057"/>
    <cellStyle name="40% - Accent1 2 2 2 4 5 4 2 2" xfId="15704"/>
    <cellStyle name="40% - Accent1 2 2 2 4 5 4 3" xfId="16966"/>
    <cellStyle name="40% - Accent1 2 2 2 4 5 5" xfId="6058"/>
    <cellStyle name="40% - Accent1 2 2 2 4 5 5 2" xfId="6059"/>
    <cellStyle name="40% - Accent1 2 2 2 4 5 5 2 2" xfId="19908"/>
    <cellStyle name="40% - Accent1 2 2 2 4 5 5 3" xfId="19909"/>
    <cellStyle name="40% - Accent1 2 2 2 4 5 6" xfId="6060"/>
    <cellStyle name="40% - Accent1 2 2 2 4 5 6 2" xfId="6061"/>
    <cellStyle name="40% - Accent1 2 2 2 4 5 6 2 2" xfId="19910"/>
    <cellStyle name="40% - Accent1 2 2 2 4 5 6 3" xfId="19911"/>
    <cellStyle name="40% - Accent1 2 2 2 4 5 7" xfId="6062"/>
    <cellStyle name="40% - Accent1 2 2 2 4 5 7 2" xfId="19912"/>
    <cellStyle name="40% - Accent1 2 2 2 4 5 8" xfId="19913"/>
    <cellStyle name="40% - Accent1 2 2 2 4 6" xfId="1549"/>
    <cellStyle name="40% - Accent1 2 2 2 4 6 2" xfId="6063"/>
    <cellStyle name="40% - Accent1 2 2 2 4 6 2 2" xfId="6064"/>
    <cellStyle name="40% - Accent1 2 2 2 4 6 2 2 2" xfId="6065"/>
    <cellStyle name="40% - Accent1 2 2 2 4 6 2 2 2 2" xfId="19914"/>
    <cellStyle name="40% - Accent1 2 2 2 4 6 2 2 3" xfId="19915"/>
    <cellStyle name="40% - Accent1 2 2 2 4 6 2 3" xfId="6066"/>
    <cellStyle name="40% - Accent1 2 2 2 4 6 2 3 2" xfId="19916"/>
    <cellStyle name="40% - Accent1 2 2 2 4 6 2 4" xfId="19917"/>
    <cellStyle name="40% - Accent1 2 2 2 4 6 3" xfId="6067"/>
    <cellStyle name="40% - Accent1 2 2 2 4 6 3 2" xfId="6068"/>
    <cellStyle name="40% - Accent1 2 2 2 4 6 3 2 2" xfId="19918"/>
    <cellStyle name="40% - Accent1 2 2 2 4 6 3 3" xfId="19919"/>
    <cellStyle name="40% - Accent1 2 2 2 4 6 4" xfId="6069"/>
    <cellStyle name="40% - Accent1 2 2 2 4 6 4 2" xfId="6070"/>
    <cellStyle name="40% - Accent1 2 2 2 4 6 4 2 2" xfId="19920"/>
    <cellStyle name="40% - Accent1 2 2 2 4 6 4 3" xfId="19921"/>
    <cellStyle name="40% - Accent1 2 2 2 4 6 5" xfId="6071"/>
    <cellStyle name="40% - Accent1 2 2 2 4 6 5 2" xfId="6072"/>
    <cellStyle name="40% - Accent1 2 2 2 4 6 5 2 2" xfId="19922"/>
    <cellStyle name="40% - Accent1 2 2 2 4 6 5 3" xfId="19923"/>
    <cellStyle name="40% - Accent1 2 2 2 4 6 6" xfId="6073"/>
    <cellStyle name="40% - Accent1 2 2 2 4 6 6 2" xfId="6074"/>
    <cellStyle name="40% - Accent1 2 2 2 4 6 6 2 2" xfId="19924"/>
    <cellStyle name="40% - Accent1 2 2 2 4 6 6 3" xfId="19925"/>
    <cellStyle name="40% - Accent1 2 2 2 4 6 7" xfId="6075"/>
    <cellStyle name="40% - Accent1 2 2 2 4 6 7 2" xfId="19926"/>
    <cellStyle name="40% - Accent1 2 2 2 4 6 8" xfId="19927"/>
    <cellStyle name="40% - Accent1 2 2 2 4 7" xfId="1550"/>
    <cellStyle name="40% - Accent1 2 2 2 4 7 2" xfId="6076"/>
    <cellStyle name="40% - Accent1 2 2 2 4 7 2 2" xfId="6077"/>
    <cellStyle name="40% - Accent1 2 2 2 4 7 2 2 2" xfId="6078"/>
    <cellStyle name="40% - Accent1 2 2 2 4 7 2 2 2 2" xfId="19928"/>
    <cellStyle name="40% - Accent1 2 2 2 4 7 2 2 3" xfId="19929"/>
    <cellStyle name="40% - Accent1 2 2 2 4 7 2 3" xfId="6079"/>
    <cellStyle name="40% - Accent1 2 2 2 4 7 2 3 2" xfId="19930"/>
    <cellStyle name="40% - Accent1 2 2 2 4 7 2 4" xfId="19931"/>
    <cellStyle name="40% - Accent1 2 2 2 4 7 3" xfId="6080"/>
    <cellStyle name="40% - Accent1 2 2 2 4 7 3 2" xfId="6081"/>
    <cellStyle name="40% - Accent1 2 2 2 4 7 3 2 2" xfId="29127"/>
    <cellStyle name="40% - Accent1 2 2 2 4 7 3 3" xfId="16575"/>
    <cellStyle name="40% - Accent1 2 2 2 4 7 4" xfId="6082"/>
    <cellStyle name="40% - Accent1 2 2 2 4 7 4 2" xfId="6083"/>
    <cellStyle name="40% - Accent1 2 2 2 4 7 4 2 2" xfId="19932"/>
    <cellStyle name="40% - Accent1 2 2 2 4 7 4 3" xfId="19933"/>
    <cellStyle name="40% - Accent1 2 2 2 4 7 5" xfId="6084"/>
    <cellStyle name="40% - Accent1 2 2 2 4 7 5 2" xfId="6085"/>
    <cellStyle name="40% - Accent1 2 2 2 4 7 5 2 2" xfId="15705"/>
    <cellStyle name="40% - Accent1 2 2 2 4 7 5 3" xfId="16967"/>
    <cellStyle name="40% - Accent1 2 2 2 4 7 6" xfId="6086"/>
    <cellStyle name="40% - Accent1 2 2 2 4 7 6 2" xfId="6087"/>
    <cellStyle name="40% - Accent1 2 2 2 4 7 6 2 2" xfId="19934"/>
    <cellStyle name="40% - Accent1 2 2 2 4 7 6 3" xfId="19935"/>
    <cellStyle name="40% - Accent1 2 2 2 4 7 7" xfId="6088"/>
    <cellStyle name="40% - Accent1 2 2 2 4 7 7 2" xfId="19936"/>
    <cellStyle name="40% - Accent1 2 2 2 4 7 8" xfId="19937"/>
    <cellStyle name="40% - Accent1 2 2 2 4 8" xfId="6089"/>
    <cellStyle name="40% - Accent1 2 2 2 4 8 2" xfId="6090"/>
    <cellStyle name="40% - Accent1 2 2 2 4 8 2 2" xfId="6091"/>
    <cellStyle name="40% - Accent1 2 2 2 4 8 2 2 2" xfId="19938"/>
    <cellStyle name="40% - Accent1 2 2 2 4 8 2 3" xfId="19939"/>
    <cellStyle name="40% - Accent1 2 2 2 4 8 3" xfId="6092"/>
    <cellStyle name="40% - Accent1 2 2 2 4 8 3 2" xfId="19940"/>
    <cellStyle name="40% - Accent1 2 2 2 4 8 4" xfId="19941"/>
    <cellStyle name="40% - Accent1 2 2 2 4 9" xfId="6093"/>
    <cellStyle name="40% - Accent1 2 2 2 4 9 2" xfId="6094"/>
    <cellStyle name="40% - Accent1 2 2 2 4 9 2 2" xfId="19942"/>
    <cellStyle name="40% - Accent1 2 2 2 4 9 3" xfId="19943"/>
    <cellStyle name="40% - Accent1 2 2 2 5" xfId="217"/>
    <cellStyle name="40% - Accent1 2 2 2 5 2" xfId="19944"/>
    <cellStyle name="40% - Accent1 2 2 2 6" xfId="19945"/>
    <cellStyle name="40% - Accent1 2 2 3" xfId="218"/>
    <cellStyle name="40% - Accent1 2 2 3 2" xfId="219"/>
    <cellStyle name="40% - Accent1 2 2 3 2 2" xfId="220"/>
    <cellStyle name="40% - Accent1 2 2 3 2 2 2" xfId="19946"/>
    <cellStyle name="40% - Accent1 2 2 3 2 3" xfId="19947"/>
    <cellStyle name="40% - Accent1 2 2 3 3" xfId="221"/>
    <cellStyle name="40% - Accent1 2 2 3 3 2" xfId="19948"/>
    <cellStyle name="40% - Accent1 2 2 3 4" xfId="19949"/>
    <cellStyle name="40% - Accent1 2 2 4" xfId="222"/>
    <cellStyle name="40% - Accent1 2 2 4 2" xfId="223"/>
    <cellStyle name="40% - Accent1 2 2 4 2 2" xfId="19950"/>
    <cellStyle name="40% - Accent1 2 2 4 3" xfId="19951"/>
    <cellStyle name="40% - Accent1 2 2 5" xfId="224"/>
    <cellStyle name="40% - Accent1 2 2 5 10" xfId="6095"/>
    <cellStyle name="40% - Accent1 2 2 5 10 2" xfId="6096"/>
    <cellStyle name="40% - Accent1 2 2 5 10 2 2" xfId="19952"/>
    <cellStyle name="40% - Accent1 2 2 5 10 3" xfId="19953"/>
    <cellStyle name="40% - Accent1 2 2 5 11" xfId="6097"/>
    <cellStyle name="40% - Accent1 2 2 5 11 2" xfId="6098"/>
    <cellStyle name="40% - Accent1 2 2 5 11 2 2" xfId="19954"/>
    <cellStyle name="40% - Accent1 2 2 5 11 3" xfId="19955"/>
    <cellStyle name="40% - Accent1 2 2 5 12" xfId="6099"/>
    <cellStyle name="40% - Accent1 2 2 5 12 2" xfId="6100"/>
    <cellStyle name="40% - Accent1 2 2 5 12 2 2" xfId="29128"/>
    <cellStyle name="40% - Accent1 2 2 5 12 3" xfId="17466"/>
    <cellStyle name="40% - Accent1 2 2 5 13" xfId="6101"/>
    <cellStyle name="40% - Accent1 2 2 5 13 2" xfId="19956"/>
    <cellStyle name="40% - Accent1 2 2 5 14" xfId="19957"/>
    <cellStyle name="40% - Accent1 2 2 5 2" xfId="225"/>
    <cellStyle name="40% - Accent1 2 2 5 2 2" xfId="1551"/>
    <cellStyle name="40% - Accent1 2 2 5 2 2 2" xfId="6102"/>
    <cellStyle name="40% - Accent1 2 2 5 2 2 2 2" xfId="6103"/>
    <cellStyle name="40% - Accent1 2 2 5 2 2 2 2 2" xfId="6104"/>
    <cellStyle name="40% - Accent1 2 2 5 2 2 2 2 2 2" xfId="19958"/>
    <cellStyle name="40% - Accent1 2 2 5 2 2 2 2 3" xfId="19959"/>
    <cellStyle name="40% - Accent1 2 2 5 2 2 2 3" xfId="6105"/>
    <cellStyle name="40% - Accent1 2 2 5 2 2 2 3 2" xfId="15706"/>
    <cellStyle name="40% - Accent1 2 2 5 2 2 2 4" xfId="16968"/>
    <cellStyle name="40% - Accent1 2 2 5 2 2 3" xfId="6106"/>
    <cellStyle name="40% - Accent1 2 2 5 2 2 3 2" xfId="6107"/>
    <cellStyle name="40% - Accent1 2 2 5 2 2 3 2 2" xfId="19960"/>
    <cellStyle name="40% - Accent1 2 2 5 2 2 3 3" xfId="19961"/>
    <cellStyle name="40% - Accent1 2 2 5 2 2 4" xfId="6108"/>
    <cellStyle name="40% - Accent1 2 2 5 2 2 4 2" xfId="6109"/>
    <cellStyle name="40% - Accent1 2 2 5 2 2 4 2 2" xfId="19962"/>
    <cellStyle name="40% - Accent1 2 2 5 2 2 4 3" xfId="19963"/>
    <cellStyle name="40% - Accent1 2 2 5 2 2 5" xfId="6110"/>
    <cellStyle name="40% - Accent1 2 2 5 2 2 5 2" xfId="6111"/>
    <cellStyle name="40% - Accent1 2 2 5 2 2 5 2 2" xfId="19964"/>
    <cellStyle name="40% - Accent1 2 2 5 2 2 5 3" xfId="19965"/>
    <cellStyle name="40% - Accent1 2 2 5 2 2 6" xfId="6112"/>
    <cellStyle name="40% - Accent1 2 2 5 2 2 6 2" xfId="6113"/>
    <cellStyle name="40% - Accent1 2 2 5 2 2 6 2 2" xfId="19966"/>
    <cellStyle name="40% - Accent1 2 2 5 2 2 6 3" xfId="19967"/>
    <cellStyle name="40% - Accent1 2 2 5 2 2 7" xfId="6114"/>
    <cellStyle name="40% - Accent1 2 2 5 2 2 7 2" xfId="19968"/>
    <cellStyle name="40% - Accent1 2 2 5 2 2 8" xfId="19969"/>
    <cellStyle name="40% - Accent1 2 2 5 2 3" xfId="6115"/>
    <cellStyle name="40% - Accent1 2 2 5 2 3 2" xfId="6116"/>
    <cellStyle name="40% - Accent1 2 2 5 2 3 2 2" xfId="6117"/>
    <cellStyle name="40% - Accent1 2 2 5 2 3 2 2 2" xfId="19970"/>
    <cellStyle name="40% - Accent1 2 2 5 2 3 2 3" xfId="19971"/>
    <cellStyle name="40% - Accent1 2 2 5 2 3 3" xfId="6118"/>
    <cellStyle name="40% - Accent1 2 2 5 2 3 3 2" xfId="19972"/>
    <cellStyle name="40% - Accent1 2 2 5 2 3 4" xfId="19973"/>
    <cellStyle name="40% - Accent1 2 2 5 2 4" xfId="6119"/>
    <cellStyle name="40% - Accent1 2 2 5 2 4 2" xfId="6120"/>
    <cellStyle name="40% - Accent1 2 2 5 2 4 2 2" xfId="19974"/>
    <cellStyle name="40% - Accent1 2 2 5 2 4 3" xfId="19975"/>
    <cellStyle name="40% - Accent1 2 2 5 2 5" xfId="6121"/>
    <cellStyle name="40% - Accent1 2 2 5 2 5 2" xfId="6122"/>
    <cellStyle name="40% - Accent1 2 2 5 2 5 2 2" xfId="19976"/>
    <cellStyle name="40% - Accent1 2 2 5 2 5 3" xfId="19977"/>
    <cellStyle name="40% - Accent1 2 2 5 2 6" xfId="6123"/>
    <cellStyle name="40% - Accent1 2 2 5 2 6 2" xfId="6124"/>
    <cellStyle name="40% - Accent1 2 2 5 2 6 2 2" xfId="19978"/>
    <cellStyle name="40% - Accent1 2 2 5 2 6 3" xfId="19979"/>
    <cellStyle name="40% - Accent1 2 2 5 2 7" xfId="6125"/>
    <cellStyle name="40% - Accent1 2 2 5 2 7 2" xfId="6126"/>
    <cellStyle name="40% - Accent1 2 2 5 2 7 2 2" xfId="29129"/>
    <cellStyle name="40% - Accent1 2 2 5 2 7 3" xfId="17467"/>
    <cellStyle name="40% - Accent1 2 2 5 2 8" xfId="6127"/>
    <cellStyle name="40% - Accent1 2 2 5 2 8 2" xfId="19980"/>
    <cellStyle name="40% - Accent1 2 2 5 2 9" xfId="19981"/>
    <cellStyle name="40% - Accent1 2 2 5 3" xfId="226"/>
    <cellStyle name="40% - Accent1 2 2 5 3 2" xfId="1552"/>
    <cellStyle name="40% - Accent1 2 2 5 3 2 2" xfId="6128"/>
    <cellStyle name="40% - Accent1 2 2 5 3 2 2 2" xfId="6129"/>
    <cellStyle name="40% - Accent1 2 2 5 3 2 2 2 2" xfId="6130"/>
    <cellStyle name="40% - Accent1 2 2 5 3 2 2 2 2 2" xfId="19982"/>
    <cellStyle name="40% - Accent1 2 2 5 3 2 2 2 3" xfId="19983"/>
    <cellStyle name="40% - Accent1 2 2 5 3 2 2 3" xfId="6131"/>
    <cellStyle name="40% - Accent1 2 2 5 3 2 2 3 2" xfId="19984"/>
    <cellStyle name="40% - Accent1 2 2 5 3 2 2 4" xfId="19985"/>
    <cellStyle name="40% - Accent1 2 2 5 3 2 3" xfId="6132"/>
    <cellStyle name="40% - Accent1 2 2 5 3 2 3 2" xfId="6133"/>
    <cellStyle name="40% - Accent1 2 2 5 3 2 3 2 2" xfId="15707"/>
    <cellStyle name="40% - Accent1 2 2 5 3 2 3 3" xfId="15708"/>
    <cellStyle name="40% - Accent1 2 2 5 3 2 4" xfId="6134"/>
    <cellStyle name="40% - Accent1 2 2 5 3 2 4 2" xfId="6135"/>
    <cellStyle name="40% - Accent1 2 2 5 3 2 4 2 2" xfId="19986"/>
    <cellStyle name="40% - Accent1 2 2 5 3 2 4 3" xfId="19987"/>
    <cellStyle name="40% - Accent1 2 2 5 3 2 5" xfId="6136"/>
    <cellStyle name="40% - Accent1 2 2 5 3 2 5 2" xfId="6137"/>
    <cellStyle name="40% - Accent1 2 2 5 3 2 5 2 2" xfId="19988"/>
    <cellStyle name="40% - Accent1 2 2 5 3 2 5 3" xfId="19989"/>
    <cellStyle name="40% - Accent1 2 2 5 3 2 6" xfId="6138"/>
    <cellStyle name="40% - Accent1 2 2 5 3 2 6 2" xfId="6139"/>
    <cellStyle name="40% - Accent1 2 2 5 3 2 6 2 2" xfId="19990"/>
    <cellStyle name="40% - Accent1 2 2 5 3 2 6 3" xfId="19991"/>
    <cellStyle name="40% - Accent1 2 2 5 3 2 7" xfId="6140"/>
    <cellStyle name="40% - Accent1 2 2 5 3 2 7 2" xfId="19992"/>
    <cellStyle name="40% - Accent1 2 2 5 3 2 8" xfId="15709"/>
    <cellStyle name="40% - Accent1 2 2 5 3 3" xfId="6141"/>
    <cellStyle name="40% - Accent1 2 2 5 3 3 2" xfId="6142"/>
    <cellStyle name="40% - Accent1 2 2 5 3 3 2 2" xfId="6143"/>
    <cellStyle name="40% - Accent1 2 2 5 3 3 2 2 2" xfId="16969"/>
    <cellStyle name="40% - Accent1 2 2 5 3 3 2 3" xfId="19993"/>
    <cellStyle name="40% - Accent1 2 2 5 3 3 3" xfId="6144"/>
    <cellStyle name="40% - Accent1 2 2 5 3 3 3 2" xfId="19994"/>
    <cellStyle name="40% - Accent1 2 2 5 3 3 4" xfId="29130"/>
    <cellStyle name="40% - Accent1 2 2 5 3 4" xfId="6145"/>
    <cellStyle name="40% - Accent1 2 2 5 3 4 2" xfId="6146"/>
    <cellStyle name="40% - Accent1 2 2 5 3 4 2 2" xfId="19995"/>
    <cellStyle name="40% - Accent1 2 2 5 3 4 3" xfId="19996"/>
    <cellStyle name="40% - Accent1 2 2 5 3 5" xfId="6147"/>
    <cellStyle name="40% - Accent1 2 2 5 3 5 2" xfId="6148"/>
    <cellStyle name="40% - Accent1 2 2 5 3 5 2 2" xfId="19997"/>
    <cellStyle name="40% - Accent1 2 2 5 3 5 3" xfId="19998"/>
    <cellStyle name="40% - Accent1 2 2 5 3 6" xfId="6149"/>
    <cellStyle name="40% - Accent1 2 2 5 3 6 2" xfId="6150"/>
    <cellStyle name="40% - Accent1 2 2 5 3 6 2 2" xfId="19999"/>
    <cellStyle name="40% - Accent1 2 2 5 3 6 3" xfId="20000"/>
    <cellStyle name="40% - Accent1 2 2 5 3 7" xfId="6151"/>
    <cellStyle name="40% - Accent1 2 2 5 3 7 2" xfId="6152"/>
    <cellStyle name="40% - Accent1 2 2 5 3 7 2 2" xfId="20001"/>
    <cellStyle name="40% - Accent1 2 2 5 3 7 3" xfId="20002"/>
    <cellStyle name="40% - Accent1 2 2 5 3 8" xfId="6153"/>
    <cellStyle name="40% - Accent1 2 2 5 3 8 2" xfId="20003"/>
    <cellStyle name="40% - Accent1 2 2 5 3 9" xfId="20004"/>
    <cellStyle name="40% - Accent1 2 2 5 4" xfId="227"/>
    <cellStyle name="40% - Accent1 2 2 5 4 2" xfId="1553"/>
    <cellStyle name="40% - Accent1 2 2 5 4 2 2" xfId="6154"/>
    <cellStyle name="40% - Accent1 2 2 5 4 2 2 2" xfId="6155"/>
    <cellStyle name="40% - Accent1 2 2 5 4 2 2 2 2" xfId="6156"/>
    <cellStyle name="40% - Accent1 2 2 5 4 2 2 2 2 2" xfId="20005"/>
    <cellStyle name="40% - Accent1 2 2 5 4 2 2 2 3" xfId="20006"/>
    <cellStyle name="40% - Accent1 2 2 5 4 2 2 3" xfId="6157"/>
    <cellStyle name="40% - Accent1 2 2 5 4 2 2 3 2" xfId="20007"/>
    <cellStyle name="40% - Accent1 2 2 5 4 2 2 4" xfId="29131"/>
    <cellStyle name="40% - Accent1 2 2 5 4 2 3" xfId="6158"/>
    <cellStyle name="40% - Accent1 2 2 5 4 2 3 2" xfId="6159"/>
    <cellStyle name="40% - Accent1 2 2 5 4 2 3 2 2" xfId="20008"/>
    <cellStyle name="40% - Accent1 2 2 5 4 2 3 3" xfId="20009"/>
    <cellStyle name="40% - Accent1 2 2 5 4 2 4" xfId="6160"/>
    <cellStyle name="40% - Accent1 2 2 5 4 2 4 2" xfId="6161"/>
    <cellStyle name="40% - Accent1 2 2 5 4 2 4 2 2" xfId="20010"/>
    <cellStyle name="40% - Accent1 2 2 5 4 2 4 3" xfId="20011"/>
    <cellStyle name="40% - Accent1 2 2 5 4 2 5" xfId="6162"/>
    <cellStyle name="40% - Accent1 2 2 5 4 2 5 2" xfId="6163"/>
    <cellStyle name="40% - Accent1 2 2 5 4 2 5 2 2" xfId="20012"/>
    <cellStyle name="40% - Accent1 2 2 5 4 2 5 3" xfId="20013"/>
    <cellStyle name="40% - Accent1 2 2 5 4 2 6" xfId="6164"/>
    <cellStyle name="40% - Accent1 2 2 5 4 2 6 2" xfId="6165"/>
    <cellStyle name="40% - Accent1 2 2 5 4 2 6 2 2" xfId="20014"/>
    <cellStyle name="40% - Accent1 2 2 5 4 2 6 3" xfId="20015"/>
    <cellStyle name="40% - Accent1 2 2 5 4 2 7" xfId="6166"/>
    <cellStyle name="40% - Accent1 2 2 5 4 2 7 2" xfId="20016"/>
    <cellStyle name="40% - Accent1 2 2 5 4 2 8" xfId="20017"/>
    <cellStyle name="40% - Accent1 2 2 5 4 3" xfId="6167"/>
    <cellStyle name="40% - Accent1 2 2 5 4 3 2" xfId="6168"/>
    <cellStyle name="40% - Accent1 2 2 5 4 3 2 2" xfId="6169"/>
    <cellStyle name="40% - Accent1 2 2 5 4 3 2 2 2" xfId="20018"/>
    <cellStyle name="40% - Accent1 2 2 5 4 3 2 3" xfId="15710"/>
    <cellStyle name="40% - Accent1 2 2 5 4 3 3" xfId="6170"/>
    <cellStyle name="40% - Accent1 2 2 5 4 3 3 2" xfId="16970"/>
    <cellStyle name="40% - Accent1 2 2 5 4 3 4" xfId="29132"/>
    <cellStyle name="40% - Accent1 2 2 5 4 4" xfId="6171"/>
    <cellStyle name="40% - Accent1 2 2 5 4 4 2" xfId="6172"/>
    <cellStyle name="40% - Accent1 2 2 5 4 4 2 2" xfId="20019"/>
    <cellStyle name="40% - Accent1 2 2 5 4 4 3" xfId="20020"/>
    <cellStyle name="40% - Accent1 2 2 5 4 5" xfId="6173"/>
    <cellStyle name="40% - Accent1 2 2 5 4 5 2" xfId="6174"/>
    <cellStyle name="40% - Accent1 2 2 5 4 5 2 2" xfId="20021"/>
    <cellStyle name="40% - Accent1 2 2 5 4 5 3" xfId="20022"/>
    <cellStyle name="40% - Accent1 2 2 5 4 6" xfId="6175"/>
    <cellStyle name="40% - Accent1 2 2 5 4 6 2" xfId="6176"/>
    <cellStyle name="40% - Accent1 2 2 5 4 6 2 2" xfId="20023"/>
    <cellStyle name="40% - Accent1 2 2 5 4 6 3" xfId="20024"/>
    <cellStyle name="40% - Accent1 2 2 5 4 7" xfId="6177"/>
    <cellStyle name="40% - Accent1 2 2 5 4 7 2" xfId="6178"/>
    <cellStyle name="40% - Accent1 2 2 5 4 7 2 2" xfId="20025"/>
    <cellStyle name="40% - Accent1 2 2 5 4 7 3" xfId="20026"/>
    <cellStyle name="40% - Accent1 2 2 5 4 8" xfId="6179"/>
    <cellStyle name="40% - Accent1 2 2 5 4 8 2" xfId="20027"/>
    <cellStyle name="40% - Accent1 2 2 5 4 9" xfId="20028"/>
    <cellStyle name="40% - Accent1 2 2 5 5" xfId="1554"/>
    <cellStyle name="40% - Accent1 2 2 5 5 2" xfId="6180"/>
    <cellStyle name="40% - Accent1 2 2 5 5 2 2" xfId="6181"/>
    <cellStyle name="40% - Accent1 2 2 5 5 2 2 2" xfId="6182"/>
    <cellStyle name="40% - Accent1 2 2 5 5 2 2 2 2" xfId="20029"/>
    <cellStyle name="40% - Accent1 2 2 5 5 2 2 3" xfId="20030"/>
    <cellStyle name="40% - Accent1 2 2 5 5 2 3" xfId="6183"/>
    <cellStyle name="40% - Accent1 2 2 5 5 2 3 2" xfId="20031"/>
    <cellStyle name="40% - Accent1 2 2 5 5 2 4" xfId="20032"/>
    <cellStyle name="40% - Accent1 2 2 5 5 3" xfId="6184"/>
    <cellStyle name="40% - Accent1 2 2 5 5 3 2" xfId="6185"/>
    <cellStyle name="40% - Accent1 2 2 5 5 3 2 2" xfId="20033"/>
    <cellStyle name="40% - Accent1 2 2 5 5 3 3" xfId="20034"/>
    <cellStyle name="40% - Accent1 2 2 5 5 4" xfId="6186"/>
    <cellStyle name="40% - Accent1 2 2 5 5 4 2" xfId="6187"/>
    <cellStyle name="40% - Accent1 2 2 5 5 4 2 2" xfId="20035"/>
    <cellStyle name="40% - Accent1 2 2 5 5 4 3" xfId="20036"/>
    <cellStyle name="40% - Accent1 2 2 5 5 5" xfId="6188"/>
    <cellStyle name="40% - Accent1 2 2 5 5 5 2" xfId="6189"/>
    <cellStyle name="40% - Accent1 2 2 5 5 5 2 2" xfId="20037"/>
    <cellStyle name="40% - Accent1 2 2 5 5 5 3" xfId="20038"/>
    <cellStyle name="40% - Accent1 2 2 5 5 6" xfId="6190"/>
    <cellStyle name="40% - Accent1 2 2 5 5 6 2" xfId="6191"/>
    <cellStyle name="40% - Accent1 2 2 5 5 6 2 2" xfId="20039"/>
    <cellStyle name="40% - Accent1 2 2 5 5 6 3" xfId="20040"/>
    <cellStyle name="40% - Accent1 2 2 5 5 7" xfId="6192"/>
    <cellStyle name="40% - Accent1 2 2 5 5 7 2" xfId="20041"/>
    <cellStyle name="40% - Accent1 2 2 5 5 8" xfId="20042"/>
    <cellStyle name="40% - Accent1 2 2 5 6" xfId="1555"/>
    <cellStyle name="40% - Accent1 2 2 5 6 2" xfId="6193"/>
    <cellStyle name="40% - Accent1 2 2 5 6 2 2" xfId="6194"/>
    <cellStyle name="40% - Accent1 2 2 5 6 2 2 2" xfId="6195"/>
    <cellStyle name="40% - Accent1 2 2 5 6 2 2 2 2" xfId="20043"/>
    <cellStyle name="40% - Accent1 2 2 5 6 2 2 3" xfId="20044"/>
    <cellStyle name="40% - Accent1 2 2 5 6 2 3" xfId="6196"/>
    <cellStyle name="40% - Accent1 2 2 5 6 2 3 2" xfId="29133"/>
    <cellStyle name="40% - Accent1 2 2 5 6 2 4" xfId="16576"/>
    <cellStyle name="40% - Accent1 2 2 5 6 3" xfId="6197"/>
    <cellStyle name="40% - Accent1 2 2 5 6 3 2" xfId="6198"/>
    <cellStyle name="40% - Accent1 2 2 5 6 3 2 2" xfId="15711"/>
    <cellStyle name="40% - Accent1 2 2 5 6 3 3" xfId="16971"/>
    <cellStyle name="40% - Accent1 2 2 5 6 4" xfId="6199"/>
    <cellStyle name="40% - Accent1 2 2 5 6 4 2" xfId="6200"/>
    <cellStyle name="40% - Accent1 2 2 5 6 4 2 2" xfId="20045"/>
    <cellStyle name="40% - Accent1 2 2 5 6 4 3" xfId="20046"/>
    <cellStyle name="40% - Accent1 2 2 5 6 5" xfId="6201"/>
    <cellStyle name="40% - Accent1 2 2 5 6 5 2" xfId="6202"/>
    <cellStyle name="40% - Accent1 2 2 5 6 5 2 2" xfId="20047"/>
    <cellStyle name="40% - Accent1 2 2 5 6 5 3" xfId="20048"/>
    <cellStyle name="40% - Accent1 2 2 5 6 6" xfId="6203"/>
    <cellStyle name="40% - Accent1 2 2 5 6 6 2" xfId="6204"/>
    <cellStyle name="40% - Accent1 2 2 5 6 6 2 2" xfId="20049"/>
    <cellStyle name="40% - Accent1 2 2 5 6 6 3" xfId="20050"/>
    <cellStyle name="40% - Accent1 2 2 5 6 7" xfId="6205"/>
    <cellStyle name="40% - Accent1 2 2 5 6 7 2" xfId="20051"/>
    <cellStyle name="40% - Accent1 2 2 5 6 8" xfId="20052"/>
    <cellStyle name="40% - Accent1 2 2 5 7" xfId="1556"/>
    <cellStyle name="40% - Accent1 2 2 5 7 2" xfId="6206"/>
    <cellStyle name="40% - Accent1 2 2 5 7 2 2" xfId="6207"/>
    <cellStyle name="40% - Accent1 2 2 5 7 2 2 2" xfId="6208"/>
    <cellStyle name="40% - Accent1 2 2 5 7 2 2 2 2" xfId="20053"/>
    <cellStyle name="40% - Accent1 2 2 5 7 2 2 3" xfId="20054"/>
    <cellStyle name="40% - Accent1 2 2 5 7 2 3" xfId="6209"/>
    <cellStyle name="40% - Accent1 2 2 5 7 2 3 2" xfId="20055"/>
    <cellStyle name="40% - Accent1 2 2 5 7 2 4" xfId="20056"/>
    <cellStyle name="40% - Accent1 2 2 5 7 3" xfId="6210"/>
    <cellStyle name="40% - Accent1 2 2 5 7 3 2" xfId="6211"/>
    <cellStyle name="40% - Accent1 2 2 5 7 3 2 2" xfId="20057"/>
    <cellStyle name="40% - Accent1 2 2 5 7 3 3" xfId="20058"/>
    <cellStyle name="40% - Accent1 2 2 5 7 4" xfId="6212"/>
    <cellStyle name="40% - Accent1 2 2 5 7 4 2" xfId="6213"/>
    <cellStyle name="40% - Accent1 2 2 5 7 4 2 2" xfId="20059"/>
    <cellStyle name="40% - Accent1 2 2 5 7 4 3" xfId="20060"/>
    <cellStyle name="40% - Accent1 2 2 5 7 5" xfId="6214"/>
    <cellStyle name="40% - Accent1 2 2 5 7 5 2" xfId="6215"/>
    <cellStyle name="40% - Accent1 2 2 5 7 5 2 2" xfId="20061"/>
    <cellStyle name="40% - Accent1 2 2 5 7 5 3" xfId="20062"/>
    <cellStyle name="40% - Accent1 2 2 5 7 6" xfId="6216"/>
    <cellStyle name="40% - Accent1 2 2 5 7 6 2" xfId="6217"/>
    <cellStyle name="40% - Accent1 2 2 5 7 6 2 2" xfId="20063"/>
    <cellStyle name="40% - Accent1 2 2 5 7 6 3" xfId="20064"/>
    <cellStyle name="40% - Accent1 2 2 5 7 7" xfId="6218"/>
    <cellStyle name="40% - Accent1 2 2 5 7 7 2" xfId="20065"/>
    <cellStyle name="40% - Accent1 2 2 5 7 8" xfId="20066"/>
    <cellStyle name="40% - Accent1 2 2 5 8" xfId="6219"/>
    <cellStyle name="40% - Accent1 2 2 5 8 2" xfId="6220"/>
    <cellStyle name="40% - Accent1 2 2 5 8 2 2" xfId="6221"/>
    <cellStyle name="40% - Accent1 2 2 5 8 2 2 2" xfId="20067"/>
    <cellStyle name="40% - Accent1 2 2 5 8 2 3" xfId="20068"/>
    <cellStyle name="40% - Accent1 2 2 5 8 3" xfId="6222"/>
    <cellStyle name="40% - Accent1 2 2 5 8 3 2" xfId="29134"/>
    <cellStyle name="40% - Accent1 2 2 5 8 4" xfId="16577"/>
    <cellStyle name="40% - Accent1 2 2 5 9" xfId="6223"/>
    <cellStyle name="40% - Accent1 2 2 5 9 2" xfId="6224"/>
    <cellStyle name="40% - Accent1 2 2 5 9 2 2" xfId="20069"/>
    <cellStyle name="40% - Accent1 2 2 5 9 3" xfId="20070"/>
    <cellStyle name="40% - Accent1 2 2 6" xfId="228"/>
    <cellStyle name="40% - Accent1 2 2 6 10" xfId="6225"/>
    <cellStyle name="40% - Accent1 2 2 6 10 2" xfId="6226"/>
    <cellStyle name="40% - Accent1 2 2 6 10 2 2" xfId="16972"/>
    <cellStyle name="40% - Accent1 2 2 6 10 3" xfId="20071"/>
    <cellStyle name="40% - Accent1 2 2 6 11" xfId="6227"/>
    <cellStyle name="40% - Accent1 2 2 6 11 2" xfId="6228"/>
    <cellStyle name="40% - Accent1 2 2 6 11 2 2" xfId="20072"/>
    <cellStyle name="40% - Accent1 2 2 6 11 3" xfId="20073"/>
    <cellStyle name="40% - Accent1 2 2 6 12" xfId="6229"/>
    <cellStyle name="40% - Accent1 2 2 6 12 2" xfId="6230"/>
    <cellStyle name="40% - Accent1 2 2 6 12 2 2" xfId="20074"/>
    <cellStyle name="40% - Accent1 2 2 6 12 3" xfId="20075"/>
    <cellStyle name="40% - Accent1 2 2 6 13" xfId="6231"/>
    <cellStyle name="40% - Accent1 2 2 6 13 2" xfId="20076"/>
    <cellStyle name="40% - Accent1 2 2 6 14" xfId="20077"/>
    <cellStyle name="40% - Accent1 2 2 6 2" xfId="229"/>
    <cellStyle name="40% - Accent1 2 2 6 2 2" xfId="1557"/>
    <cellStyle name="40% - Accent1 2 2 6 2 2 2" xfId="6232"/>
    <cellStyle name="40% - Accent1 2 2 6 2 2 2 2" xfId="6233"/>
    <cellStyle name="40% - Accent1 2 2 6 2 2 2 2 2" xfId="6234"/>
    <cellStyle name="40% - Accent1 2 2 6 2 2 2 2 2 2" xfId="20078"/>
    <cellStyle name="40% - Accent1 2 2 6 2 2 2 2 3" xfId="20079"/>
    <cellStyle name="40% - Accent1 2 2 6 2 2 2 3" xfId="6235"/>
    <cellStyle name="40% - Accent1 2 2 6 2 2 2 3 2" xfId="20080"/>
    <cellStyle name="40% - Accent1 2 2 6 2 2 2 4" xfId="20081"/>
    <cellStyle name="40% - Accent1 2 2 6 2 2 3" xfId="6236"/>
    <cellStyle name="40% - Accent1 2 2 6 2 2 3 2" xfId="6237"/>
    <cellStyle name="40% - Accent1 2 2 6 2 2 3 2 2" xfId="20082"/>
    <cellStyle name="40% - Accent1 2 2 6 2 2 3 3" xfId="20083"/>
    <cellStyle name="40% - Accent1 2 2 6 2 2 4" xfId="6238"/>
    <cellStyle name="40% - Accent1 2 2 6 2 2 4 2" xfId="6239"/>
    <cellStyle name="40% - Accent1 2 2 6 2 2 4 2 2" xfId="16973"/>
    <cellStyle name="40% - Accent1 2 2 6 2 2 4 3" xfId="20084"/>
    <cellStyle name="40% - Accent1 2 2 6 2 2 5" xfId="6240"/>
    <cellStyle name="40% - Accent1 2 2 6 2 2 5 2" xfId="6241"/>
    <cellStyle name="40% - Accent1 2 2 6 2 2 5 2 2" xfId="20085"/>
    <cellStyle name="40% - Accent1 2 2 6 2 2 5 3" xfId="20086"/>
    <cellStyle name="40% - Accent1 2 2 6 2 2 6" xfId="6242"/>
    <cellStyle name="40% - Accent1 2 2 6 2 2 6 2" xfId="6243"/>
    <cellStyle name="40% - Accent1 2 2 6 2 2 6 2 2" xfId="20087"/>
    <cellStyle name="40% - Accent1 2 2 6 2 2 6 3" xfId="20088"/>
    <cellStyle name="40% - Accent1 2 2 6 2 2 7" xfId="6244"/>
    <cellStyle name="40% - Accent1 2 2 6 2 2 7 2" xfId="20089"/>
    <cellStyle name="40% - Accent1 2 2 6 2 2 8" xfId="20090"/>
    <cellStyle name="40% - Accent1 2 2 6 2 3" xfId="6245"/>
    <cellStyle name="40% - Accent1 2 2 6 2 3 2" xfId="6246"/>
    <cellStyle name="40% - Accent1 2 2 6 2 3 2 2" xfId="6247"/>
    <cellStyle name="40% - Accent1 2 2 6 2 3 2 2 2" xfId="20091"/>
    <cellStyle name="40% - Accent1 2 2 6 2 3 2 3" xfId="20092"/>
    <cellStyle name="40% - Accent1 2 2 6 2 3 3" xfId="6248"/>
    <cellStyle name="40% - Accent1 2 2 6 2 3 3 2" xfId="29135"/>
    <cellStyle name="40% - Accent1 2 2 6 2 3 4" xfId="16578"/>
    <cellStyle name="40% - Accent1 2 2 6 2 4" xfId="6249"/>
    <cellStyle name="40% - Accent1 2 2 6 2 4 2" xfId="6250"/>
    <cellStyle name="40% - Accent1 2 2 6 2 4 2 2" xfId="20093"/>
    <cellStyle name="40% - Accent1 2 2 6 2 4 3" xfId="20094"/>
    <cellStyle name="40% - Accent1 2 2 6 2 5" xfId="6251"/>
    <cellStyle name="40% - Accent1 2 2 6 2 5 2" xfId="6252"/>
    <cellStyle name="40% - Accent1 2 2 6 2 5 2 2" xfId="20095"/>
    <cellStyle name="40% - Accent1 2 2 6 2 5 3" xfId="20096"/>
    <cellStyle name="40% - Accent1 2 2 6 2 6" xfId="6253"/>
    <cellStyle name="40% - Accent1 2 2 6 2 6 2" xfId="6254"/>
    <cellStyle name="40% - Accent1 2 2 6 2 6 2 2" xfId="16974"/>
    <cellStyle name="40% - Accent1 2 2 6 2 6 3" xfId="20097"/>
    <cellStyle name="40% - Accent1 2 2 6 2 7" xfId="6255"/>
    <cellStyle name="40% - Accent1 2 2 6 2 7 2" xfId="6256"/>
    <cellStyle name="40% - Accent1 2 2 6 2 7 2 2" xfId="20098"/>
    <cellStyle name="40% - Accent1 2 2 6 2 7 3" xfId="17468"/>
    <cellStyle name="40% - Accent1 2 2 6 2 8" xfId="6257"/>
    <cellStyle name="40% - Accent1 2 2 6 2 8 2" xfId="17469"/>
    <cellStyle name="40% - Accent1 2 2 6 2 9" xfId="20099"/>
    <cellStyle name="40% - Accent1 2 2 6 3" xfId="230"/>
    <cellStyle name="40% - Accent1 2 2 6 3 2" xfId="1558"/>
    <cellStyle name="40% - Accent1 2 2 6 3 2 2" xfId="6258"/>
    <cellStyle name="40% - Accent1 2 2 6 3 2 2 2" xfId="6259"/>
    <cellStyle name="40% - Accent1 2 2 6 3 2 2 2 2" xfId="6260"/>
    <cellStyle name="40% - Accent1 2 2 6 3 2 2 2 2 2" xfId="20100"/>
    <cellStyle name="40% - Accent1 2 2 6 3 2 2 2 3" xfId="20101"/>
    <cellStyle name="40% - Accent1 2 2 6 3 2 2 3" xfId="6261"/>
    <cellStyle name="40% - Accent1 2 2 6 3 2 2 3 2" xfId="20102"/>
    <cellStyle name="40% - Accent1 2 2 6 3 2 2 4" xfId="20103"/>
    <cellStyle name="40% - Accent1 2 2 6 3 2 3" xfId="6262"/>
    <cellStyle name="40% - Accent1 2 2 6 3 2 3 2" xfId="6263"/>
    <cellStyle name="40% - Accent1 2 2 6 3 2 3 2 2" xfId="20104"/>
    <cellStyle name="40% - Accent1 2 2 6 3 2 3 3" xfId="20105"/>
    <cellStyle name="40% - Accent1 2 2 6 3 2 4" xfId="6264"/>
    <cellStyle name="40% - Accent1 2 2 6 3 2 4 2" xfId="6265"/>
    <cellStyle name="40% - Accent1 2 2 6 3 2 4 2 2" xfId="20106"/>
    <cellStyle name="40% - Accent1 2 2 6 3 2 4 3" xfId="20107"/>
    <cellStyle name="40% - Accent1 2 2 6 3 2 5" xfId="6266"/>
    <cellStyle name="40% - Accent1 2 2 6 3 2 5 2" xfId="6267"/>
    <cellStyle name="40% - Accent1 2 2 6 3 2 5 2 2" xfId="20108"/>
    <cellStyle name="40% - Accent1 2 2 6 3 2 5 3" xfId="20109"/>
    <cellStyle name="40% - Accent1 2 2 6 3 2 6" xfId="6268"/>
    <cellStyle name="40% - Accent1 2 2 6 3 2 6 2" xfId="6269"/>
    <cellStyle name="40% - Accent1 2 2 6 3 2 6 2 2" xfId="20110"/>
    <cellStyle name="40% - Accent1 2 2 6 3 2 6 3" xfId="20111"/>
    <cellStyle name="40% - Accent1 2 2 6 3 2 7" xfId="6270"/>
    <cellStyle name="40% - Accent1 2 2 6 3 2 7 2" xfId="16579"/>
    <cellStyle name="40% - Accent1 2 2 6 3 2 8" xfId="16580"/>
    <cellStyle name="40% - Accent1 2 2 6 3 3" xfId="6271"/>
    <cellStyle name="40% - Accent1 2 2 6 3 3 2" xfId="6272"/>
    <cellStyle name="40% - Accent1 2 2 6 3 3 2 2" xfId="6273"/>
    <cellStyle name="40% - Accent1 2 2 6 3 3 2 2 2" xfId="17470"/>
    <cellStyle name="40% - Accent1 2 2 6 3 3 2 3" xfId="20112"/>
    <cellStyle name="40% - Accent1 2 2 6 3 3 3" xfId="6274"/>
    <cellStyle name="40% - Accent1 2 2 6 3 3 3 2" xfId="20113"/>
    <cellStyle name="40% - Accent1 2 2 6 3 3 4" xfId="20114"/>
    <cellStyle name="40% - Accent1 2 2 6 3 4" xfId="6275"/>
    <cellStyle name="40% - Accent1 2 2 6 3 4 2" xfId="6276"/>
    <cellStyle name="40% - Accent1 2 2 6 3 4 2 2" xfId="20115"/>
    <cellStyle name="40% - Accent1 2 2 6 3 4 3" xfId="16756"/>
    <cellStyle name="40% - Accent1 2 2 6 3 5" xfId="6277"/>
    <cellStyle name="40% - Accent1 2 2 6 3 5 2" xfId="6278"/>
    <cellStyle name="40% - Accent1 2 2 6 3 5 2 2" xfId="16757"/>
    <cellStyle name="40% - Accent1 2 2 6 3 5 3" xfId="17426"/>
    <cellStyle name="40% - Accent1 2 2 6 3 6" xfId="6279"/>
    <cellStyle name="40% - Accent1 2 2 6 3 6 2" xfId="6280"/>
    <cellStyle name="40% - Accent1 2 2 6 3 6 2 2" xfId="15712"/>
    <cellStyle name="40% - Accent1 2 2 6 3 6 3" xfId="15713"/>
    <cellStyle name="40% - Accent1 2 2 6 3 7" xfId="6281"/>
    <cellStyle name="40% - Accent1 2 2 6 3 7 2" xfId="6282"/>
    <cellStyle name="40% - Accent1 2 2 6 3 7 2 2" xfId="16975"/>
    <cellStyle name="40% - Accent1 2 2 6 3 7 3" xfId="20116"/>
    <cellStyle name="40% - Accent1 2 2 6 3 8" xfId="6283"/>
    <cellStyle name="40% - Accent1 2 2 6 3 8 2" xfId="20117"/>
    <cellStyle name="40% - Accent1 2 2 6 3 9" xfId="20118"/>
    <cellStyle name="40% - Accent1 2 2 6 4" xfId="231"/>
    <cellStyle name="40% - Accent1 2 2 6 4 2" xfId="1559"/>
    <cellStyle name="40% - Accent1 2 2 6 4 2 2" xfId="6284"/>
    <cellStyle name="40% - Accent1 2 2 6 4 2 2 2" xfId="6285"/>
    <cellStyle name="40% - Accent1 2 2 6 4 2 2 2 2" xfId="6286"/>
    <cellStyle name="40% - Accent1 2 2 6 4 2 2 2 2 2" xfId="20119"/>
    <cellStyle name="40% - Accent1 2 2 6 4 2 2 2 3" xfId="20120"/>
    <cellStyle name="40% - Accent1 2 2 6 4 2 2 3" xfId="6287"/>
    <cellStyle name="40% - Accent1 2 2 6 4 2 2 3 2" xfId="20121"/>
    <cellStyle name="40% - Accent1 2 2 6 4 2 2 4" xfId="20122"/>
    <cellStyle name="40% - Accent1 2 2 6 4 2 3" xfId="6288"/>
    <cellStyle name="40% - Accent1 2 2 6 4 2 3 2" xfId="6289"/>
    <cellStyle name="40% - Accent1 2 2 6 4 2 3 2 2" xfId="20123"/>
    <cellStyle name="40% - Accent1 2 2 6 4 2 3 3" xfId="20124"/>
    <cellStyle name="40% - Accent1 2 2 6 4 2 4" xfId="6290"/>
    <cellStyle name="40% - Accent1 2 2 6 4 2 4 2" xfId="6291"/>
    <cellStyle name="40% - Accent1 2 2 6 4 2 4 2 2" xfId="20125"/>
    <cellStyle name="40% - Accent1 2 2 6 4 2 4 3" xfId="20126"/>
    <cellStyle name="40% - Accent1 2 2 6 4 2 5" xfId="6292"/>
    <cellStyle name="40% - Accent1 2 2 6 4 2 5 2" xfId="6293"/>
    <cellStyle name="40% - Accent1 2 2 6 4 2 5 2 2" xfId="20127"/>
    <cellStyle name="40% - Accent1 2 2 6 4 2 5 3" xfId="20128"/>
    <cellStyle name="40% - Accent1 2 2 6 4 2 6" xfId="6294"/>
    <cellStyle name="40% - Accent1 2 2 6 4 2 6 2" xfId="6295"/>
    <cellStyle name="40% - Accent1 2 2 6 4 2 6 2 2" xfId="16976"/>
    <cellStyle name="40% - Accent1 2 2 6 4 2 6 3" xfId="20129"/>
    <cellStyle name="40% - Accent1 2 2 6 4 2 7" xfId="6296"/>
    <cellStyle name="40% - Accent1 2 2 6 4 2 7 2" xfId="20130"/>
    <cellStyle name="40% - Accent1 2 2 6 4 2 8" xfId="17376"/>
    <cellStyle name="40% - Accent1 2 2 6 4 3" xfId="6297"/>
    <cellStyle name="40% - Accent1 2 2 6 4 3 2" xfId="6298"/>
    <cellStyle name="40% - Accent1 2 2 6 4 3 2 2" xfId="6299"/>
    <cellStyle name="40% - Accent1 2 2 6 4 3 2 2 2" xfId="16581"/>
    <cellStyle name="40% - Accent1 2 2 6 4 3 2 3" xfId="20131"/>
    <cellStyle name="40% - Accent1 2 2 6 4 3 3" xfId="6300"/>
    <cellStyle name="40% - Accent1 2 2 6 4 3 3 2" xfId="20132"/>
    <cellStyle name="40% - Accent1 2 2 6 4 3 4" xfId="20133"/>
    <cellStyle name="40% - Accent1 2 2 6 4 4" xfId="6301"/>
    <cellStyle name="40% - Accent1 2 2 6 4 4 2" xfId="6302"/>
    <cellStyle name="40% - Accent1 2 2 6 4 4 2 2" xfId="20134"/>
    <cellStyle name="40% - Accent1 2 2 6 4 4 3" xfId="20135"/>
    <cellStyle name="40% - Accent1 2 2 6 4 5" xfId="6303"/>
    <cellStyle name="40% - Accent1 2 2 6 4 5 2" xfId="6304"/>
    <cellStyle name="40% - Accent1 2 2 6 4 5 2 2" xfId="20136"/>
    <cellStyle name="40% - Accent1 2 2 6 4 5 3" xfId="20137"/>
    <cellStyle name="40% - Accent1 2 2 6 4 6" xfId="6305"/>
    <cellStyle name="40% - Accent1 2 2 6 4 6 2" xfId="6306"/>
    <cellStyle name="40% - Accent1 2 2 6 4 6 2 2" xfId="20138"/>
    <cellStyle name="40% - Accent1 2 2 6 4 6 3" xfId="20139"/>
    <cellStyle name="40% - Accent1 2 2 6 4 7" xfId="6307"/>
    <cellStyle name="40% - Accent1 2 2 6 4 7 2" xfId="6308"/>
    <cellStyle name="40% - Accent1 2 2 6 4 7 2 2" xfId="20140"/>
    <cellStyle name="40% - Accent1 2 2 6 4 7 3" xfId="20141"/>
    <cellStyle name="40% - Accent1 2 2 6 4 8" xfId="6309"/>
    <cellStyle name="40% - Accent1 2 2 6 4 8 2" xfId="16977"/>
    <cellStyle name="40% - Accent1 2 2 6 4 9" xfId="20142"/>
    <cellStyle name="40% - Accent1 2 2 6 5" xfId="1560"/>
    <cellStyle name="40% - Accent1 2 2 6 5 2" xfId="6310"/>
    <cellStyle name="40% - Accent1 2 2 6 5 2 2" xfId="6311"/>
    <cellStyle name="40% - Accent1 2 2 6 5 2 2 2" xfId="6312"/>
    <cellStyle name="40% - Accent1 2 2 6 5 2 2 2 2" xfId="20143"/>
    <cellStyle name="40% - Accent1 2 2 6 5 2 2 3" xfId="20144"/>
    <cellStyle name="40% - Accent1 2 2 6 5 2 3" xfId="6313"/>
    <cellStyle name="40% - Accent1 2 2 6 5 2 3 2" xfId="20145"/>
    <cellStyle name="40% - Accent1 2 2 6 5 2 4" xfId="20146"/>
    <cellStyle name="40% - Accent1 2 2 6 5 3" xfId="6314"/>
    <cellStyle name="40% - Accent1 2 2 6 5 3 2" xfId="6315"/>
    <cellStyle name="40% - Accent1 2 2 6 5 3 2 2" xfId="20147"/>
    <cellStyle name="40% - Accent1 2 2 6 5 3 3" xfId="20148"/>
    <cellStyle name="40% - Accent1 2 2 6 5 4" xfId="6316"/>
    <cellStyle name="40% - Accent1 2 2 6 5 4 2" xfId="6317"/>
    <cellStyle name="40% - Accent1 2 2 6 5 4 2 2" xfId="20149"/>
    <cellStyle name="40% - Accent1 2 2 6 5 4 3" xfId="20150"/>
    <cellStyle name="40% - Accent1 2 2 6 5 5" xfId="6318"/>
    <cellStyle name="40% - Accent1 2 2 6 5 5 2" xfId="6319"/>
    <cellStyle name="40% - Accent1 2 2 6 5 5 2 2" xfId="20151"/>
    <cellStyle name="40% - Accent1 2 2 6 5 5 3" xfId="20152"/>
    <cellStyle name="40% - Accent1 2 2 6 5 6" xfId="6320"/>
    <cellStyle name="40% - Accent1 2 2 6 5 6 2" xfId="6321"/>
    <cellStyle name="40% - Accent1 2 2 6 5 6 2 2" xfId="20153"/>
    <cellStyle name="40% - Accent1 2 2 6 5 6 3" xfId="20154"/>
    <cellStyle name="40% - Accent1 2 2 6 5 7" xfId="6322"/>
    <cellStyle name="40% - Accent1 2 2 6 5 7 2" xfId="20155"/>
    <cellStyle name="40% - Accent1 2 2 6 5 8" xfId="29136"/>
    <cellStyle name="40% - Accent1 2 2 6 6" xfId="1561"/>
    <cellStyle name="40% - Accent1 2 2 6 6 2" xfId="6323"/>
    <cellStyle name="40% - Accent1 2 2 6 6 2 2" xfId="6324"/>
    <cellStyle name="40% - Accent1 2 2 6 6 2 2 2" xfId="6325"/>
    <cellStyle name="40% - Accent1 2 2 6 6 2 2 2 2" xfId="17471"/>
    <cellStyle name="40% - Accent1 2 2 6 6 2 2 3" xfId="15714"/>
    <cellStyle name="40% - Accent1 2 2 6 6 2 3" xfId="6326"/>
    <cellStyle name="40% - Accent1 2 2 6 6 2 3 2" xfId="15715"/>
    <cellStyle name="40% - Accent1 2 2 6 6 2 4" xfId="15716"/>
    <cellStyle name="40% - Accent1 2 2 6 6 3" xfId="6327"/>
    <cellStyle name="40% - Accent1 2 2 6 6 3 2" xfId="6328"/>
    <cellStyle name="40% - Accent1 2 2 6 6 3 2 2" xfId="15717"/>
    <cellStyle name="40% - Accent1 2 2 6 6 3 3" xfId="15718"/>
    <cellStyle name="40% - Accent1 2 2 6 6 4" xfId="6329"/>
    <cellStyle name="40% - Accent1 2 2 6 6 4 2" xfId="6330"/>
    <cellStyle name="40% - Accent1 2 2 6 6 4 2 2" xfId="20156"/>
    <cellStyle name="40% - Accent1 2 2 6 6 4 3" xfId="20157"/>
    <cellStyle name="40% - Accent1 2 2 6 6 5" xfId="6331"/>
    <cellStyle name="40% - Accent1 2 2 6 6 5 2" xfId="6332"/>
    <cellStyle name="40% - Accent1 2 2 6 6 5 2 2" xfId="20158"/>
    <cellStyle name="40% - Accent1 2 2 6 6 5 3" xfId="20159"/>
    <cellStyle name="40% - Accent1 2 2 6 6 6" xfId="6333"/>
    <cellStyle name="40% - Accent1 2 2 6 6 6 2" xfId="6334"/>
    <cellStyle name="40% - Accent1 2 2 6 6 6 2 2" xfId="20160"/>
    <cellStyle name="40% - Accent1 2 2 6 6 6 3" xfId="20161"/>
    <cellStyle name="40% - Accent1 2 2 6 6 7" xfId="6335"/>
    <cellStyle name="40% - Accent1 2 2 6 6 7 2" xfId="20162"/>
    <cellStyle name="40% - Accent1 2 2 6 6 8" xfId="15719"/>
    <cellStyle name="40% - Accent1 2 2 6 7" xfId="1562"/>
    <cellStyle name="40% - Accent1 2 2 6 7 2" xfId="6336"/>
    <cellStyle name="40% - Accent1 2 2 6 7 2 2" xfId="6337"/>
    <cellStyle name="40% - Accent1 2 2 6 7 2 2 2" xfId="6338"/>
    <cellStyle name="40% - Accent1 2 2 6 7 2 2 2 2" xfId="16978"/>
    <cellStyle name="40% - Accent1 2 2 6 7 2 2 3" xfId="20163"/>
    <cellStyle name="40% - Accent1 2 2 6 7 2 3" xfId="6339"/>
    <cellStyle name="40% - Accent1 2 2 6 7 2 3 2" xfId="20164"/>
    <cellStyle name="40% - Accent1 2 2 6 7 2 4" xfId="20165"/>
    <cellStyle name="40% - Accent1 2 2 6 7 3" xfId="6340"/>
    <cellStyle name="40% - Accent1 2 2 6 7 3 2" xfId="6341"/>
    <cellStyle name="40% - Accent1 2 2 6 7 3 2 2" xfId="20166"/>
    <cellStyle name="40% - Accent1 2 2 6 7 3 3" xfId="20167"/>
    <cellStyle name="40% - Accent1 2 2 6 7 4" xfId="6342"/>
    <cellStyle name="40% - Accent1 2 2 6 7 4 2" xfId="6343"/>
    <cellStyle name="40% - Accent1 2 2 6 7 4 2 2" xfId="20168"/>
    <cellStyle name="40% - Accent1 2 2 6 7 4 3" xfId="20169"/>
    <cellStyle name="40% - Accent1 2 2 6 7 5" xfId="6344"/>
    <cellStyle name="40% - Accent1 2 2 6 7 5 2" xfId="6345"/>
    <cellStyle name="40% - Accent1 2 2 6 7 5 2 2" xfId="20170"/>
    <cellStyle name="40% - Accent1 2 2 6 7 5 3" xfId="20171"/>
    <cellStyle name="40% - Accent1 2 2 6 7 6" xfId="6346"/>
    <cellStyle name="40% - Accent1 2 2 6 7 6 2" xfId="6347"/>
    <cellStyle name="40% - Accent1 2 2 6 7 6 2 2" xfId="20172"/>
    <cellStyle name="40% - Accent1 2 2 6 7 6 3" xfId="20173"/>
    <cellStyle name="40% - Accent1 2 2 6 7 7" xfId="6348"/>
    <cellStyle name="40% - Accent1 2 2 6 7 7 2" xfId="17472"/>
    <cellStyle name="40% - Accent1 2 2 6 7 8" xfId="16582"/>
    <cellStyle name="40% - Accent1 2 2 6 8" xfId="6349"/>
    <cellStyle name="40% - Accent1 2 2 6 8 2" xfId="6350"/>
    <cellStyle name="40% - Accent1 2 2 6 8 2 2" xfId="6351"/>
    <cellStyle name="40% - Accent1 2 2 6 8 2 2 2" xfId="20174"/>
    <cellStyle name="40% - Accent1 2 2 6 8 2 3" xfId="16583"/>
    <cellStyle name="40% - Accent1 2 2 6 8 3" xfId="6352"/>
    <cellStyle name="40% - Accent1 2 2 6 8 3 2" xfId="16584"/>
    <cellStyle name="40% - Accent1 2 2 6 8 4" xfId="20175"/>
    <cellStyle name="40% - Accent1 2 2 6 9" xfId="6353"/>
    <cellStyle name="40% - Accent1 2 2 6 9 2" xfId="6354"/>
    <cellStyle name="40% - Accent1 2 2 6 9 2 2" xfId="20176"/>
    <cellStyle name="40% - Accent1 2 2 6 9 3" xfId="20177"/>
    <cellStyle name="40% - Accent1 2 2 7" xfId="232"/>
    <cellStyle name="40% - Accent1 2 2 7 2" xfId="1563"/>
    <cellStyle name="40% - Accent1 2 2 7 2 2" xfId="6355"/>
    <cellStyle name="40% - Accent1 2 2 7 2 2 2" xfId="6356"/>
    <cellStyle name="40% - Accent1 2 2 7 2 2 2 2" xfId="6357"/>
    <cellStyle name="40% - Accent1 2 2 7 2 2 2 2 2" xfId="20178"/>
    <cellStyle name="40% - Accent1 2 2 7 2 2 2 3" xfId="20179"/>
    <cellStyle name="40% - Accent1 2 2 7 2 2 3" xfId="6358"/>
    <cellStyle name="40% - Accent1 2 2 7 2 2 3 2" xfId="20180"/>
    <cellStyle name="40% - Accent1 2 2 7 2 2 4" xfId="20181"/>
    <cellStyle name="40% - Accent1 2 2 7 2 3" xfId="6359"/>
    <cellStyle name="40% - Accent1 2 2 7 2 3 2" xfId="6360"/>
    <cellStyle name="40% - Accent1 2 2 7 2 3 2 2" xfId="20182"/>
    <cellStyle name="40% - Accent1 2 2 7 2 3 3" xfId="20183"/>
    <cellStyle name="40% - Accent1 2 2 7 2 4" xfId="6361"/>
    <cellStyle name="40% - Accent1 2 2 7 2 4 2" xfId="6362"/>
    <cellStyle name="40% - Accent1 2 2 7 2 4 2 2" xfId="20184"/>
    <cellStyle name="40% - Accent1 2 2 7 2 4 3" xfId="20185"/>
    <cellStyle name="40% - Accent1 2 2 7 2 5" xfId="6363"/>
    <cellStyle name="40% - Accent1 2 2 7 2 5 2" xfId="6364"/>
    <cellStyle name="40% - Accent1 2 2 7 2 5 2 2" xfId="20186"/>
    <cellStyle name="40% - Accent1 2 2 7 2 5 3" xfId="20187"/>
    <cellStyle name="40% - Accent1 2 2 7 2 6" xfId="6365"/>
    <cellStyle name="40% - Accent1 2 2 7 2 6 2" xfId="6366"/>
    <cellStyle name="40% - Accent1 2 2 7 2 6 2 2" xfId="20188"/>
    <cellStyle name="40% - Accent1 2 2 7 2 6 3" xfId="15720"/>
    <cellStyle name="40% - Accent1 2 2 7 2 7" xfId="6367"/>
    <cellStyle name="40% - Accent1 2 2 7 2 7 2" xfId="16979"/>
    <cellStyle name="40% - Accent1 2 2 7 2 8" xfId="20189"/>
    <cellStyle name="40% - Accent1 2 2 7 3" xfId="6368"/>
    <cellStyle name="40% - Accent1 2 2 7 3 2" xfId="6369"/>
    <cellStyle name="40% - Accent1 2 2 7 3 2 2" xfId="6370"/>
    <cellStyle name="40% - Accent1 2 2 7 3 2 2 2" xfId="29137"/>
    <cellStyle name="40% - Accent1 2 2 7 3 2 3" xfId="20190"/>
    <cellStyle name="40% - Accent1 2 2 7 3 3" xfId="6371"/>
    <cellStyle name="40% - Accent1 2 2 7 3 3 2" xfId="20191"/>
    <cellStyle name="40% - Accent1 2 2 7 3 4" xfId="20192"/>
    <cellStyle name="40% - Accent1 2 2 7 4" xfId="6372"/>
    <cellStyle name="40% - Accent1 2 2 7 4 2" xfId="6373"/>
    <cellStyle name="40% - Accent1 2 2 7 4 2 2" xfId="20193"/>
    <cellStyle name="40% - Accent1 2 2 7 4 3" xfId="20194"/>
    <cellStyle name="40% - Accent1 2 2 7 5" xfId="6374"/>
    <cellStyle name="40% - Accent1 2 2 7 5 2" xfId="6375"/>
    <cellStyle name="40% - Accent1 2 2 7 5 2 2" xfId="20195"/>
    <cellStyle name="40% - Accent1 2 2 7 5 3" xfId="20196"/>
    <cellStyle name="40% - Accent1 2 2 7 6" xfId="6376"/>
    <cellStyle name="40% - Accent1 2 2 7 6 2" xfId="6377"/>
    <cellStyle name="40% - Accent1 2 2 7 6 2 2" xfId="20197"/>
    <cellStyle name="40% - Accent1 2 2 7 6 3" xfId="20198"/>
    <cellStyle name="40% - Accent1 2 2 7 7" xfId="6378"/>
    <cellStyle name="40% - Accent1 2 2 7 7 2" xfId="6379"/>
    <cellStyle name="40% - Accent1 2 2 7 7 2 2" xfId="20199"/>
    <cellStyle name="40% - Accent1 2 2 7 7 3" xfId="20200"/>
    <cellStyle name="40% - Accent1 2 2 7 8" xfId="6380"/>
    <cellStyle name="40% - Accent1 2 2 7 8 2" xfId="20201"/>
    <cellStyle name="40% - Accent1 2 2 7 9" xfId="20202"/>
    <cellStyle name="40% - Accent1 2 2 8" xfId="233"/>
    <cellStyle name="40% - Accent1 2 2 8 2" xfId="1564"/>
    <cellStyle name="40% - Accent1 2 2 8 2 2" xfId="6381"/>
    <cellStyle name="40% - Accent1 2 2 8 2 2 2" xfId="6382"/>
    <cellStyle name="40% - Accent1 2 2 8 2 2 2 2" xfId="6383"/>
    <cellStyle name="40% - Accent1 2 2 8 2 2 2 2 2" xfId="29138"/>
    <cellStyle name="40% - Accent1 2 2 8 2 2 2 3" xfId="20203"/>
    <cellStyle name="40% - Accent1 2 2 8 2 2 3" xfId="6384"/>
    <cellStyle name="40% - Accent1 2 2 8 2 2 3 2" xfId="20204"/>
    <cellStyle name="40% - Accent1 2 2 8 2 2 4" xfId="20205"/>
    <cellStyle name="40% - Accent1 2 2 8 2 3" xfId="6385"/>
    <cellStyle name="40% - Accent1 2 2 8 2 3 2" xfId="6386"/>
    <cellStyle name="40% - Accent1 2 2 8 2 3 2 2" xfId="20206"/>
    <cellStyle name="40% - Accent1 2 2 8 2 3 3" xfId="20207"/>
    <cellStyle name="40% - Accent1 2 2 8 2 4" xfId="6387"/>
    <cellStyle name="40% - Accent1 2 2 8 2 4 2" xfId="6388"/>
    <cellStyle name="40% - Accent1 2 2 8 2 4 2 2" xfId="20208"/>
    <cellStyle name="40% - Accent1 2 2 8 2 4 3" xfId="20209"/>
    <cellStyle name="40% - Accent1 2 2 8 2 5" xfId="6389"/>
    <cellStyle name="40% - Accent1 2 2 8 2 5 2" xfId="6390"/>
    <cellStyle name="40% - Accent1 2 2 8 2 5 2 2" xfId="20210"/>
    <cellStyle name="40% - Accent1 2 2 8 2 5 3" xfId="20211"/>
    <cellStyle name="40% - Accent1 2 2 8 2 6" xfId="6391"/>
    <cellStyle name="40% - Accent1 2 2 8 2 6 2" xfId="6392"/>
    <cellStyle name="40% - Accent1 2 2 8 2 6 2 2" xfId="20212"/>
    <cellStyle name="40% - Accent1 2 2 8 2 6 3" xfId="20213"/>
    <cellStyle name="40% - Accent1 2 2 8 2 7" xfId="6393"/>
    <cellStyle name="40% - Accent1 2 2 8 2 7 2" xfId="20214"/>
    <cellStyle name="40% - Accent1 2 2 8 2 8" xfId="15721"/>
    <cellStyle name="40% - Accent1 2 2 8 3" xfId="6394"/>
    <cellStyle name="40% - Accent1 2 2 8 3 2" xfId="6395"/>
    <cellStyle name="40% - Accent1 2 2 8 3 2 2" xfId="6396"/>
    <cellStyle name="40% - Accent1 2 2 8 3 2 2 2" xfId="29139"/>
    <cellStyle name="40% - Accent1 2 2 8 3 2 3" xfId="16980"/>
    <cellStyle name="40% - Accent1 2 2 8 3 3" xfId="6397"/>
    <cellStyle name="40% - Accent1 2 2 8 3 3 2" xfId="20215"/>
    <cellStyle name="40% - Accent1 2 2 8 3 4" xfId="20216"/>
    <cellStyle name="40% - Accent1 2 2 8 4" xfId="6398"/>
    <cellStyle name="40% - Accent1 2 2 8 4 2" xfId="6399"/>
    <cellStyle name="40% - Accent1 2 2 8 4 2 2" xfId="20217"/>
    <cellStyle name="40% - Accent1 2 2 8 4 3" xfId="20218"/>
    <cellStyle name="40% - Accent1 2 2 8 5" xfId="6400"/>
    <cellStyle name="40% - Accent1 2 2 8 5 2" xfId="6401"/>
    <cellStyle name="40% - Accent1 2 2 8 5 2 2" xfId="20219"/>
    <cellStyle name="40% - Accent1 2 2 8 5 3" xfId="20220"/>
    <cellStyle name="40% - Accent1 2 2 8 6" xfId="6402"/>
    <cellStyle name="40% - Accent1 2 2 8 6 2" xfId="6403"/>
    <cellStyle name="40% - Accent1 2 2 8 6 2 2" xfId="20221"/>
    <cellStyle name="40% - Accent1 2 2 8 6 3" xfId="20222"/>
    <cellStyle name="40% - Accent1 2 2 8 7" xfId="6404"/>
    <cellStyle name="40% - Accent1 2 2 8 7 2" xfId="6405"/>
    <cellStyle name="40% - Accent1 2 2 8 7 2 2" xfId="20223"/>
    <cellStyle name="40% - Accent1 2 2 8 7 3" xfId="20224"/>
    <cellStyle name="40% - Accent1 2 2 8 8" xfId="6406"/>
    <cellStyle name="40% - Accent1 2 2 8 8 2" xfId="20225"/>
    <cellStyle name="40% - Accent1 2 2 8 9" xfId="20226"/>
    <cellStyle name="40% - Accent1 2 2 9" xfId="234"/>
    <cellStyle name="40% - Accent1 2 2 9 2" xfId="1565"/>
    <cellStyle name="40% - Accent1 2 2 9 2 2" xfId="6407"/>
    <cellStyle name="40% - Accent1 2 2 9 2 2 2" xfId="6408"/>
    <cellStyle name="40% - Accent1 2 2 9 2 2 2 2" xfId="6409"/>
    <cellStyle name="40% - Accent1 2 2 9 2 2 2 2 2" xfId="20227"/>
    <cellStyle name="40% - Accent1 2 2 9 2 2 2 3" xfId="20228"/>
    <cellStyle name="40% - Accent1 2 2 9 2 2 3" xfId="6410"/>
    <cellStyle name="40% - Accent1 2 2 9 2 2 3 2" xfId="20229"/>
    <cellStyle name="40% - Accent1 2 2 9 2 2 4" xfId="20230"/>
    <cellStyle name="40% - Accent1 2 2 9 2 3" xfId="6411"/>
    <cellStyle name="40% - Accent1 2 2 9 2 3 2" xfId="6412"/>
    <cellStyle name="40% - Accent1 2 2 9 2 3 2 2" xfId="20231"/>
    <cellStyle name="40% - Accent1 2 2 9 2 3 3" xfId="20232"/>
    <cellStyle name="40% - Accent1 2 2 9 2 4" xfId="6413"/>
    <cellStyle name="40% - Accent1 2 2 9 2 4 2" xfId="6414"/>
    <cellStyle name="40% - Accent1 2 2 9 2 4 2 2" xfId="20233"/>
    <cellStyle name="40% - Accent1 2 2 9 2 4 3" xfId="20234"/>
    <cellStyle name="40% - Accent1 2 2 9 2 5" xfId="6415"/>
    <cellStyle name="40% - Accent1 2 2 9 2 5 2" xfId="6416"/>
    <cellStyle name="40% - Accent1 2 2 9 2 5 2 2" xfId="20235"/>
    <cellStyle name="40% - Accent1 2 2 9 2 5 3" xfId="20236"/>
    <cellStyle name="40% - Accent1 2 2 9 2 6" xfId="6417"/>
    <cellStyle name="40% - Accent1 2 2 9 2 6 2" xfId="6418"/>
    <cellStyle name="40% - Accent1 2 2 9 2 6 2 2" xfId="20237"/>
    <cellStyle name="40% - Accent1 2 2 9 2 6 3" xfId="20238"/>
    <cellStyle name="40% - Accent1 2 2 9 2 7" xfId="6419"/>
    <cellStyle name="40% - Accent1 2 2 9 2 7 2" xfId="20239"/>
    <cellStyle name="40% - Accent1 2 2 9 2 8" xfId="29140"/>
    <cellStyle name="40% - Accent1 2 2 9 3" xfId="6420"/>
    <cellStyle name="40% - Accent1 2 2 9 3 2" xfId="6421"/>
    <cellStyle name="40% - Accent1 2 2 9 3 2 2" xfId="6422"/>
    <cellStyle name="40% - Accent1 2 2 9 3 2 2 2" xfId="29141"/>
    <cellStyle name="40% - Accent1 2 2 9 3 2 3" xfId="20240"/>
    <cellStyle name="40% - Accent1 2 2 9 3 3" xfId="6423"/>
    <cellStyle name="40% - Accent1 2 2 9 3 3 2" xfId="16981"/>
    <cellStyle name="40% - Accent1 2 2 9 3 4" xfId="20241"/>
    <cellStyle name="40% - Accent1 2 2 9 4" xfId="6424"/>
    <cellStyle name="40% - Accent1 2 2 9 4 2" xfId="6425"/>
    <cellStyle name="40% - Accent1 2 2 9 4 2 2" xfId="20242"/>
    <cellStyle name="40% - Accent1 2 2 9 4 3" xfId="20243"/>
    <cellStyle name="40% - Accent1 2 2 9 5" xfId="6426"/>
    <cellStyle name="40% - Accent1 2 2 9 5 2" xfId="6427"/>
    <cellStyle name="40% - Accent1 2 2 9 5 2 2" xfId="20244"/>
    <cellStyle name="40% - Accent1 2 2 9 5 3" xfId="20245"/>
    <cellStyle name="40% - Accent1 2 2 9 6" xfId="6428"/>
    <cellStyle name="40% - Accent1 2 2 9 6 2" xfId="6429"/>
    <cellStyle name="40% - Accent1 2 2 9 6 2 2" xfId="20246"/>
    <cellStyle name="40% - Accent1 2 2 9 6 3" xfId="20247"/>
    <cellStyle name="40% - Accent1 2 2 9 7" xfId="6430"/>
    <cellStyle name="40% - Accent1 2 2 9 7 2" xfId="6431"/>
    <cellStyle name="40% - Accent1 2 2 9 7 2 2" xfId="20248"/>
    <cellStyle name="40% - Accent1 2 2 9 7 3" xfId="20249"/>
    <cellStyle name="40% - Accent1 2 2 9 8" xfId="6432"/>
    <cellStyle name="40% - Accent1 2 2 9 8 2" xfId="20250"/>
    <cellStyle name="40% - Accent1 2 2 9 9" xfId="20251"/>
    <cellStyle name="40% - Accent1 2 3" xfId="235"/>
    <cellStyle name="40% - Accent1 2 3 2" xfId="20252"/>
    <cellStyle name="40% - Accent1 2 4" xfId="236"/>
    <cellStyle name="40% - Accent1 2 4 10" xfId="6433"/>
    <cellStyle name="40% - Accent1 2 4 10 2" xfId="6434"/>
    <cellStyle name="40% - Accent1 2 4 10 2 2" xfId="20253"/>
    <cellStyle name="40% - Accent1 2 4 10 3" xfId="16982"/>
    <cellStyle name="40% - Accent1 2 4 11" xfId="6435"/>
    <cellStyle name="40% - Accent1 2 4 11 2" xfId="6436"/>
    <cellStyle name="40% - Accent1 2 4 11 2 2" xfId="20254"/>
    <cellStyle name="40% - Accent1 2 4 11 3" xfId="20255"/>
    <cellStyle name="40% - Accent1 2 4 12" xfId="6437"/>
    <cellStyle name="40% - Accent1 2 4 12 2" xfId="6438"/>
    <cellStyle name="40% - Accent1 2 4 12 2 2" xfId="20256"/>
    <cellStyle name="40% - Accent1 2 4 12 3" xfId="20257"/>
    <cellStyle name="40% - Accent1 2 4 13" xfId="6439"/>
    <cellStyle name="40% - Accent1 2 4 13 2" xfId="20258"/>
    <cellStyle name="40% - Accent1 2 4 14" xfId="20259"/>
    <cellStyle name="40% - Accent1 2 4 2" xfId="237"/>
    <cellStyle name="40% - Accent1 2 4 2 2" xfId="1566"/>
    <cellStyle name="40% - Accent1 2 4 2 2 2" xfId="6440"/>
    <cellStyle name="40% - Accent1 2 4 2 2 2 2" xfId="6441"/>
    <cellStyle name="40% - Accent1 2 4 2 2 2 2 2" xfId="6442"/>
    <cellStyle name="40% - Accent1 2 4 2 2 2 2 2 2" xfId="20260"/>
    <cellStyle name="40% - Accent1 2 4 2 2 2 2 3" xfId="20261"/>
    <cellStyle name="40% - Accent1 2 4 2 2 2 3" xfId="6443"/>
    <cellStyle name="40% - Accent1 2 4 2 2 2 3 2" xfId="20262"/>
    <cellStyle name="40% - Accent1 2 4 2 2 2 4" xfId="20263"/>
    <cellStyle name="40% - Accent1 2 4 2 2 3" xfId="6444"/>
    <cellStyle name="40% - Accent1 2 4 2 2 3 2" xfId="6445"/>
    <cellStyle name="40% - Accent1 2 4 2 2 3 2 2" xfId="29142"/>
    <cellStyle name="40% - Accent1 2 4 2 2 3 3" xfId="16585"/>
    <cellStyle name="40% - Accent1 2 4 2 2 4" xfId="6446"/>
    <cellStyle name="40% - Accent1 2 4 2 2 4 2" xfId="6447"/>
    <cellStyle name="40% - Accent1 2 4 2 2 4 2 2" xfId="20264"/>
    <cellStyle name="40% - Accent1 2 4 2 2 4 3" xfId="20265"/>
    <cellStyle name="40% - Accent1 2 4 2 2 5" xfId="6448"/>
    <cellStyle name="40% - Accent1 2 4 2 2 5 2" xfId="6449"/>
    <cellStyle name="40% - Accent1 2 4 2 2 5 2 2" xfId="20266"/>
    <cellStyle name="40% - Accent1 2 4 2 2 5 3" xfId="16983"/>
    <cellStyle name="40% - Accent1 2 4 2 2 6" xfId="6450"/>
    <cellStyle name="40% - Accent1 2 4 2 2 6 2" xfId="6451"/>
    <cellStyle name="40% - Accent1 2 4 2 2 6 2 2" xfId="20267"/>
    <cellStyle name="40% - Accent1 2 4 2 2 6 3" xfId="20268"/>
    <cellStyle name="40% - Accent1 2 4 2 2 7" xfId="6452"/>
    <cellStyle name="40% - Accent1 2 4 2 2 7 2" xfId="20269"/>
    <cellStyle name="40% - Accent1 2 4 2 2 8" xfId="20270"/>
    <cellStyle name="40% - Accent1 2 4 2 3" xfId="6453"/>
    <cellStyle name="40% - Accent1 2 4 2 3 2" xfId="6454"/>
    <cellStyle name="40% - Accent1 2 4 2 3 2 2" xfId="6455"/>
    <cellStyle name="40% - Accent1 2 4 2 3 2 2 2" xfId="20271"/>
    <cellStyle name="40% - Accent1 2 4 2 3 2 3" xfId="20272"/>
    <cellStyle name="40% - Accent1 2 4 2 3 3" xfId="6456"/>
    <cellStyle name="40% - Accent1 2 4 2 3 3 2" xfId="20273"/>
    <cellStyle name="40% - Accent1 2 4 2 3 4" xfId="20274"/>
    <cellStyle name="40% - Accent1 2 4 2 4" xfId="6457"/>
    <cellStyle name="40% - Accent1 2 4 2 4 2" xfId="6458"/>
    <cellStyle name="40% - Accent1 2 4 2 4 2 2" xfId="20275"/>
    <cellStyle name="40% - Accent1 2 4 2 4 3" xfId="20276"/>
    <cellStyle name="40% - Accent1 2 4 2 5" xfId="6459"/>
    <cellStyle name="40% - Accent1 2 4 2 5 2" xfId="6460"/>
    <cellStyle name="40% - Accent1 2 4 2 5 2 2" xfId="20277"/>
    <cellStyle name="40% - Accent1 2 4 2 5 3" xfId="20278"/>
    <cellStyle name="40% - Accent1 2 4 2 6" xfId="6461"/>
    <cellStyle name="40% - Accent1 2 4 2 6 2" xfId="6462"/>
    <cellStyle name="40% - Accent1 2 4 2 6 2 2" xfId="20279"/>
    <cellStyle name="40% - Accent1 2 4 2 6 3" xfId="20280"/>
    <cellStyle name="40% - Accent1 2 4 2 7" xfId="6463"/>
    <cellStyle name="40% - Accent1 2 4 2 7 2" xfId="6464"/>
    <cellStyle name="40% - Accent1 2 4 2 7 2 2" xfId="20281"/>
    <cellStyle name="40% - Accent1 2 4 2 7 3" xfId="20282"/>
    <cellStyle name="40% - Accent1 2 4 2 8" xfId="6465"/>
    <cellStyle name="40% - Accent1 2 4 2 8 2" xfId="20283"/>
    <cellStyle name="40% - Accent1 2 4 2 9" xfId="20284"/>
    <cellStyle name="40% - Accent1 2 4 3" xfId="238"/>
    <cellStyle name="40% - Accent1 2 4 3 2" xfId="1567"/>
    <cellStyle name="40% - Accent1 2 4 3 2 2" xfId="6466"/>
    <cellStyle name="40% - Accent1 2 4 3 2 2 2" xfId="6467"/>
    <cellStyle name="40% - Accent1 2 4 3 2 2 2 2" xfId="6468"/>
    <cellStyle name="40% - Accent1 2 4 3 2 2 2 2 2" xfId="20285"/>
    <cellStyle name="40% - Accent1 2 4 3 2 2 2 3" xfId="15722"/>
    <cellStyle name="40% - Accent1 2 4 3 2 2 3" xfId="6469"/>
    <cellStyle name="40% - Accent1 2 4 3 2 2 3 2" xfId="15723"/>
    <cellStyle name="40% - Accent1 2 4 3 2 2 4" xfId="15724"/>
    <cellStyle name="40% - Accent1 2 4 3 2 3" xfId="6470"/>
    <cellStyle name="40% - Accent1 2 4 3 2 3 2" xfId="6471"/>
    <cellStyle name="40% - Accent1 2 4 3 2 3 2 2" xfId="29143"/>
    <cellStyle name="40% - Accent1 2 4 3 2 3 3" xfId="17473"/>
    <cellStyle name="40% - Accent1 2 4 3 2 4" xfId="6472"/>
    <cellStyle name="40% - Accent1 2 4 3 2 4 2" xfId="6473"/>
    <cellStyle name="40% - Accent1 2 4 3 2 4 2 2" xfId="15725"/>
    <cellStyle name="40% - Accent1 2 4 3 2 4 3" xfId="17474"/>
    <cellStyle name="40% - Accent1 2 4 3 2 5" xfId="6474"/>
    <cellStyle name="40% - Accent1 2 4 3 2 5 2" xfId="6475"/>
    <cellStyle name="40% - Accent1 2 4 3 2 5 2 2" xfId="16586"/>
    <cellStyle name="40% - Accent1 2 4 3 2 5 3" xfId="15726"/>
    <cellStyle name="40% - Accent1 2 4 3 2 6" xfId="6476"/>
    <cellStyle name="40% - Accent1 2 4 3 2 6 2" xfId="6477"/>
    <cellStyle name="40% - Accent1 2 4 3 2 6 2 2" xfId="15727"/>
    <cellStyle name="40% - Accent1 2 4 3 2 6 3" xfId="15728"/>
    <cellStyle name="40% - Accent1 2 4 3 2 7" xfId="6478"/>
    <cellStyle name="40% - Accent1 2 4 3 2 7 2" xfId="15729"/>
    <cellStyle name="40% - Accent1 2 4 3 2 8" xfId="20286"/>
    <cellStyle name="40% - Accent1 2 4 3 3" xfId="6479"/>
    <cellStyle name="40% - Accent1 2 4 3 3 2" xfId="6480"/>
    <cellStyle name="40% - Accent1 2 4 3 3 2 2" xfId="6481"/>
    <cellStyle name="40% - Accent1 2 4 3 3 2 2 2" xfId="20287"/>
    <cellStyle name="40% - Accent1 2 4 3 3 2 3" xfId="20288"/>
    <cellStyle name="40% - Accent1 2 4 3 3 3" xfId="6482"/>
    <cellStyle name="40% - Accent1 2 4 3 3 3 2" xfId="20289"/>
    <cellStyle name="40% - Accent1 2 4 3 3 4" xfId="20290"/>
    <cellStyle name="40% - Accent1 2 4 3 4" xfId="6483"/>
    <cellStyle name="40% - Accent1 2 4 3 4 2" xfId="6484"/>
    <cellStyle name="40% - Accent1 2 4 3 4 2 2" xfId="17475"/>
    <cellStyle name="40% - Accent1 2 4 3 4 3" xfId="20291"/>
    <cellStyle name="40% - Accent1 2 4 3 5" xfId="6485"/>
    <cellStyle name="40% - Accent1 2 4 3 5 2" xfId="6486"/>
    <cellStyle name="40% - Accent1 2 4 3 5 2 2" xfId="20292"/>
    <cellStyle name="40% - Accent1 2 4 3 5 3" xfId="15730"/>
    <cellStyle name="40% - Accent1 2 4 3 6" xfId="6487"/>
    <cellStyle name="40% - Accent1 2 4 3 6 2" xfId="6488"/>
    <cellStyle name="40% - Accent1 2 4 3 6 2 2" xfId="16984"/>
    <cellStyle name="40% - Accent1 2 4 3 6 3" xfId="20293"/>
    <cellStyle name="40% - Accent1 2 4 3 7" xfId="6489"/>
    <cellStyle name="40% - Accent1 2 4 3 7 2" xfId="6490"/>
    <cellStyle name="40% - Accent1 2 4 3 7 2 2" xfId="20294"/>
    <cellStyle name="40% - Accent1 2 4 3 7 3" xfId="20295"/>
    <cellStyle name="40% - Accent1 2 4 3 8" xfId="6491"/>
    <cellStyle name="40% - Accent1 2 4 3 8 2" xfId="20296"/>
    <cellStyle name="40% - Accent1 2 4 3 9" xfId="20297"/>
    <cellStyle name="40% - Accent1 2 4 4" xfId="239"/>
    <cellStyle name="40% - Accent1 2 4 4 2" xfId="1568"/>
    <cellStyle name="40% - Accent1 2 4 4 2 2" xfId="6492"/>
    <cellStyle name="40% - Accent1 2 4 4 2 2 2" xfId="6493"/>
    <cellStyle name="40% - Accent1 2 4 4 2 2 2 2" xfId="6494"/>
    <cellStyle name="40% - Accent1 2 4 4 2 2 2 2 2" xfId="20298"/>
    <cellStyle name="40% - Accent1 2 4 4 2 2 2 3" xfId="20299"/>
    <cellStyle name="40% - Accent1 2 4 4 2 2 3" xfId="6495"/>
    <cellStyle name="40% - Accent1 2 4 4 2 2 3 2" xfId="20300"/>
    <cellStyle name="40% - Accent1 2 4 4 2 2 4" xfId="20301"/>
    <cellStyle name="40% - Accent1 2 4 4 2 3" xfId="6496"/>
    <cellStyle name="40% - Accent1 2 4 4 2 3 2" xfId="6497"/>
    <cellStyle name="40% - Accent1 2 4 4 2 3 2 2" xfId="20302"/>
    <cellStyle name="40% - Accent1 2 4 4 2 3 3" xfId="20303"/>
    <cellStyle name="40% - Accent1 2 4 4 2 4" xfId="6498"/>
    <cellStyle name="40% - Accent1 2 4 4 2 4 2" xfId="6499"/>
    <cellStyle name="40% - Accent1 2 4 4 2 4 2 2" xfId="20304"/>
    <cellStyle name="40% - Accent1 2 4 4 2 4 3" xfId="20305"/>
    <cellStyle name="40% - Accent1 2 4 4 2 5" xfId="6500"/>
    <cellStyle name="40% - Accent1 2 4 4 2 5 2" xfId="6501"/>
    <cellStyle name="40% - Accent1 2 4 4 2 5 2 2" xfId="29144"/>
    <cellStyle name="40% - Accent1 2 4 4 2 5 3" xfId="20306"/>
    <cellStyle name="40% - Accent1 2 4 4 2 6" xfId="6502"/>
    <cellStyle name="40% - Accent1 2 4 4 2 6 2" xfId="6503"/>
    <cellStyle name="40% - Accent1 2 4 4 2 6 2 2" xfId="20307"/>
    <cellStyle name="40% - Accent1 2 4 4 2 6 3" xfId="20308"/>
    <cellStyle name="40% - Accent1 2 4 4 2 7" xfId="6504"/>
    <cellStyle name="40% - Accent1 2 4 4 2 7 2" xfId="20309"/>
    <cellStyle name="40% - Accent1 2 4 4 2 8" xfId="20310"/>
    <cellStyle name="40% - Accent1 2 4 4 3" xfId="6505"/>
    <cellStyle name="40% - Accent1 2 4 4 3 2" xfId="6506"/>
    <cellStyle name="40% - Accent1 2 4 4 3 2 2" xfId="6507"/>
    <cellStyle name="40% - Accent1 2 4 4 3 2 2 2" xfId="20311"/>
    <cellStyle name="40% - Accent1 2 4 4 3 2 3" xfId="20312"/>
    <cellStyle name="40% - Accent1 2 4 4 3 3" xfId="6508"/>
    <cellStyle name="40% - Accent1 2 4 4 3 3 2" xfId="20313"/>
    <cellStyle name="40% - Accent1 2 4 4 3 4" xfId="20314"/>
    <cellStyle name="40% - Accent1 2 4 4 4" xfId="6509"/>
    <cellStyle name="40% - Accent1 2 4 4 4 2" xfId="6510"/>
    <cellStyle name="40% - Accent1 2 4 4 4 2 2" xfId="20315"/>
    <cellStyle name="40% - Accent1 2 4 4 4 3" xfId="20316"/>
    <cellStyle name="40% - Accent1 2 4 4 5" xfId="6511"/>
    <cellStyle name="40% - Accent1 2 4 4 5 2" xfId="6512"/>
    <cellStyle name="40% - Accent1 2 4 4 5 2 2" xfId="20317"/>
    <cellStyle name="40% - Accent1 2 4 4 5 3" xfId="20318"/>
    <cellStyle name="40% - Accent1 2 4 4 6" xfId="6513"/>
    <cellStyle name="40% - Accent1 2 4 4 6 2" xfId="6514"/>
    <cellStyle name="40% - Accent1 2 4 4 6 2 2" xfId="29145"/>
    <cellStyle name="40% - Accent1 2 4 4 6 3" xfId="15731"/>
    <cellStyle name="40% - Accent1 2 4 4 7" xfId="6515"/>
    <cellStyle name="40% - Accent1 2 4 4 7 2" xfId="6516"/>
    <cellStyle name="40% - Accent1 2 4 4 7 2 2" xfId="16985"/>
    <cellStyle name="40% - Accent1 2 4 4 7 3" xfId="20319"/>
    <cellStyle name="40% - Accent1 2 4 4 8" xfId="6517"/>
    <cellStyle name="40% - Accent1 2 4 4 8 2" xfId="20320"/>
    <cellStyle name="40% - Accent1 2 4 4 9" xfId="20321"/>
    <cellStyle name="40% - Accent1 2 4 5" xfId="1569"/>
    <cellStyle name="40% - Accent1 2 4 5 2" xfId="6518"/>
    <cellStyle name="40% - Accent1 2 4 5 2 2" xfId="6519"/>
    <cellStyle name="40% - Accent1 2 4 5 2 2 2" xfId="6520"/>
    <cellStyle name="40% - Accent1 2 4 5 2 2 2 2" xfId="20322"/>
    <cellStyle name="40% - Accent1 2 4 5 2 2 3" xfId="20323"/>
    <cellStyle name="40% - Accent1 2 4 5 2 3" xfId="6521"/>
    <cellStyle name="40% - Accent1 2 4 5 2 3 2" xfId="20324"/>
    <cellStyle name="40% - Accent1 2 4 5 2 4" xfId="20325"/>
    <cellStyle name="40% - Accent1 2 4 5 3" xfId="6522"/>
    <cellStyle name="40% - Accent1 2 4 5 3 2" xfId="6523"/>
    <cellStyle name="40% - Accent1 2 4 5 3 2 2" xfId="20326"/>
    <cellStyle name="40% - Accent1 2 4 5 3 3" xfId="20327"/>
    <cellStyle name="40% - Accent1 2 4 5 4" xfId="6524"/>
    <cellStyle name="40% - Accent1 2 4 5 4 2" xfId="6525"/>
    <cellStyle name="40% - Accent1 2 4 5 4 2 2" xfId="20328"/>
    <cellStyle name="40% - Accent1 2 4 5 4 3" xfId="20329"/>
    <cellStyle name="40% - Accent1 2 4 5 5" xfId="6526"/>
    <cellStyle name="40% - Accent1 2 4 5 5 2" xfId="6527"/>
    <cellStyle name="40% - Accent1 2 4 5 5 2 2" xfId="29146"/>
    <cellStyle name="40% - Accent1 2 4 5 5 3" xfId="20330"/>
    <cellStyle name="40% - Accent1 2 4 5 6" xfId="6528"/>
    <cellStyle name="40% - Accent1 2 4 5 6 2" xfId="6529"/>
    <cellStyle name="40% - Accent1 2 4 5 6 2 2" xfId="20331"/>
    <cellStyle name="40% - Accent1 2 4 5 6 3" xfId="20332"/>
    <cellStyle name="40% - Accent1 2 4 5 7" xfId="6530"/>
    <cellStyle name="40% - Accent1 2 4 5 7 2" xfId="20333"/>
    <cellStyle name="40% - Accent1 2 4 5 8" xfId="20334"/>
    <cellStyle name="40% - Accent1 2 4 6" xfId="1570"/>
    <cellStyle name="40% - Accent1 2 4 6 2" xfId="6531"/>
    <cellStyle name="40% - Accent1 2 4 6 2 2" xfId="6532"/>
    <cellStyle name="40% - Accent1 2 4 6 2 2 2" xfId="6533"/>
    <cellStyle name="40% - Accent1 2 4 6 2 2 2 2" xfId="20335"/>
    <cellStyle name="40% - Accent1 2 4 6 2 2 3" xfId="20336"/>
    <cellStyle name="40% - Accent1 2 4 6 2 3" xfId="6534"/>
    <cellStyle name="40% - Accent1 2 4 6 2 3 2" xfId="20337"/>
    <cellStyle name="40% - Accent1 2 4 6 2 4" xfId="20338"/>
    <cellStyle name="40% - Accent1 2 4 6 3" xfId="6535"/>
    <cellStyle name="40% - Accent1 2 4 6 3 2" xfId="6536"/>
    <cellStyle name="40% - Accent1 2 4 6 3 2 2" xfId="20339"/>
    <cellStyle name="40% - Accent1 2 4 6 3 3" xfId="20340"/>
    <cellStyle name="40% - Accent1 2 4 6 4" xfId="6537"/>
    <cellStyle name="40% - Accent1 2 4 6 4 2" xfId="6538"/>
    <cellStyle name="40% - Accent1 2 4 6 4 2 2" xfId="20341"/>
    <cellStyle name="40% - Accent1 2 4 6 4 3" xfId="20342"/>
    <cellStyle name="40% - Accent1 2 4 6 5" xfId="6539"/>
    <cellStyle name="40% - Accent1 2 4 6 5 2" xfId="6540"/>
    <cellStyle name="40% - Accent1 2 4 6 5 2 2" xfId="20343"/>
    <cellStyle name="40% - Accent1 2 4 6 5 3" xfId="20344"/>
    <cellStyle name="40% - Accent1 2 4 6 6" xfId="6541"/>
    <cellStyle name="40% - Accent1 2 4 6 6 2" xfId="6542"/>
    <cellStyle name="40% - Accent1 2 4 6 6 2 2" xfId="15732"/>
    <cellStyle name="40% - Accent1 2 4 6 6 3" xfId="16986"/>
    <cellStyle name="40% - Accent1 2 4 6 7" xfId="6543"/>
    <cellStyle name="40% - Accent1 2 4 6 7 2" xfId="20345"/>
    <cellStyle name="40% - Accent1 2 4 6 8" xfId="20346"/>
    <cellStyle name="40% - Accent1 2 4 7" xfId="1571"/>
    <cellStyle name="40% - Accent1 2 4 7 2" xfId="6544"/>
    <cellStyle name="40% - Accent1 2 4 7 2 2" xfId="6545"/>
    <cellStyle name="40% - Accent1 2 4 7 2 2 2" xfId="6546"/>
    <cellStyle name="40% - Accent1 2 4 7 2 2 2 2" xfId="20347"/>
    <cellStyle name="40% - Accent1 2 4 7 2 2 3" xfId="20348"/>
    <cellStyle name="40% - Accent1 2 4 7 2 3" xfId="6547"/>
    <cellStyle name="40% - Accent1 2 4 7 2 3 2" xfId="20349"/>
    <cellStyle name="40% - Accent1 2 4 7 2 4" xfId="20350"/>
    <cellStyle name="40% - Accent1 2 4 7 3" xfId="6548"/>
    <cellStyle name="40% - Accent1 2 4 7 3 2" xfId="6549"/>
    <cellStyle name="40% - Accent1 2 4 7 3 2 2" xfId="20351"/>
    <cellStyle name="40% - Accent1 2 4 7 3 3" xfId="20352"/>
    <cellStyle name="40% - Accent1 2 4 7 4" xfId="6550"/>
    <cellStyle name="40% - Accent1 2 4 7 4 2" xfId="6551"/>
    <cellStyle name="40% - Accent1 2 4 7 4 2 2" xfId="20353"/>
    <cellStyle name="40% - Accent1 2 4 7 4 3" xfId="29147"/>
    <cellStyle name="40% - Accent1 2 4 7 5" xfId="6552"/>
    <cellStyle name="40% - Accent1 2 4 7 5 2" xfId="6553"/>
    <cellStyle name="40% - Accent1 2 4 7 5 2 2" xfId="17476"/>
    <cellStyle name="40% - Accent1 2 4 7 5 3" xfId="20354"/>
    <cellStyle name="40% - Accent1 2 4 7 6" xfId="6554"/>
    <cellStyle name="40% - Accent1 2 4 7 6 2" xfId="6555"/>
    <cellStyle name="40% - Accent1 2 4 7 6 2 2" xfId="20355"/>
    <cellStyle name="40% - Accent1 2 4 7 6 3" xfId="20356"/>
    <cellStyle name="40% - Accent1 2 4 7 7" xfId="6556"/>
    <cellStyle name="40% - Accent1 2 4 7 7 2" xfId="20357"/>
    <cellStyle name="40% - Accent1 2 4 7 8" xfId="20358"/>
    <cellStyle name="40% - Accent1 2 4 8" xfId="6557"/>
    <cellStyle name="40% - Accent1 2 4 8 2" xfId="6558"/>
    <cellStyle name="40% - Accent1 2 4 8 2 2" xfId="6559"/>
    <cellStyle name="40% - Accent1 2 4 8 2 2 2" xfId="20359"/>
    <cellStyle name="40% - Accent1 2 4 8 2 3" xfId="20360"/>
    <cellStyle name="40% - Accent1 2 4 8 3" xfId="6560"/>
    <cellStyle name="40% - Accent1 2 4 8 3 2" xfId="20361"/>
    <cellStyle name="40% - Accent1 2 4 8 4" xfId="20362"/>
    <cellStyle name="40% - Accent1 2 4 9" xfId="6561"/>
    <cellStyle name="40% - Accent1 2 4 9 2" xfId="6562"/>
    <cellStyle name="40% - Accent1 2 4 9 2 2" xfId="20363"/>
    <cellStyle name="40% - Accent1 2 4 9 3" xfId="20364"/>
    <cellStyle name="40% - Accent1 2 5" xfId="1263"/>
    <cellStyle name="40% - Accent1 2 5 2" xfId="20365"/>
    <cellStyle name="40% - Accent1 2 6" xfId="20366"/>
    <cellStyle name="40% - Accent1 3" xfId="1264"/>
    <cellStyle name="40% - Accent1 3 2" xfId="1962"/>
    <cellStyle name="40% - Accent1 3 2 2" xfId="20367"/>
    <cellStyle name="40% - Accent1 3 2 3" xfId="20368"/>
    <cellStyle name="40% - Accent1 3 2 4" xfId="20369"/>
    <cellStyle name="40% - Accent1 3 3" xfId="20370"/>
    <cellStyle name="40% - Accent1 3 4" xfId="16987"/>
    <cellStyle name="40% - Accent1 3 5" xfId="20371"/>
    <cellStyle name="40% - Accent2 2" xfId="240"/>
    <cellStyle name="40% - Accent2 2 2" xfId="241"/>
    <cellStyle name="40% - Accent2 2 2 10" xfId="1572"/>
    <cellStyle name="40% - Accent2 2 2 10 2" xfId="6563"/>
    <cellStyle name="40% - Accent2 2 2 10 2 2" xfId="6564"/>
    <cellStyle name="40% - Accent2 2 2 10 2 2 2" xfId="6565"/>
    <cellStyle name="40% - Accent2 2 2 10 2 2 2 2" xfId="20372"/>
    <cellStyle name="40% - Accent2 2 2 10 2 2 3" xfId="20373"/>
    <cellStyle name="40% - Accent2 2 2 10 2 3" xfId="6566"/>
    <cellStyle name="40% - Accent2 2 2 10 2 3 2" xfId="20374"/>
    <cellStyle name="40% - Accent2 2 2 10 2 4" xfId="20375"/>
    <cellStyle name="40% - Accent2 2 2 10 3" xfId="6567"/>
    <cellStyle name="40% - Accent2 2 2 10 3 2" xfId="6568"/>
    <cellStyle name="40% - Accent2 2 2 10 3 2 2" xfId="20376"/>
    <cellStyle name="40% - Accent2 2 2 10 3 3" xfId="20377"/>
    <cellStyle name="40% - Accent2 2 2 10 4" xfId="6569"/>
    <cellStyle name="40% - Accent2 2 2 10 4 2" xfId="6570"/>
    <cellStyle name="40% - Accent2 2 2 10 4 2 2" xfId="20378"/>
    <cellStyle name="40% - Accent2 2 2 10 4 3" xfId="29148"/>
    <cellStyle name="40% - Accent2 2 2 10 5" xfId="6571"/>
    <cellStyle name="40% - Accent2 2 2 10 5 2" xfId="6572"/>
    <cellStyle name="40% - Accent2 2 2 10 5 2 2" xfId="16587"/>
    <cellStyle name="40% - Accent2 2 2 10 5 3" xfId="20379"/>
    <cellStyle name="40% - Accent2 2 2 10 6" xfId="6573"/>
    <cellStyle name="40% - Accent2 2 2 10 6 2" xfId="6574"/>
    <cellStyle name="40% - Accent2 2 2 10 6 2 2" xfId="20380"/>
    <cellStyle name="40% - Accent2 2 2 10 6 3" xfId="20381"/>
    <cellStyle name="40% - Accent2 2 2 10 7" xfId="6575"/>
    <cellStyle name="40% - Accent2 2 2 10 7 2" xfId="20382"/>
    <cellStyle name="40% - Accent2 2 2 10 8" xfId="20383"/>
    <cellStyle name="40% - Accent2 2 2 11" xfId="1573"/>
    <cellStyle name="40% - Accent2 2 2 11 2" xfId="6576"/>
    <cellStyle name="40% - Accent2 2 2 11 2 2" xfId="6577"/>
    <cellStyle name="40% - Accent2 2 2 11 2 2 2" xfId="6578"/>
    <cellStyle name="40% - Accent2 2 2 11 2 2 2 2" xfId="16988"/>
    <cellStyle name="40% - Accent2 2 2 11 2 2 3" xfId="20384"/>
    <cellStyle name="40% - Accent2 2 2 11 2 3" xfId="6579"/>
    <cellStyle name="40% - Accent2 2 2 11 2 3 2" xfId="20385"/>
    <cellStyle name="40% - Accent2 2 2 11 2 4" xfId="20386"/>
    <cellStyle name="40% - Accent2 2 2 11 3" xfId="6580"/>
    <cellStyle name="40% - Accent2 2 2 11 3 2" xfId="6581"/>
    <cellStyle name="40% - Accent2 2 2 11 3 2 2" xfId="20387"/>
    <cellStyle name="40% - Accent2 2 2 11 3 3" xfId="20388"/>
    <cellStyle name="40% - Accent2 2 2 11 4" xfId="6582"/>
    <cellStyle name="40% - Accent2 2 2 11 4 2" xfId="6583"/>
    <cellStyle name="40% - Accent2 2 2 11 4 2 2" xfId="20389"/>
    <cellStyle name="40% - Accent2 2 2 11 4 3" xfId="20390"/>
    <cellStyle name="40% - Accent2 2 2 11 5" xfId="6584"/>
    <cellStyle name="40% - Accent2 2 2 11 5 2" xfId="6585"/>
    <cellStyle name="40% - Accent2 2 2 11 5 2 2" xfId="20391"/>
    <cellStyle name="40% - Accent2 2 2 11 5 3" xfId="20392"/>
    <cellStyle name="40% - Accent2 2 2 11 6" xfId="6586"/>
    <cellStyle name="40% - Accent2 2 2 11 6 2" xfId="6587"/>
    <cellStyle name="40% - Accent2 2 2 11 6 2 2" xfId="20393"/>
    <cellStyle name="40% - Accent2 2 2 11 6 3" xfId="20394"/>
    <cellStyle name="40% - Accent2 2 2 11 7" xfId="6588"/>
    <cellStyle name="40% - Accent2 2 2 11 7 2" xfId="20395"/>
    <cellStyle name="40% - Accent2 2 2 11 8" xfId="20396"/>
    <cellStyle name="40% - Accent2 2 2 12" xfId="1574"/>
    <cellStyle name="40% - Accent2 2 2 12 2" xfId="6589"/>
    <cellStyle name="40% - Accent2 2 2 12 2 2" xfId="6590"/>
    <cellStyle name="40% - Accent2 2 2 12 2 2 2" xfId="6591"/>
    <cellStyle name="40% - Accent2 2 2 12 2 2 2 2" xfId="16989"/>
    <cellStyle name="40% - Accent2 2 2 12 2 2 3" xfId="20397"/>
    <cellStyle name="40% - Accent2 2 2 12 2 3" xfId="6592"/>
    <cellStyle name="40% - Accent2 2 2 12 2 3 2" xfId="20398"/>
    <cellStyle name="40% - Accent2 2 2 12 2 4" xfId="20399"/>
    <cellStyle name="40% - Accent2 2 2 12 3" xfId="6593"/>
    <cellStyle name="40% - Accent2 2 2 12 3 2" xfId="6594"/>
    <cellStyle name="40% - Accent2 2 2 12 3 2 2" xfId="20400"/>
    <cellStyle name="40% - Accent2 2 2 12 3 3" xfId="20401"/>
    <cellStyle name="40% - Accent2 2 2 12 4" xfId="6595"/>
    <cellStyle name="40% - Accent2 2 2 12 4 2" xfId="6596"/>
    <cellStyle name="40% - Accent2 2 2 12 4 2 2" xfId="20402"/>
    <cellStyle name="40% - Accent2 2 2 12 4 3" xfId="29149"/>
    <cellStyle name="40% - Accent2 2 2 12 5" xfId="6597"/>
    <cellStyle name="40% - Accent2 2 2 12 5 2" xfId="6598"/>
    <cellStyle name="40% - Accent2 2 2 12 5 2 2" xfId="16588"/>
    <cellStyle name="40% - Accent2 2 2 12 5 3" xfId="20403"/>
    <cellStyle name="40% - Accent2 2 2 12 6" xfId="6599"/>
    <cellStyle name="40% - Accent2 2 2 12 6 2" xfId="6600"/>
    <cellStyle name="40% - Accent2 2 2 12 6 2 2" xfId="16589"/>
    <cellStyle name="40% - Accent2 2 2 12 6 3" xfId="17477"/>
    <cellStyle name="40% - Accent2 2 2 12 7" xfId="6601"/>
    <cellStyle name="40% - Accent2 2 2 12 7 2" xfId="20404"/>
    <cellStyle name="40% - Accent2 2 2 12 8" xfId="20405"/>
    <cellStyle name="40% - Accent2 2 2 13" xfId="6602"/>
    <cellStyle name="40% - Accent2 2 2 13 2" xfId="20406"/>
    <cellStyle name="40% - Accent2 2 2 14" xfId="20407"/>
    <cellStyle name="40% - Accent2 2 2 2" xfId="242"/>
    <cellStyle name="40% - Accent2 2 2 2 2" xfId="243"/>
    <cellStyle name="40% - Accent2 2 2 2 2 2" xfId="244"/>
    <cellStyle name="40% - Accent2 2 2 2 2 2 2" xfId="20408"/>
    <cellStyle name="40% - Accent2 2 2 2 2 3" xfId="20409"/>
    <cellStyle name="40% - Accent2 2 2 2 3" xfId="245"/>
    <cellStyle name="40% - Accent2 2 2 2 3 2" xfId="20410"/>
    <cellStyle name="40% - Accent2 2 2 2 4" xfId="246"/>
    <cellStyle name="40% - Accent2 2 2 2 4 10" xfId="6603"/>
    <cellStyle name="40% - Accent2 2 2 2 4 10 2" xfId="6604"/>
    <cellStyle name="40% - Accent2 2 2 2 4 10 2 2" xfId="20411"/>
    <cellStyle name="40% - Accent2 2 2 2 4 10 3" xfId="17478"/>
    <cellStyle name="40% - Accent2 2 2 2 4 11" xfId="6605"/>
    <cellStyle name="40% - Accent2 2 2 2 4 11 2" xfId="6606"/>
    <cellStyle name="40% - Accent2 2 2 2 4 11 2 2" xfId="20412"/>
    <cellStyle name="40% - Accent2 2 2 2 4 11 3" xfId="20413"/>
    <cellStyle name="40% - Accent2 2 2 2 4 12" xfId="6607"/>
    <cellStyle name="40% - Accent2 2 2 2 4 12 2" xfId="6608"/>
    <cellStyle name="40% - Accent2 2 2 2 4 12 2 2" xfId="29564"/>
    <cellStyle name="40% - Accent2 2 2 2 4 12 3" xfId="16590"/>
    <cellStyle name="40% - Accent2 2 2 2 4 13" xfId="6609"/>
    <cellStyle name="40% - Accent2 2 2 2 4 13 2" xfId="20414"/>
    <cellStyle name="40% - Accent2 2 2 2 4 14" xfId="20415"/>
    <cellStyle name="40% - Accent2 2 2 2 4 2" xfId="247"/>
    <cellStyle name="40% - Accent2 2 2 2 4 2 2" xfId="1575"/>
    <cellStyle name="40% - Accent2 2 2 2 4 2 2 2" xfId="6610"/>
    <cellStyle name="40% - Accent2 2 2 2 4 2 2 2 2" xfId="6611"/>
    <cellStyle name="40% - Accent2 2 2 2 4 2 2 2 2 2" xfId="6612"/>
    <cellStyle name="40% - Accent2 2 2 2 4 2 2 2 2 2 2" xfId="15733"/>
    <cellStyle name="40% - Accent2 2 2 2 4 2 2 2 2 3" xfId="20416"/>
    <cellStyle name="40% - Accent2 2 2 2 4 2 2 2 3" xfId="6613"/>
    <cellStyle name="40% - Accent2 2 2 2 4 2 2 2 3 2" xfId="20417"/>
    <cellStyle name="40% - Accent2 2 2 2 4 2 2 2 4" xfId="20418"/>
    <cellStyle name="40% - Accent2 2 2 2 4 2 2 3" xfId="6614"/>
    <cellStyle name="40% - Accent2 2 2 2 4 2 2 3 2" xfId="6615"/>
    <cellStyle name="40% - Accent2 2 2 2 4 2 2 3 2 2" xfId="20419"/>
    <cellStyle name="40% - Accent2 2 2 2 4 2 2 3 3" xfId="20420"/>
    <cellStyle name="40% - Accent2 2 2 2 4 2 2 4" xfId="6616"/>
    <cellStyle name="40% - Accent2 2 2 2 4 2 2 4 2" xfId="6617"/>
    <cellStyle name="40% - Accent2 2 2 2 4 2 2 4 2 2" xfId="20421"/>
    <cellStyle name="40% - Accent2 2 2 2 4 2 2 4 3" xfId="20422"/>
    <cellStyle name="40% - Accent2 2 2 2 4 2 2 5" xfId="6618"/>
    <cellStyle name="40% - Accent2 2 2 2 4 2 2 5 2" xfId="6619"/>
    <cellStyle name="40% - Accent2 2 2 2 4 2 2 5 2 2" xfId="15734"/>
    <cellStyle name="40% - Accent2 2 2 2 4 2 2 5 3" xfId="16990"/>
    <cellStyle name="40% - Accent2 2 2 2 4 2 2 6" xfId="6620"/>
    <cellStyle name="40% - Accent2 2 2 2 4 2 2 6 2" xfId="6621"/>
    <cellStyle name="40% - Accent2 2 2 2 4 2 2 6 2 2" xfId="20423"/>
    <cellStyle name="40% - Accent2 2 2 2 4 2 2 6 3" xfId="20424"/>
    <cellStyle name="40% - Accent2 2 2 2 4 2 2 7" xfId="6622"/>
    <cellStyle name="40% - Accent2 2 2 2 4 2 2 7 2" xfId="20425"/>
    <cellStyle name="40% - Accent2 2 2 2 4 2 2 8" xfId="20426"/>
    <cellStyle name="40% - Accent2 2 2 2 4 2 3" xfId="6623"/>
    <cellStyle name="40% - Accent2 2 2 2 4 2 3 2" xfId="6624"/>
    <cellStyle name="40% - Accent2 2 2 2 4 2 3 2 2" xfId="6625"/>
    <cellStyle name="40% - Accent2 2 2 2 4 2 3 2 2 2" xfId="20427"/>
    <cellStyle name="40% - Accent2 2 2 2 4 2 3 2 3" xfId="20428"/>
    <cellStyle name="40% - Accent2 2 2 2 4 2 3 3" xfId="6626"/>
    <cellStyle name="40% - Accent2 2 2 2 4 2 3 3 2" xfId="20429"/>
    <cellStyle name="40% - Accent2 2 2 2 4 2 3 4" xfId="29150"/>
    <cellStyle name="40% - Accent2 2 2 2 4 2 4" xfId="6627"/>
    <cellStyle name="40% - Accent2 2 2 2 4 2 4 2" xfId="6628"/>
    <cellStyle name="40% - Accent2 2 2 2 4 2 4 2 2" xfId="20430"/>
    <cellStyle name="40% - Accent2 2 2 2 4 2 4 3" xfId="20431"/>
    <cellStyle name="40% - Accent2 2 2 2 4 2 5" xfId="6629"/>
    <cellStyle name="40% - Accent2 2 2 2 4 2 5 2" xfId="6630"/>
    <cellStyle name="40% - Accent2 2 2 2 4 2 5 2 2" xfId="20432"/>
    <cellStyle name="40% - Accent2 2 2 2 4 2 5 3" xfId="20433"/>
    <cellStyle name="40% - Accent2 2 2 2 4 2 6" xfId="6631"/>
    <cellStyle name="40% - Accent2 2 2 2 4 2 6 2" xfId="6632"/>
    <cellStyle name="40% - Accent2 2 2 2 4 2 6 2 2" xfId="20434"/>
    <cellStyle name="40% - Accent2 2 2 2 4 2 6 3" xfId="20435"/>
    <cellStyle name="40% - Accent2 2 2 2 4 2 7" xfId="6633"/>
    <cellStyle name="40% - Accent2 2 2 2 4 2 7 2" xfId="6634"/>
    <cellStyle name="40% - Accent2 2 2 2 4 2 7 2 2" xfId="20436"/>
    <cellStyle name="40% - Accent2 2 2 2 4 2 7 3" xfId="20437"/>
    <cellStyle name="40% - Accent2 2 2 2 4 2 8" xfId="6635"/>
    <cellStyle name="40% - Accent2 2 2 2 4 2 8 2" xfId="20438"/>
    <cellStyle name="40% - Accent2 2 2 2 4 2 9" xfId="20439"/>
    <cellStyle name="40% - Accent2 2 2 2 4 3" xfId="248"/>
    <cellStyle name="40% - Accent2 2 2 2 4 3 2" xfId="1576"/>
    <cellStyle name="40% - Accent2 2 2 2 4 3 2 2" xfId="6636"/>
    <cellStyle name="40% - Accent2 2 2 2 4 3 2 2 2" xfId="6637"/>
    <cellStyle name="40% - Accent2 2 2 2 4 3 2 2 2 2" xfId="6638"/>
    <cellStyle name="40% - Accent2 2 2 2 4 3 2 2 2 2 2" xfId="20440"/>
    <cellStyle name="40% - Accent2 2 2 2 4 3 2 2 2 3" xfId="20441"/>
    <cellStyle name="40% - Accent2 2 2 2 4 3 2 2 3" xfId="6639"/>
    <cellStyle name="40% - Accent2 2 2 2 4 3 2 2 3 2" xfId="20442"/>
    <cellStyle name="40% - Accent2 2 2 2 4 3 2 2 4" xfId="29151"/>
    <cellStyle name="40% - Accent2 2 2 2 4 3 2 3" xfId="6640"/>
    <cellStyle name="40% - Accent2 2 2 2 4 3 2 3 2" xfId="6641"/>
    <cellStyle name="40% - Accent2 2 2 2 4 3 2 3 2 2" xfId="20443"/>
    <cellStyle name="40% - Accent2 2 2 2 4 3 2 3 3" xfId="20444"/>
    <cellStyle name="40% - Accent2 2 2 2 4 3 2 4" xfId="6642"/>
    <cellStyle name="40% - Accent2 2 2 2 4 3 2 4 2" xfId="6643"/>
    <cellStyle name="40% - Accent2 2 2 2 4 3 2 4 2 2" xfId="20445"/>
    <cellStyle name="40% - Accent2 2 2 2 4 3 2 4 3" xfId="20446"/>
    <cellStyle name="40% - Accent2 2 2 2 4 3 2 5" xfId="6644"/>
    <cellStyle name="40% - Accent2 2 2 2 4 3 2 5 2" xfId="6645"/>
    <cellStyle name="40% - Accent2 2 2 2 4 3 2 5 2 2" xfId="20447"/>
    <cellStyle name="40% - Accent2 2 2 2 4 3 2 5 3" xfId="20448"/>
    <cellStyle name="40% - Accent2 2 2 2 4 3 2 6" xfId="6646"/>
    <cellStyle name="40% - Accent2 2 2 2 4 3 2 6 2" xfId="6647"/>
    <cellStyle name="40% - Accent2 2 2 2 4 3 2 6 2 2" xfId="15735"/>
    <cellStyle name="40% - Accent2 2 2 2 4 3 2 6 3" xfId="16991"/>
    <cellStyle name="40% - Accent2 2 2 2 4 3 2 7" xfId="6648"/>
    <cellStyle name="40% - Accent2 2 2 2 4 3 2 7 2" xfId="20449"/>
    <cellStyle name="40% - Accent2 2 2 2 4 3 2 8" xfId="20450"/>
    <cellStyle name="40% - Accent2 2 2 2 4 3 3" xfId="6649"/>
    <cellStyle name="40% - Accent2 2 2 2 4 3 3 2" xfId="6650"/>
    <cellStyle name="40% - Accent2 2 2 2 4 3 3 2 2" xfId="6651"/>
    <cellStyle name="40% - Accent2 2 2 2 4 3 3 2 2 2" xfId="20451"/>
    <cellStyle name="40% - Accent2 2 2 2 4 3 3 2 3" xfId="20452"/>
    <cellStyle name="40% - Accent2 2 2 2 4 3 3 3" xfId="6652"/>
    <cellStyle name="40% - Accent2 2 2 2 4 3 3 3 2" xfId="20453"/>
    <cellStyle name="40% - Accent2 2 2 2 4 3 3 4" xfId="29152"/>
    <cellStyle name="40% - Accent2 2 2 2 4 3 4" xfId="6653"/>
    <cellStyle name="40% - Accent2 2 2 2 4 3 4 2" xfId="6654"/>
    <cellStyle name="40% - Accent2 2 2 2 4 3 4 2 2" xfId="20454"/>
    <cellStyle name="40% - Accent2 2 2 2 4 3 4 3" xfId="20455"/>
    <cellStyle name="40% - Accent2 2 2 2 4 3 5" xfId="6655"/>
    <cellStyle name="40% - Accent2 2 2 2 4 3 5 2" xfId="6656"/>
    <cellStyle name="40% - Accent2 2 2 2 4 3 5 2 2" xfId="20456"/>
    <cellStyle name="40% - Accent2 2 2 2 4 3 5 3" xfId="20457"/>
    <cellStyle name="40% - Accent2 2 2 2 4 3 6" xfId="6657"/>
    <cellStyle name="40% - Accent2 2 2 2 4 3 6 2" xfId="6658"/>
    <cellStyle name="40% - Accent2 2 2 2 4 3 6 2 2" xfId="20458"/>
    <cellStyle name="40% - Accent2 2 2 2 4 3 6 3" xfId="20459"/>
    <cellStyle name="40% - Accent2 2 2 2 4 3 7" xfId="6659"/>
    <cellStyle name="40% - Accent2 2 2 2 4 3 7 2" xfId="6660"/>
    <cellStyle name="40% - Accent2 2 2 2 4 3 7 2 2" xfId="20460"/>
    <cellStyle name="40% - Accent2 2 2 2 4 3 7 3" xfId="20461"/>
    <cellStyle name="40% - Accent2 2 2 2 4 3 8" xfId="6661"/>
    <cellStyle name="40% - Accent2 2 2 2 4 3 8 2" xfId="20462"/>
    <cellStyle name="40% - Accent2 2 2 2 4 3 9" xfId="20463"/>
    <cellStyle name="40% - Accent2 2 2 2 4 4" xfId="249"/>
    <cellStyle name="40% - Accent2 2 2 2 4 4 2" xfId="1577"/>
    <cellStyle name="40% - Accent2 2 2 2 4 4 2 2" xfId="6662"/>
    <cellStyle name="40% - Accent2 2 2 2 4 4 2 2 2" xfId="6663"/>
    <cellStyle name="40% - Accent2 2 2 2 4 4 2 2 2 2" xfId="6664"/>
    <cellStyle name="40% - Accent2 2 2 2 4 4 2 2 2 2 2" xfId="20464"/>
    <cellStyle name="40% - Accent2 2 2 2 4 4 2 2 2 3" xfId="20465"/>
    <cellStyle name="40% - Accent2 2 2 2 4 4 2 2 3" xfId="6665"/>
    <cellStyle name="40% - Accent2 2 2 2 4 4 2 2 3 2" xfId="20466"/>
    <cellStyle name="40% - Accent2 2 2 2 4 4 2 2 4" xfId="20467"/>
    <cellStyle name="40% - Accent2 2 2 2 4 4 2 3" xfId="6666"/>
    <cellStyle name="40% - Accent2 2 2 2 4 4 2 3 2" xfId="6667"/>
    <cellStyle name="40% - Accent2 2 2 2 4 4 2 3 2 2" xfId="20468"/>
    <cellStyle name="40% - Accent2 2 2 2 4 4 2 3 3" xfId="20469"/>
    <cellStyle name="40% - Accent2 2 2 2 4 4 2 4" xfId="6668"/>
    <cellStyle name="40% - Accent2 2 2 2 4 4 2 4 2" xfId="6669"/>
    <cellStyle name="40% - Accent2 2 2 2 4 4 2 4 2 2" xfId="20470"/>
    <cellStyle name="40% - Accent2 2 2 2 4 4 2 4 3" xfId="20471"/>
    <cellStyle name="40% - Accent2 2 2 2 4 4 2 5" xfId="6670"/>
    <cellStyle name="40% - Accent2 2 2 2 4 4 2 5 2" xfId="6671"/>
    <cellStyle name="40% - Accent2 2 2 2 4 4 2 5 2 2" xfId="20472"/>
    <cellStyle name="40% - Accent2 2 2 2 4 4 2 5 3" xfId="20473"/>
    <cellStyle name="40% - Accent2 2 2 2 4 4 2 6" xfId="6672"/>
    <cellStyle name="40% - Accent2 2 2 2 4 4 2 6 2" xfId="6673"/>
    <cellStyle name="40% - Accent2 2 2 2 4 4 2 6 2 2" xfId="20474"/>
    <cellStyle name="40% - Accent2 2 2 2 4 4 2 6 3" xfId="15736"/>
    <cellStyle name="40% - Accent2 2 2 2 4 4 2 7" xfId="6674"/>
    <cellStyle name="40% - Accent2 2 2 2 4 4 2 7 2" xfId="16992"/>
    <cellStyle name="40% - Accent2 2 2 2 4 4 2 8" xfId="20475"/>
    <cellStyle name="40% - Accent2 2 2 2 4 4 3" xfId="6675"/>
    <cellStyle name="40% - Accent2 2 2 2 4 4 3 2" xfId="6676"/>
    <cellStyle name="40% - Accent2 2 2 2 4 4 3 2 2" xfId="6677"/>
    <cellStyle name="40% - Accent2 2 2 2 4 4 3 2 2 2" xfId="20476"/>
    <cellStyle name="40% - Accent2 2 2 2 4 4 3 2 3" xfId="20477"/>
    <cellStyle name="40% - Accent2 2 2 2 4 4 3 3" xfId="6678"/>
    <cellStyle name="40% - Accent2 2 2 2 4 4 3 3 2" xfId="16497"/>
    <cellStyle name="40% - Accent2 2 2 2 4 4 3 4" xfId="17479"/>
    <cellStyle name="40% - Accent2 2 2 2 4 4 4" xfId="6679"/>
    <cellStyle name="40% - Accent2 2 2 2 4 4 4 2" xfId="6680"/>
    <cellStyle name="40% - Accent2 2 2 2 4 4 4 2 2" xfId="20478"/>
    <cellStyle name="40% - Accent2 2 2 2 4 4 4 3" xfId="20479"/>
    <cellStyle name="40% - Accent2 2 2 2 4 4 5" xfId="6681"/>
    <cellStyle name="40% - Accent2 2 2 2 4 4 5 2" xfId="6682"/>
    <cellStyle name="40% - Accent2 2 2 2 4 4 5 2 2" xfId="20480"/>
    <cellStyle name="40% - Accent2 2 2 2 4 4 5 3" xfId="20481"/>
    <cellStyle name="40% - Accent2 2 2 2 4 4 6" xfId="6683"/>
    <cellStyle name="40% - Accent2 2 2 2 4 4 6 2" xfId="6684"/>
    <cellStyle name="40% - Accent2 2 2 2 4 4 6 2 2" xfId="20482"/>
    <cellStyle name="40% - Accent2 2 2 2 4 4 6 3" xfId="20483"/>
    <cellStyle name="40% - Accent2 2 2 2 4 4 7" xfId="6685"/>
    <cellStyle name="40% - Accent2 2 2 2 4 4 7 2" xfId="6686"/>
    <cellStyle name="40% - Accent2 2 2 2 4 4 7 2 2" xfId="20484"/>
    <cellStyle name="40% - Accent2 2 2 2 4 4 7 3" xfId="20485"/>
    <cellStyle name="40% - Accent2 2 2 2 4 4 8" xfId="6687"/>
    <cellStyle name="40% - Accent2 2 2 2 4 4 8 2" xfId="20486"/>
    <cellStyle name="40% - Accent2 2 2 2 4 4 9" xfId="20487"/>
    <cellStyle name="40% - Accent2 2 2 2 4 5" xfId="1578"/>
    <cellStyle name="40% - Accent2 2 2 2 4 5 2" xfId="6688"/>
    <cellStyle name="40% - Accent2 2 2 2 4 5 2 2" xfId="6689"/>
    <cellStyle name="40% - Accent2 2 2 2 4 5 2 2 2" xfId="6690"/>
    <cellStyle name="40% - Accent2 2 2 2 4 5 2 2 2 2" xfId="20488"/>
    <cellStyle name="40% - Accent2 2 2 2 4 5 2 2 3" xfId="20489"/>
    <cellStyle name="40% - Accent2 2 2 2 4 5 2 3" xfId="6691"/>
    <cellStyle name="40% - Accent2 2 2 2 4 5 2 3 2" xfId="20490"/>
    <cellStyle name="40% - Accent2 2 2 2 4 5 2 4" xfId="20491"/>
    <cellStyle name="40% - Accent2 2 2 2 4 5 3" xfId="6692"/>
    <cellStyle name="40% - Accent2 2 2 2 4 5 3 2" xfId="6693"/>
    <cellStyle name="40% - Accent2 2 2 2 4 5 3 2 2" xfId="20492"/>
    <cellStyle name="40% - Accent2 2 2 2 4 5 3 3" xfId="20493"/>
    <cellStyle name="40% - Accent2 2 2 2 4 5 4" xfId="6694"/>
    <cellStyle name="40% - Accent2 2 2 2 4 5 4 2" xfId="6695"/>
    <cellStyle name="40% - Accent2 2 2 2 4 5 4 2 2" xfId="20494"/>
    <cellStyle name="40% - Accent2 2 2 2 4 5 4 3" xfId="20495"/>
    <cellStyle name="40% - Accent2 2 2 2 4 5 5" xfId="6696"/>
    <cellStyle name="40% - Accent2 2 2 2 4 5 5 2" xfId="6697"/>
    <cellStyle name="40% - Accent2 2 2 2 4 5 5 2 2" xfId="20496"/>
    <cellStyle name="40% - Accent2 2 2 2 4 5 5 3" xfId="20497"/>
    <cellStyle name="40% - Accent2 2 2 2 4 5 6" xfId="6698"/>
    <cellStyle name="40% - Accent2 2 2 2 4 5 6 2" xfId="6699"/>
    <cellStyle name="40% - Accent2 2 2 2 4 5 6 2 2" xfId="20498"/>
    <cellStyle name="40% - Accent2 2 2 2 4 5 6 3" xfId="20499"/>
    <cellStyle name="40% - Accent2 2 2 2 4 5 7" xfId="6700"/>
    <cellStyle name="40% - Accent2 2 2 2 4 5 7 2" xfId="20500"/>
    <cellStyle name="40% - Accent2 2 2 2 4 5 8" xfId="16993"/>
    <cellStyle name="40% - Accent2 2 2 2 4 6" xfId="1579"/>
    <cellStyle name="40% - Accent2 2 2 2 4 6 2" xfId="6701"/>
    <cellStyle name="40% - Accent2 2 2 2 4 6 2 2" xfId="6702"/>
    <cellStyle name="40% - Accent2 2 2 2 4 6 2 2 2" xfId="6703"/>
    <cellStyle name="40% - Accent2 2 2 2 4 6 2 2 2 2" xfId="20501"/>
    <cellStyle name="40% - Accent2 2 2 2 4 6 2 2 3" xfId="20502"/>
    <cellStyle name="40% - Accent2 2 2 2 4 6 2 3" xfId="6704"/>
    <cellStyle name="40% - Accent2 2 2 2 4 6 2 3 2" xfId="16498"/>
    <cellStyle name="40% - Accent2 2 2 2 4 6 2 4" xfId="17480"/>
    <cellStyle name="40% - Accent2 2 2 2 4 6 3" xfId="6705"/>
    <cellStyle name="40% - Accent2 2 2 2 4 6 3 2" xfId="6706"/>
    <cellStyle name="40% - Accent2 2 2 2 4 6 3 2 2" xfId="20503"/>
    <cellStyle name="40% - Accent2 2 2 2 4 6 3 3" xfId="20504"/>
    <cellStyle name="40% - Accent2 2 2 2 4 6 4" xfId="6707"/>
    <cellStyle name="40% - Accent2 2 2 2 4 6 4 2" xfId="6708"/>
    <cellStyle name="40% - Accent2 2 2 2 4 6 4 2 2" xfId="20505"/>
    <cellStyle name="40% - Accent2 2 2 2 4 6 4 3" xfId="20506"/>
    <cellStyle name="40% - Accent2 2 2 2 4 6 5" xfId="6709"/>
    <cellStyle name="40% - Accent2 2 2 2 4 6 5 2" xfId="6710"/>
    <cellStyle name="40% - Accent2 2 2 2 4 6 5 2 2" xfId="20507"/>
    <cellStyle name="40% - Accent2 2 2 2 4 6 5 3" xfId="20508"/>
    <cellStyle name="40% - Accent2 2 2 2 4 6 6" xfId="6711"/>
    <cellStyle name="40% - Accent2 2 2 2 4 6 6 2" xfId="6712"/>
    <cellStyle name="40% - Accent2 2 2 2 4 6 6 2 2" xfId="20509"/>
    <cellStyle name="40% - Accent2 2 2 2 4 6 6 3" xfId="20510"/>
    <cellStyle name="40% - Accent2 2 2 2 4 6 7" xfId="6713"/>
    <cellStyle name="40% - Accent2 2 2 2 4 6 7 2" xfId="20511"/>
    <cellStyle name="40% - Accent2 2 2 2 4 6 8" xfId="20512"/>
    <cellStyle name="40% - Accent2 2 2 2 4 7" xfId="1580"/>
    <cellStyle name="40% - Accent2 2 2 2 4 7 2" xfId="6714"/>
    <cellStyle name="40% - Accent2 2 2 2 4 7 2 2" xfId="6715"/>
    <cellStyle name="40% - Accent2 2 2 2 4 7 2 2 2" xfId="6716"/>
    <cellStyle name="40% - Accent2 2 2 2 4 7 2 2 2 2" xfId="20513"/>
    <cellStyle name="40% - Accent2 2 2 2 4 7 2 2 3" xfId="16994"/>
    <cellStyle name="40% - Accent2 2 2 2 4 7 2 3" xfId="6717"/>
    <cellStyle name="40% - Accent2 2 2 2 4 7 2 3 2" xfId="20514"/>
    <cellStyle name="40% - Accent2 2 2 2 4 7 2 4" xfId="20515"/>
    <cellStyle name="40% - Accent2 2 2 2 4 7 3" xfId="6718"/>
    <cellStyle name="40% - Accent2 2 2 2 4 7 3 2" xfId="6719"/>
    <cellStyle name="40% - Accent2 2 2 2 4 7 3 2 2" xfId="20516"/>
    <cellStyle name="40% - Accent2 2 2 2 4 7 3 3" xfId="20517"/>
    <cellStyle name="40% - Accent2 2 2 2 4 7 4" xfId="6720"/>
    <cellStyle name="40% - Accent2 2 2 2 4 7 4 2" xfId="6721"/>
    <cellStyle name="40% - Accent2 2 2 2 4 7 4 2 2" xfId="20518"/>
    <cellStyle name="40% - Accent2 2 2 2 4 7 4 3" xfId="20519"/>
    <cellStyle name="40% - Accent2 2 2 2 4 7 5" xfId="6722"/>
    <cellStyle name="40% - Accent2 2 2 2 4 7 5 2" xfId="6723"/>
    <cellStyle name="40% - Accent2 2 2 2 4 7 5 2 2" xfId="20520"/>
    <cellStyle name="40% - Accent2 2 2 2 4 7 5 3" xfId="20521"/>
    <cellStyle name="40% - Accent2 2 2 2 4 7 6" xfId="6724"/>
    <cellStyle name="40% - Accent2 2 2 2 4 7 6 2" xfId="6725"/>
    <cellStyle name="40% - Accent2 2 2 2 4 7 6 2 2" xfId="20522"/>
    <cellStyle name="40% - Accent2 2 2 2 4 7 6 3" xfId="20523"/>
    <cellStyle name="40% - Accent2 2 2 2 4 7 7" xfId="6726"/>
    <cellStyle name="40% - Accent2 2 2 2 4 7 7 2" xfId="20524"/>
    <cellStyle name="40% - Accent2 2 2 2 4 7 8" xfId="20525"/>
    <cellStyle name="40% - Accent2 2 2 2 4 8" xfId="6727"/>
    <cellStyle name="40% - Accent2 2 2 2 4 8 2" xfId="6728"/>
    <cellStyle name="40% - Accent2 2 2 2 4 8 2 2" xfId="6729"/>
    <cellStyle name="40% - Accent2 2 2 2 4 8 2 2 2" xfId="20526"/>
    <cellStyle name="40% - Accent2 2 2 2 4 8 2 3" xfId="16995"/>
    <cellStyle name="40% - Accent2 2 2 2 4 8 3" xfId="6730"/>
    <cellStyle name="40% - Accent2 2 2 2 4 8 3 2" xfId="16499"/>
    <cellStyle name="40% - Accent2 2 2 2 4 8 4" xfId="16591"/>
    <cellStyle name="40% - Accent2 2 2 2 4 9" xfId="6731"/>
    <cellStyle name="40% - Accent2 2 2 2 4 9 2" xfId="6732"/>
    <cellStyle name="40% - Accent2 2 2 2 4 9 2 2" xfId="20527"/>
    <cellStyle name="40% - Accent2 2 2 2 4 9 3" xfId="20528"/>
    <cellStyle name="40% - Accent2 2 2 2 5" xfId="250"/>
    <cellStyle name="40% - Accent2 2 2 2 5 2" xfId="20529"/>
    <cellStyle name="40% - Accent2 2 2 2 6" xfId="20530"/>
    <cellStyle name="40% - Accent2 2 2 3" xfId="251"/>
    <cellStyle name="40% - Accent2 2 2 3 2" xfId="252"/>
    <cellStyle name="40% - Accent2 2 2 3 2 2" xfId="253"/>
    <cellStyle name="40% - Accent2 2 2 3 2 2 2" xfId="20531"/>
    <cellStyle name="40% - Accent2 2 2 3 2 3" xfId="20532"/>
    <cellStyle name="40% - Accent2 2 2 3 3" xfId="254"/>
    <cellStyle name="40% - Accent2 2 2 3 3 2" xfId="20533"/>
    <cellStyle name="40% - Accent2 2 2 3 4" xfId="16592"/>
    <cellStyle name="40% - Accent2 2 2 4" xfId="255"/>
    <cellStyle name="40% - Accent2 2 2 4 2" xfId="256"/>
    <cellStyle name="40% - Accent2 2 2 4 2 2" xfId="16593"/>
    <cellStyle name="40% - Accent2 2 2 4 3" xfId="16594"/>
    <cellStyle name="40% - Accent2 2 2 5" xfId="257"/>
    <cellStyle name="40% - Accent2 2 2 5 10" xfId="6733"/>
    <cellStyle name="40% - Accent2 2 2 5 10 2" xfId="6734"/>
    <cellStyle name="40% - Accent2 2 2 5 10 2 2" xfId="20534"/>
    <cellStyle name="40% - Accent2 2 2 5 10 3" xfId="20535"/>
    <cellStyle name="40% - Accent2 2 2 5 11" xfId="6735"/>
    <cellStyle name="40% - Accent2 2 2 5 11 2" xfId="6736"/>
    <cellStyle name="40% - Accent2 2 2 5 11 2 2" xfId="20536"/>
    <cellStyle name="40% - Accent2 2 2 5 11 3" xfId="20537"/>
    <cellStyle name="40% - Accent2 2 2 5 12" xfId="6737"/>
    <cellStyle name="40% - Accent2 2 2 5 12 2" xfId="6738"/>
    <cellStyle name="40% - Accent2 2 2 5 12 2 2" xfId="20538"/>
    <cellStyle name="40% - Accent2 2 2 5 12 3" xfId="20539"/>
    <cellStyle name="40% - Accent2 2 2 5 13" xfId="6739"/>
    <cellStyle name="40% - Accent2 2 2 5 13 2" xfId="20540"/>
    <cellStyle name="40% - Accent2 2 2 5 14" xfId="20541"/>
    <cellStyle name="40% - Accent2 2 2 5 2" xfId="258"/>
    <cellStyle name="40% - Accent2 2 2 5 2 2" xfId="1581"/>
    <cellStyle name="40% - Accent2 2 2 5 2 2 2" xfId="6740"/>
    <cellStyle name="40% - Accent2 2 2 5 2 2 2 2" xfId="6741"/>
    <cellStyle name="40% - Accent2 2 2 5 2 2 2 2 2" xfId="6742"/>
    <cellStyle name="40% - Accent2 2 2 5 2 2 2 2 2 2" xfId="20542"/>
    <cellStyle name="40% - Accent2 2 2 5 2 2 2 2 3" xfId="20543"/>
    <cellStyle name="40% - Accent2 2 2 5 2 2 2 3" xfId="6743"/>
    <cellStyle name="40% - Accent2 2 2 5 2 2 2 3 2" xfId="20544"/>
    <cellStyle name="40% - Accent2 2 2 5 2 2 2 4" xfId="20545"/>
    <cellStyle name="40% - Accent2 2 2 5 2 2 3" xfId="6744"/>
    <cellStyle name="40% - Accent2 2 2 5 2 2 3 2" xfId="6745"/>
    <cellStyle name="40% - Accent2 2 2 5 2 2 3 2 2" xfId="17481"/>
    <cellStyle name="40% - Accent2 2 2 5 2 2 3 3" xfId="15737"/>
    <cellStyle name="40% - Accent2 2 2 5 2 2 4" xfId="6746"/>
    <cellStyle name="40% - Accent2 2 2 5 2 2 4 2" xfId="6747"/>
    <cellStyle name="40% - Accent2 2 2 5 2 2 4 2 2" xfId="16996"/>
    <cellStyle name="40% - Accent2 2 2 5 2 2 4 3" xfId="20546"/>
    <cellStyle name="40% - Accent2 2 2 5 2 2 5" xfId="6748"/>
    <cellStyle name="40% - Accent2 2 2 5 2 2 5 2" xfId="6749"/>
    <cellStyle name="40% - Accent2 2 2 5 2 2 5 2 2" xfId="20547"/>
    <cellStyle name="40% - Accent2 2 2 5 2 2 5 3" xfId="20548"/>
    <cellStyle name="40% - Accent2 2 2 5 2 2 6" xfId="6750"/>
    <cellStyle name="40% - Accent2 2 2 5 2 2 6 2" xfId="6751"/>
    <cellStyle name="40% - Accent2 2 2 5 2 2 6 2 2" xfId="20549"/>
    <cellStyle name="40% - Accent2 2 2 5 2 2 6 3" xfId="20550"/>
    <cellStyle name="40% - Accent2 2 2 5 2 2 7" xfId="6752"/>
    <cellStyle name="40% - Accent2 2 2 5 2 2 7 2" xfId="20551"/>
    <cellStyle name="40% - Accent2 2 2 5 2 2 8" xfId="20552"/>
    <cellStyle name="40% - Accent2 2 2 5 2 3" xfId="6753"/>
    <cellStyle name="40% - Accent2 2 2 5 2 3 2" xfId="6754"/>
    <cellStyle name="40% - Accent2 2 2 5 2 3 2 2" xfId="6755"/>
    <cellStyle name="40% - Accent2 2 2 5 2 3 2 2 2" xfId="20553"/>
    <cellStyle name="40% - Accent2 2 2 5 2 3 2 3" xfId="20554"/>
    <cellStyle name="40% - Accent2 2 2 5 2 3 3" xfId="6756"/>
    <cellStyle name="40% - Accent2 2 2 5 2 3 3 2" xfId="20555"/>
    <cellStyle name="40% - Accent2 2 2 5 2 3 4" xfId="20556"/>
    <cellStyle name="40% - Accent2 2 2 5 2 4" xfId="6757"/>
    <cellStyle name="40% - Accent2 2 2 5 2 4 2" xfId="6758"/>
    <cellStyle name="40% - Accent2 2 2 5 2 4 2 2" xfId="20557"/>
    <cellStyle name="40% - Accent2 2 2 5 2 4 3" xfId="20558"/>
    <cellStyle name="40% - Accent2 2 2 5 2 5" xfId="6759"/>
    <cellStyle name="40% - Accent2 2 2 5 2 5 2" xfId="6760"/>
    <cellStyle name="40% - Accent2 2 2 5 2 5 2 2" xfId="20559"/>
    <cellStyle name="40% - Accent2 2 2 5 2 5 3" xfId="20560"/>
    <cellStyle name="40% - Accent2 2 2 5 2 6" xfId="6761"/>
    <cellStyle name="40% - Accent2 2 2 5 2 6 2" xfId="6762"/>
    <cellStyle name="40% - Accent2 2 2 5 2 6 2 2" xfId="20561"/>
    <cellStyle name="40% - Accent2 2 2 5 2 6 3" xfId="20562"/>
    <cellStyle name="40% - Accent2 2 2 5 2 7" xfId="6763"/>
    <cellStyle name="40% - Accent2 2 2 5 2 7 2" xfId="6764"/>
    <cellStyle name="40% - Accent2 2 2 5 2 7 2 2" xfId="16500"/>
    <cellStyle name="40% - Accent2 2 2 5 2 7 3" xfId="20563"/>
    <cellStyle name="40% - Accent2 2 2 5 2 8" xfId="6765"/>
    <cellStyle name="40% - Accent2 2 2 5 2 8 2" xfId="20564"/>
    <cellStyle name="40% - Accent2 2 2 5 2 9" xfId="20565"/>
    <cellStyle name="40% - Accent2 2 2 5 3" xfId="259"/>
    <cellStyle name="40% - Accent2 2 2 5 3 2" xfId="1582"/>
    <cellStyle name="40% - Accent2 2 2 5 3 2 2" xfId="6766"/>
    <cellStyle name="40% - Accent2 2 2 5 3 2 2 2" xfId="6767"/>
    <cellStyle name="40% - Accent2 2 2 5 3 2 2 2 2" xfId="6768"/>
    <cellStyle name="40% - Accent2 2 2 5 3 2 2 2 2 2" xfId="20566"/>
    <cellStyle name="40% - Accent2 2 2 5 3 2 2 2 3" xfId="20567"/>
    <cellStyle name="40% - Accent2 2 2 5 3 2 2 3" xfId="6769"/>
    <cellStyle name="40% - Accent2 2 2 5 3 2 2 3 2" xfId="20568"/>
    <cellStyle name="40% - Accent2 2 2 5 3 2 2 4" xfId="20569"/>
    <cellStyle name="40% - Accent2 2 2 5 3 2 3" xfId="6770"/>
    <cellStyle name="40% - Accent2 2 2 5 3 2 3 2" xfId="6771"/>
    <cellStyle name="40% - Accent2 2 2 5 3 2 3 2 2" xfId="20570"/>
    <cellStyle name="40% - Accent2 2 2 5 3 2 3 3" xfId="20571"/>
    <cellStyle name="40% - Accent2 2 2 5 3 2 4" xfId="6772"/>
    <cellStyle name="40% - Accent2 2 2 5 3 2 4 2" xfId="6773"/>
    <cellStyle name="40% - Accent2 2 2 5 3 2 4 2 2" xfId="15738"/>
    <cellStyle name="40% - Accent2 2 2 5 3 2 4 3" xfId="16997"/>
    <cellStyle name="40% - Accent2 2 2 5 3 2 5" xfId="6774"/>
    <cellStyle name="40% - Accent2 2 2 5 3 2 5 2" xfId="6775"/>
    <cellStyle name="40% - Accent2 2 2 5 3 2 5 2 2" xfId="20572"/>
    <cellStyle name="40% - Accent2 2 2 5 3 2 5 3" xfId="20573"/>
    <cellStyle name="40% - Accent2 2 2 5 3 2 6" xfId="6776"/>
    <cellStyle name="40% - Accent2 2 2 5 3 2 6 2" xfId="6777"/>
    <cellStyle name="40% - Accent2 2 2 5 3 2 6 2 2" xfId="16841"/>
    <cellStyle name="40% - Accent2 2 2 5 3 2 6 3" xfId="20574"/>
    <cellStyle name="40% - Accent2 2 2 5 3 2 7" xfId="6778"/>
    <cellStyle name="40% - Accent2 2 2 5 3 2 7 2" xfId="20575"/>
    <cellStyle name="40% - Accent2 2 2 5 3 2 8" xfId="20576"/>
    <cellStyle name="40% - Accent2 2 2 5 3 3" xfId="6779"/>
    <cellStyle name="40% - Accent2 2 2 5 3 3 2" xfId="6780"/>
    <cellStyle name="40% - Accent2 2 2 5 3 3 2 2" xfId="6781"/>
    <cellStyle name="40% - Accent2 2 2 5 3 3 2 2 2" xfId="20577"/>
    <cellStyle name="40% - Accent2 2 2 5 3 3 2 3" xfId="20578"/>
    <cellStyle name="40% - Accent2 2 2 5 3 3 3" xfId="6782"/>
    <cellStyle name="40% - Accent2 2 2 5 3 3 3 2" xfId="20579"/>
    <cellStyle name="40% - Accent2 2 2 5 3 3 4" xfId="20580"/>
    <cellStyle name="40% - Accent2 2 2 5 3 4" xfId="6783"/>
    <cellStyle name="40% - Accent2 2 2 5 3 4 2" xfId="6784"/>
    <cellStyle name="40% - Accent2 2 2 5 3 4 2 2" xfId="20581"/>
    <cellStyle name="40% - Accent2 2 2 5 3 4 3" xfId="20582"/>
    <cellStyle name="40% - Accent2 2 2 5 3 5" xfId="6785"/>
    <cellStyle name="40% - Accent2 2 2 5 3 5 2" xfId="6786"/>
    <cellStyle name="40% - Accent2 2 2 5 3 5 2 2" xfId="20583"/>
    <cellStyle name="40% - Accent2 2 2 5 3 5 3" xfId="20584"/>
    <cellStyle name="40% - Accent2 2 2 5 3 6" xfId="6787"/>
    <cellStyle name="40% - Accent2 2 2 5 3 6 2" xfId="6788"/>
    <cellStyle name="40% - Accent2 2 2 5 3 6 2 2" xfId="20585"/>
    <cellStyle name="40% - Accent2 2 2 5 3 6 3" xfId="20586"/>
    <cellStyle name="40% - Accent2 2 2 5 3 7" xfId="6789"/>
    <cellStyle name="40% - Accent2 2 2 5 3 7 2" xfId="6790"/>
    <cellStyle name="40% - Accent2 2 2 5 3 7 2 2" xfId="16842"/>
    <cellStyle name="40% - Accent2 2 2 5 3 7 3" xfId="20587"/>
    <cellStyle name="40% - Accent2 2 2 5 3 8" xfId="6791"/>
    <cellStyle name="40% - Accent2 2 2 5 3 8 2" xfId="20588"/>
    <cellStyle name="40% - Accent2 2 2 5 3 9" xfId="20589"/>
    <cellStyle name="40% - Accent2 2 2 5 4" xfId="260"/>
    <cellStyle name="40% - Accent2 2 2 5 4 2" xfId="1583"/>
    <cellStyle name="40% - Accent2 2 2 5 4 2 2" xfId="6792"/>
    <cellStyle name="40% - Accent2 2 2 5 4 2 2 2" xfId="6793"/>
    <cellStyle name="40% - Accent2 2 2 5 4 2 2 2 2" xfId="6794"/>
    <cellStyle name="40% - Accent2 2 2 5 4 2 2 2 2 2" xfId="20590"/>
    <cellStyle name="40% - Accent2 2 2 5 4 2 2 2 3" xfId="20591"/>
    <cellStyle name="40% - Accent2 2 2 5 4 2 2 3" xfId="6795"/>
    <cellStyle name="40% - Accent2 2 2 5 4 2 2 3 2" xfId="20592"/>
    <cellStyle name="40% - Accent2 2 2 5 4 2 2 4" xfId="20593"/>
    <cellStyle name="40% - Accent2 2 2 5 4 2 3" xfId="6796"/>
    <cellStyle name="40% - Accent2 2 2 5 4 2 3 2" xfId="6797"/>
    <cellStyle name="40% - Accent2 2 2 5 4 2 3 2 2" xfId="20594"/>
    <cellStyle name="40% - Accent2 2 2 5 4 2 3 3" xfId="20595"/>
    <cellStyle name="40% - Accent2 2 2 5 4 2 4" xfId="6798"/>
    <cellStyle name="40% - Accent2 2 2 5 4 2 4 2" xfId="6799"/>
    <cellStyle name="40% - Accent2 2 2 5 4 2 4 2 2" xfId="20596"/>
    <cellStyle name="40% - Accent2 2 2 5 4 2 4 3" xfId="20597"/>
    <cellStyle name="40% - Accent2 2 2 5 4 2 5" xfId="6800"/>
    <cellStyle name="40% - Accent2 2 2 5 4 2 5 2" xfId="6801"/>
    <cellStyle name="40% - Accent2 2 2 5 4 2 5 2 2" xfId="15739"/>
    <cellStyle name="40% - Accent2 2 2 5 4 2 5 3" xfId="16998"/>
    <cellStyle name="40% - Accent2 2 2 5 4 2 6" xfId="6802"/>
    <cellStyle name="40% - Accent2 2 2 5 4 2 6 2" xfId="6803"/>
    <cellStyle name="40% - Accent2 2 2 5 4 2 6 2 2" xfId="20598"/>
    <cellStyle name="40% - Accent2 2 2 5 4 2 6 3" xfId="20599"/>
    <cellStyle name="40% - Accent2 2 2 5 4 2 7" xfId="6804"/>
    <cellStyle name="40% - Accent2 2 2 5 4 2 7 2" xfId="20600"/>
    <cellStyle name="40% - Accent2 2 2 5 4 2 8" xfId="20601"/>
    <cellStyle name="40% - Accent2 2 2 5 4 3" xfId="6805"/>
    <cellStyle name="40% - Accent2 2 2 5 4 3 2" xfId="6806"/>
    <cellStyle name="40% - Accent2 2 2 5 4 3 2 2" xfId="6807"/>
    <cellStyle name="40% - Accent2 2 2 5 4 3 2 2 2" xfId="20602"/>
    <cellStyle name="40% - Accent2 2 2 5 4 3 2 3" xfId="20603"/>
    <cellStyle name="40% - Accent2 2 2 5 4 3 3" xfId="6808"/>
    <cellStyle name="40% - Accent2 2 2 5 4 3 3 2" xfId="20604"/>
    <cellStyle name="40% - Accent2 2 2 5 4 3 4" xfId="20605"/>
    <cellStyle name="40% - Accent2 2 2 5 4 4" xfId="6809"/>
    <cellStyle name="40% - Accent2 2 2 5 4 4 2" xfId="6810"/>
    <cellStyle name="40% - Accent2 2 2 5 4 4 2 2" xfId="20606"/>
    <cellStyle name="40% - Accent2 2 2 5 4 4 3" xfId="20607"/>
    <cellStyle name="40% - Accent2 2 2 5 4 5" xfId="6811"/>
    <cellStyle name="40% - Accent2 2 2 5 4 5 2" xfId="6812"/>
    <cellStyle name="40% - Accent2 2 2 5 4 5 2 2" xfId="20608"/>
    <cellStyle name="40% - Accent2 2 2 5 4 5 3" xfId="20609"/>
    <cellStyle name="40% - Accent2 2 2 5 4 6" xfId="6813"/>
    <cellStyle name="40% - Accent2 2 2 5 4 6 2" xfId="6814"/>
    <cellStyle name="40% - Accent2 2 2 5 4 6 2 2" xfId="20610"/>
    <cellStyle name="40% - Accent2 2 2 5 4 6 3" xfId="29153"/>
    <cellStyle name="40% - Accent2 2 2 5 4 7" xfId="6815"/>
    <cellStyle name="40% - Accent2 2 2 5 4 7 2" xfId="6816"/>
    <cellStyle name="40% - Accent2 2 2 5 4 7 2 2" xfId="29909"/>
    <cellStyle name="40% - Accent2 2 2 5 4 7 3" xfId="20611"/>
    <cellStyle name="40% - Accent2 2 2 5 4 8" xfId="6817"/>
    <cellStyle name="40% - Accent2 2 2 5 4 8 2" xfId="20612"/>
    <cellStyle name="40% - Accent2 2 2 5 4 9" xfId="20613"/>
    <cellStyle name="40% - Accent2 2 2 5 5" xfId="1584"/>
    <cellStyle name="40% - Accent2 2 2 5 5 2" xfId="6818"/>
    <cellStyle name="40% - Accent2 2 2 5 5 2 2" xfId="6819"/>
    <cellStyle name="40% - Accent2 2 2 5 5 2 2 2" xfId="6820"/>
    <cellStyle name="40% - Accent2 2 2 5 5 2 2 2 2" xfId="20614"/>
    <cellStyle name="40% - Accent2 2 2 5 5 2 2 3" xfId="20615"/>
    <cellStyle name="40% - Accent2 2 2 5 5 2 3" xfId="6821"/>
    <cellStyle name="40% - Accent2 2 2 5 5 2 3 2" xfId="20616"/>
    <cellStyle name="40% - Accent2 2 2 5 5 2 4" xfId="20617"/>
    <cellStyle name="40% - Accent2 2 2 5 5 3" xfId="6822"/>
    <cellStyle name="40% - Accent2 2 2 5 5 3 2" xfId="6823"/>
    <cellStyle name="40% - Accent2 2 2 5 5 3 2 2" xfId="20618"/>
    <cellStyle name="40% - Accent2 2 2 5 5 3 3" xfId="20619"/>
    <cellStyle name="40% - Accent2 2 2 5 5 4" xfId="6824"/>
    <cellStyle name="40% - Accent2 2 2 5 5 4 2" xfId="6825"/>
    <cellStyle name="40% - Accent2 2 2 5 5 4 2 2" xfId="20620"/>
    <cellStyle name="40% - Accent2 2 2 5 5 4 3" xfId="20621"/>
    <cellStyle name="40% - Accent2 2 2 5 5 5" xfId="6826"/>
    <cellStyle name="40% - Accent2 2 2 5 5 5 2" xfId="6827"/>
    <cellStyle name="40% - Accent2 2 2 5 5 5 2 2" xfId="20622"/>
    <cellStyle name="40% - Accent2 2 2 5 5 5 3" xfId="20623"/>
    <cellStyle name="40% - Accent2 2 2 5 5 6" xfId="6828"/>
    <cellStyle name="40% - Accent2 2 2 5 5 6 2" xfId="6829"/>
    <cellStyle name="40% - Accent2 2 2 5 5 6 2 2" xfId="15740"/>
    <cellStyle name="40% - Accent2 2 2 5 5 6 3" xfId="15741"/>
    <cellStyle name="40% - Accent2 2 2 5 5 7" xfId="6830"/>
    <cellStyle name="40% - Accent2 2 2 5 5 7 2" xfId="20624"/>
    <cellStyle name="40% - Accent2 2 2 5 5 8" xfId="20625"/>
    <cellStyle name="40% - Accent2 2 2 5 6" xfId="1585"/>
    <cellStyle name="40% - Accent2 2 2 5 6 2" xfId="6831"/>
    <cellStyle name="40% - Accent2 2 2 5 6 2 2" xfId="6832"/>
    <cellStyle name="40% - Accent2 2 2 5 6 2 2 2" xfId="6833"/>
    <cellStyle name="40% - Accent2 2 2 5 6 2 2 2 2" xfId="20626"/>
    <cellStyle name="40% - Accent2 2 2 5 6 2 2 3" xfId="20627"/>
    <cellStyle name="40% - Accent2 2 2 5 6 2 3" xfId="6834"/>
    <cellStyle name="40% - Accent2 2 2 5 6 2 3 2" xfId="20628"/>
    <cellStyle name="40% - Accent2 2 2 5 6 2 4" xfId="20629"/>
    <cellStyle name="40% - Accent2 2 2 5 6 3" xfId="6835"/>
    <cellStyle name="40% - Accent2 2 2 5 6 3 2" xfId="6836"/>
    <cellStyle name="40% - Accent2 2 2 5 6 3 2 2" xfId="20630"/>
    <cellStyle name="40% - Accent2 2 2 5 6 3 3" xfId="15742"/>
    <cellStyle name="40% - Accent2 2 2 5 6 4" xfId="6837"/>
    <cellStyle name="40% - Accent2 2 2 5 6 4 2" xfId="6838"/>
    <cellStyle name="40% - Accent2 2 2 5 6 4 2 2" xfId="16999"/>
    <cellStyle name="40% - Accent2 2 2 5 6 4 3" xfId="20631"/>
    <cellStyle name="40% - Accent2 2 2 5 6 5" xfId="6839"/>
    <cellStyle name="40% - Accent2 2 2 5 6 5 2" xfId="6840"/>
    <cellStyle name="40% - Accent2 2 2 5 6 5 2 2" xfId="20632"/>
    <cellStyle name="40% - Accent2 2 2 5 6 5 3" xfId="29154"/>
    <cellStyle name="40% - Accent2 2 2 5 6 6" xfId="6841"/>
    <cellStyle name="40% - Accent2 2 2 5 6 6 2" xfId="6842"/>
    <cellStyle name="40% - Accent2 2 2 5 6 6 2 2" xfId="17482"/>
    <cellStyle name="40% - Accent2 2 2 5 6 6 3" xfId="20633"/>
    <cellStyle name="40% - Accent2 2 2 5 6 7" xfId="6843"/>
    <cellStyle name="40% - Accent2 2 2 5 6 7 2" xfId="20634"/>
    <cellStyle name="40% - Accent2 2 2 5 6 8" xfId="20635"/>
    <cellStyle name="40% - Accent2 2 2 5 7" xfId="1586"/>
    <cellStyle name="40% - Accent2 2 2 5 7 2" xfId="6844"/>
    <cellStyle name="40% - Accent2 2 2 5 7 2 2" xfId="6845"/>
    <cellStyle name="40% - Accent2 2 2 5 7 2 2 2" xfId="6846"/>
    <cellStyle name="40% - Accent2 2 2 5 7 2 2 2 2" xfId="20636"/>
    <cellStyle name="40% - Accent2 2 2 5 7 2 2 3" xfId="20637"/>
    <cellStyle name="40% - Accent2 2 2 5 7 2 3" xfId="6847"/>
    <cellStyle name="40% - Accent2 2 2 5 7 2 3 2" xfId="20638"/>
    <cellStyle name="40% - Accent2 2 2 5 7 2 4" xfId="20639"/>
    <cellStyle name="40% - Accent2 2 2 5 7 3" xfId="6848"/>
    <cellStyle name="40% - Accent2 2 2 5 7 3 2" xfId="6849"/>
    <cellStyle name="40% - Accent2 2 2 5 7 3 2 2" xfId="20640"/>
    <cellStyle name="40% - Accent2 2 2 5 7 3 3" xfId="20641"/>
    <cellStyle name="40% - Accent2 2 2 5 7 4" xfId="6850"/>
    <cellStyle name="40% - Accent2 2 2 5 7 4 2" xfId="6851"/>
    <cellStyle name="40% - Accent2 2 2 5 7 4 2 2" xfId="20642"/>
    <cellStyle name="40% - Accent2 2 2 5 7 4 3" xfId="20643"/>
    <cellStyle name="40% - Accent2 2 2 5 7 5" xfId="6852"/>
    <cellStyle name="40% - Accent2 2 2 5 7 5 2" xfId="6853"/>
    <cellStyle name="40% - Accent2 2 2 5 7 5 2 2" xfId="20644"/>
    <cellStyle name="40% - Accent2 2 2 5 7 5 3" xfId="20645"/>
    <cellStyle name="40% - Accent2 2 2 5 7 6" xfId="6854"/>
    <cellStyle name="40% - Accent2 2 2 5 7 6 2" xfId="6855"/>
    <cellStyle name="40% - Accent2 2 2 5 7 6 2 2" xfId="20646"/>
    <cellStyle name="40% - Accent2 2 2 5 7 6 3" xfId="20647"/>
    <cellStyle name="40% - Accent2 2 2 5 7 7" xfId="6856"/>
    <cellStyle name="40% - Accent2 2 2 5 7 7 2" xfId="20648"/>
    <cellStyle name="40% - Accent2 2 2 5 7 8" xfId="20649"/>
    <cellStyle name="40% - Accent2 2 2 5 8" xfId="6857"/>
    <cellStyle name="40% - Accent2 2 2 5 8 2" xfId="6858"/>
    <cellStyle name="40% - Accent2 2 2 5 8 2 2" xfId="6859"/>
    <cellStyle name="40% - Accent2 2 2 5 8 2 2 2" xfId="20650"/>
    <cellStyle name="40% - Accent2 2 2 5 8 2 3" xfId="20651"/>
    <cellStyle name="40% - Accent2 2 2 5 8 3" xfId="6860"/>
    <cellStyle name="40% - Accent2 2 2 5 8 3 2" xfId="20652"/>
    <cellStyle name="40% - Accent2 2 2 5 8 4" xfId="20653"/>
    <cellStyle name="40% - Accent2 2 2 5 9" xfId="6861"/>
    <cellStyle name="40% - Accent2 2 2 5 9 2" xfId="6862"/>
    <cellStyle name="40% - Accent2 2 2 5 9 2 2" xfId="20654"/>
    <cellStyle name="40% - Accent2 2 2 5 9 3" xfId="20655"/>
    <cellStyle name="40% - Accent2 2 2 6" xfId="261"/>
    <cellStyle name="40% - Accent2 2 2 6 10" xfId="6863"/>
    <cellStyle name="40% - Accent2 2 2 6 10 2" xfId="6864"/>
    <cellStyle name="40% - Accent2 2 2 6 10 2 2" xfId="20656"/>
    <cellStyle name="40% - Accent2 2 2 6 10 3" xfId="15743"/>
    <cellStyle name="40% - Accent2 2 2 6 11" xfId="6865"/>
    <cellStyle name="40% - Accent2 2 2 6 11 2" xfId="6866"/>
    <cellStyle name="40% - Accent2 2 2 6 11 2 2" xfId="17000"/>
    <cellStyle name="40% - Accent2 2 2 6 11 3" xfId="16501"/>
    <cellStyle name="40% - Accent2 2 2 6 12" xfId="6867"/>
    <cellStyle name="40% - Accent2 2 2 6 12 2" xfId="6868"/>
    <cellStyle name="40% - Accent2 2 2 6 12 2 2" xfId="29910"/>
    <cellStyle name="40% - Accent2 2 2 6 12 3" xfId="20657"/>
    <cellStyle name="40% - Accent2 2 2 6 13" xfId="6869"/>
    <cellStyle name="40% - Accent2 2 2 6 13 2" xfId="20658"/>
    <cellStyle name="40% - Accent2 2 2 6 14" xfId="20659"/>
    <cellStyle name="40% - Accent2 2 2 6 2" xfId="262"/>
    <cellStyle name="40% - Accent2 2 2 6 2 2" xfId="1587"/>
    <cellStyle name="40% - Accent2 2 2 6 2 2 2" xfId="6870"/>
    <cellStyle name="40% - Accent2 2 2 6 2 2 2 2" xfId="6871"/>
    <cellStyle name="40% - Accent2 2 2 6 2 2 2 2 2" xfId="6872"/>
    <cellStyle name="40% - Accent2 2 2 6 2 2 2 2 2 2" xfId="20660"/>
    <cellStyle name="40% - Accent2 2 2 6 2 2 2 2 3" xfId="20661"/>
    <cellStyle name="40% - Accent2 2 2 6 2 2 2 3" xfId="6873"/>
    <cellStyle name="40% - Accent2 2 2 6 2 2 2 3 2" xfId="20662"/>
    <cellStyle name="40% - Accent2 2 2 6 2 2 2 4" xfId="20663"/>
    <cellStyle name="40% - Accent2 2 2 6 2 2 3" xfId="6874"/>
    <cellStyle name="40% - Accent2 2 2 6 2 2 3 2" xfId="6875"/>
    <cellStyle name="40% - Accent2 2 2 6 2 2 3 2 2" xfId="29911"/>
    <cellStyle name="40% - Accent2 2 2 6 2 2 3 3" xfId="20664"/>
    <cellStyle name="40% - Accent2 2 2 6 2 2 4" xfId="6876"/>
    <cellStyle name="40% - Accent2 2 2 6 2 2 4 2" xfId="6877"/>
    <cellStyle name="40% - Accent2 2 2 6 2 2 4 2 2" xfId="20665"/>
    <cellStyle name="40% - Accent2 2 2 6 2 2 4 3" xfId="20666"/>
    <cellStyle name="40% - Accent2 2 2 6 2 2 5" xfId="6878"/>
    <cellStyle name="40% - Accent2 2 2 6 2 2 5 2" xfId="6879"/>
    <cellStyle name="40% - Accent2 2 2 6 2 2 5 2 2" xfId="20667"/>
    <cellStyle name="40% - Accent2 2 2 6 2 2 5 3" xfId="20668"/>
    <cellStyle name="40% - Accent2 2 2 6 2 2 6" xfId="6880"/>
    <cellStyle name="40% - Accent2 2 2 6 2 2 6 2" xfId="6881"/>
    <cellStyle name="40% - Accent2 2 2 6 2 2 6 2 2" xfId="20669"/>
    <cellStyle name="40% - Accent2 2 2 6 2 2 6 3" xfId="20670"/>
    <cellStyle name="40% - Accent2 2 2 6 2 2 7" xfId="6882"/>
    <cellStyle name="40% - Accent2 2 2 6 2 2 7 2" xfId="20671"/>
    <cellStyle name="40% - Accent2 2 2 6 2 2 8" xfId="20672"/>
    <cellStyle name="40% - Accent2 2 2 6 2 3" xfId="6883"/>
    <cellStyle name="40% - Accent2 2 2 6 2 3 2" xfId="6884"/>
    <cellStyle name="40% - Accent2 2 2 6 2 3 2 2" xfId="6885"/>
    <cellStyle name="40% - Accent2 2 2 6 2 3 2 2 2" xfId="20673"/>
    <cellStyle name="40% - Accent2 2 2 6 2 3 2 3" xfId="20674"/>
    <cellStyle name="40% - Accent2 2 2 6 2 3 3" xfId="6886"/>
    <cellStyle name="40% - Accent2 2 2 6 2 3 3 2" xfId="20675"/>
    <cellStyle name="40% - Accent2 2 2 6 2 3 4" xfId="20676"/>
    <cellStyle name="40% - Accent2 2 2 6 2 4" xfId="6887"/>
    <cellStyle name="40% - Accent2 2 2 6 2 4 2" xfId="6888"/>
    <cellStyle name="40% - Accent2 2 2 6 2 4 2 2" xfId="20677"/>
    <cellStyle name="40% - Accent2 2 2 6 2 4 3" xfId="20678"/>
    <cellStyle name="40% - Accent2 2 2 6 2 5" xfId="6889"/>
    <cellStyle name="40% - Accent2 2 2 6 2 5 2" xfId="6890"/>
    <cellStyle name="40% - Accent2 2 2 6 2 5 2 2" xfId="20679"/>
    <cellStyle name="40% - Accent2 2 2 6 2 5 3" xfId="20680"/>
    <cellStyle name="40% - Accent2 2 2 6 2 6" xfId="6891"/>
    <cellStyle name="40% - Accent2 2 2 6 2 6 2" xfId="6892"/>
    <cellStyle name="40% - Accent2 2 2 6 2 6 2 2" xfId="20681"/>
    <cellStyle name="40% - Accent2 2 2 6 2 6 3" xfId="29565"/>
    <cellStyle name="40% - Accent2 2 2 6 2 7" xfId="6893"/>
    <cellStyle name="40% - Accent2 2 2 6 2 7 2" xfId="6894"/>
    <cellStyle name="40% - Accent2 2 2 6 2 7 2 2" xfId="20682"/>
    <cellStyle name="40% - Accent2 2 2 6 2 7 3" xfId="15744"/>
    <cellStyle name="40% - Accent2 2 2 6 2 8" xfId="6895"/>
    <cellStyle name="40% - Accent2 2 2 6 2 8 2" xfId="17001"/>
    <cellStyle name="40% - Accent2 2 2 6 2 9" xfId="20683"/>
    <cellStyle name="40% - Accent2 2 2 6 3" xfId="263"/>
    <cellStyle name="40% - Accent2 2 2 6 3 2" xfId="1588"/>
    <cellStyle name="40% - Accent2 2 2 6 3 2 2" xfId="6896"/>
    <cellStyle name="40% - Accent2 2 2 6 3 2 2 2" xfId="6897"/>
    <cellStyle name="40% - Accent2 2 2 6 3 2 2 2 2" xfId="6898"/>
    <cellStyle name="40% - Accent2 2 2 6 3 2 2 2 2 2" xfId="20684"/>
    <cellStyle name="40% - Accent2 2 2 6 3 2 2 2 3" xfId="20685"/>
    <cellStyle name="40% - Accent2 2 2 6 3 2 2 3" xfId="6899"/>
    <cellStyle name="40% - Accent2 2 2 6 3 2 2 3 2" xfId="20686"/>
    <cellStyle name="40% - Accent2 2 2 6 3 2 2 4" xfId="20687"/>
    <cellStyle name="40% - Accent2 2 2 6 3 2 3" xfId="6900"/>
    <cellStyle name="40% - Accent2 2 2 6 3 2 3 2" xfId="6901"/>
    <cellStyle name="40% - Accent2 2 2 6 3 2 3 2 2" xfId="20688"/>
    <cellStyle name="40% - Accent2 2 2 6 3 2 3 3" xfId="20689"/>
    <cellStyle name="40% - Accent2 2 2 6 3 2 4" xfId="6902"/>
    <cellStyle name="40% - Accent2 2 2 6 3 2 4 2" xfId="6903"/>
    <cellStyle name="40% - Accent2 2 2 6 3 2 4 2 2" xfId="20690"/>
    <cellStyle name="40% - Accent2 2 2 6 3 2 4 3" xfId="20691"/>
    <cellStyle name="40% - Accent2 2 2 6 3 2 5" xfId="6904"/>
    <cellStyle name="40% - Accent2 2 2 6 3 2 5 2" xfId="6905"/>
    <cellStyle name="40% - Accent2 2 2 6 3 2 5 2 2" xfId="20692"/>
    <cellStyle name="40% - Accent2 2 2 6 3 2 5 3" xfId="29912"/>
    <cellStyle name="40% - Accent2 2 2 6 3 2 6" xfId="6906"/>
    <cellStyle name="40% - Accent2 2 2 6 3 2 6 2" xfId="6907"/>
    <cellStyle name="40% - Accent2 2 2 6 3 2 6 2 2" xfId="20693"/>
    <cellStyle name="40% - Accent2 2 2 6 3 2 6 3" xfId="20694"/>
    <cellStyle name="40% - Accent2 2 2 6 3 2 7" xfId="6908"/>
    <cellStyle name="40% - Accent2 2 2 6 3 2 7 2" xfId="20695"/>
    <cellStyle name="40% - Accent2 2 2 6 3 2 8" xfId="20696"/>
    <cellStyle name="40% - Accent2 2 2 6 3 3" xfId="6909"/>
    <cellStyle name="40% - Accent2 2 2 6 3 3 2" xfId="6910"/>
    <cellStyle name="40% - Accent2 2 2 6 3 3 2 2" xfId="6911"/>
    <cellStyle name="40% - Accent2 2 2 6 3 3 2 2 2" xfId="20697"/>
    <cellStyle name="40% - Accent2 2 2 6 3 3 2 3" xfId="20698"/>
    <cellStyle name="40% - Accent2 2 2 6 3 3 3" xfId="6912"/>
    <cellStyle name="40% - Accent2 2 2 6 3 3 3 2" xfId="20699"/>
    <cellStyle name="40% - Accent2 2 2 6 3 3 4" xfId="20700"/>
    <cellStyle name="40% - Accent2 2 2 6 3 4" xfId="6913"/>
    <cellStyle name="40% - Accent2 2 2 6 3 4 2" xfId="6914"/>
    <cellStyle name="40% - Accent2 2 2 6 3 4 2 2" xfId="20701"/>
    <cellStyle name="40% - Accent2 2 2 6 3 4 3" xfId="20702"/>
    <cellStyle name="40% - Accent2 2 2 6 3 5" xfId="6915"/>
    <cellStyle name="40% - Accent2 2 2 6 3 5 2" xfId="6916"/>
    <cellStyle name="40% - Accent2 2 2 6 3 5 2 2" xfId="20703"/>
    <cellStyle name="40% - Accent2 2 2 6 3 5 3" xfId="20704"/>
    <cellStyle name="40% - Accent2 2 2 6 3 6" xfId="6917"/>
    <cellStyle name="40% - Accent2 2 2 6 3 6 2" xfId="6918"/>
    <cellStyle name="40% - Accent2 2 2 6 3 6 2 2" xfId="20705"/>
    <cellStyle name="40% - Accent2 2 2 6 3 6 3" xfId="20706"/>
    <cellStyle name="40% - Accent2 2 2 6 3 7" xfId="6919"/>
    <cellStyle name="40% - Accent2 2 2 6 3 7 2" xfId="6920"/>
    <cellStyle name="40% - Accent2 2 2 6 3 7 2 2" xfId="20707"/>
    <cellStyle name="40% - Accent2 2 2 6 3 7 3" xfId="20708"/>
    <cellStyle name="40% - Accent2 2 2 6 3 8" xfId="6921"/>
    <cellStyle name="40% - Accent2 2 2 6 3 8 2" xfId="17002"/>
    <cellStyle name="40% - Accent2 2 2 6 3 9" xfId="20709"/>
    <cellStyle name="40% - Accent2 2 2 6 4" xfId="264"/>
    <cellStyle name="40% - Accent2 2 2 6 4 2" xfId="1589"/>
    <cellStyle name="40% - Accent2 2 2 6 4 2 2" xfId="6922"/>
    <cellStyle name="40% - Accent2 2 2 6 4 2 2 2" xfId="6923"/>
    <cellStyle name="40% - Accent2 2 2 6 4 2 2 2 2" xfId="6924"/>
    <cellStyle name="40% - Accent2 2 2 6 4 2 2 2 2 2" xfId="20710"/>
    <cellStyle name="40% - Accent2 2 2 6 4 2 2 2 3" xfId="20711"/>
    <cellStyle name="40% - Accent2 2 2 6 4 2 2 3" xfId="6925"/>
    <cellStyle name="40% - Accent2 2 2 6 4 2 2 3 2" xfId="20712"/>
    <cellStyle name="40% - Accent2 2 2 6 4 2 2 4" xfId="20713"/>
    <cellStyle name="40% - Accent2 2 2 6 4 2 3" xfId="6926"/>
    <cellStyle name="40% - Accent2 2 2 6 4 2 3 2" xfId="6927"/>
    <cellStyle name="40% - Accent2 2 2 6 4 2 3 2 2" xfId="20714"/>
    <cellStyle name="40% - Accent2 2 2 6 4 2 3 3" xfId="20715"/>
    <cellStyle name="40% - Accent2 2 2 6 4 2 4" xfId="6928"/>
    <cellStyle name="40% - Accent2 2 2 6 4 2 4 2" xfId="6929"/>
    <cellStyle name="40% - Accent2 2 2 6 4 2 4 2 2" xfId="20716"/>
    <cellStyle name="40% - Accent2 2 2 6 4 2 4 3" xfId="20717"/>
    <cellStyle name="40% - Accent2 2 2 6 4 2 5" xfId="6930"/>
    <cellStyle name="40% - Accent2 2 2 6 4 2 5 2" xfId="6931"/>
    <cellStyle name="40% - Accent2 2 2 6 4 2 5 2 2" xfId="16502"/>
    <cellStyle name="40% - Accent2 2 2 6 4 2 5 3" xfId="29913"/>
    <cellStyle name="40% - Accent2 2 2 6 4 2 6" xfId="6932"/>
    <cellStyle name="40% - Accent2 2 2 6 4 2 6 2" xfId="6933"/>
    <cellStyle name="40% - Accent2 2 2 6 4 2 6 2 2" xfId="20718"/>
    <cellStyle name="40% - Accent2 2 2 6 4 2 6 3" xfId="20719"/>
    <cellStyle name="40% - Accent2 2 2 6 4 2 7" xfId="6934"/>
    <cellStyle name="40% - Accent2 2 2 6 4 2 7 2" xfId="20720"/>
    <cellStyle name="40% - Accent2 2 2 6 4 2 8" xfId="20721"/>
    <cellStyle name="40% - Accent2 2 2 6 4 3" xfId="6935"/>
    <cellStyle name="40% - Accent2 2 2 6 4 3 2" xfId="6936"/>
    <cellStyle name="40% - Accent2 2 2 6 4 3 2 2" xfId="6937"/>
    <cellStyle name="40% - Accent2 2 2 6 4 3 2 2 2" xfId="17003"/>
    <cellStyle name="40% - Accent2 2 2 6 4 3 2 3" xfId="20722"/>
    <cellStyle name="40% - Accent2 2 2 6 4 3 3" xfId="6938"/>
    <cellStyle name="40% - Accent2 2 2 6 4 3 3 2" xfId="20723"/>
    <cellStyle name="40% - Accent2 2 2 6 4 3 4" xfId="20724"/>
    <cellStyle name="40% - Accent2 2 2 6 4 4" xfId="6939"/>
    <cellStyle name="40% - Accent2 2 2 6 4 4 2" xfId="6940"/>
    <cellStyle name="40% - Accent2 2 2 6 4 4 2 2" xfId="20725"/>
    <cellStyle name="40% - Accent2 2 2 6 4 4 3" xfId="20726"/>
    <cellStyle name="40% - Accent2 2 2 6 4 5" xfId="6941"/>
    <cellStyle name="40% - Accent2 2 2 6 4 5 2" xfId="6942"/>
    <cellStyle name="40% - Accent2 2 2 6 4 5 2 2" xfId="20727"/>
    <cellStyle name="40% - Accent2 2 2 6 4 5 3" xfId="20728"/>
    <cellStyle name="40% - Accent2 2 2 6 4 6" xfId="6943"/>
    <cellStyle name="40% - Accent2 2 2 6 4 6 2" xfId="6944"/>
    <cellStyle name="40% - Accent2 2 2 6 4 6 2 2" xfId="20729"/>
    <cellStyle name="40% - Accent2 2 2 6 4 6 3" xfId="20730"/>
    <cellStyle name="40% - Accent2 2 2 6 4 7" xfId="6945"/>
    <cellStyle name="40% - Accent2 2 2 6 4 7 2" xfId="6946"/>
    <cellStyle name="40% - Accent2 2 2 6 4 7 2 2" xfId="20731"/>
    <cellStyle name="40% - Accent2 2 2 6 4 7 3" xfId="20732"/>
    <cellStyle name="40% - Accent2 2 2 6 4 8" xfId="6947"/>
    <cellStyle name="40% - Accent2 2 2 6 4 8 2" xfId="20733"/>
    <cellStyle name="40% - Accent2 2 2 6 4 9" xfId="20734"/>
    <cellStyle name="40% - Accent2 2 2 6 5" xfId="1590"/>
    <cellStyle name="40% - Accent2 2 2 6 5 2" xfId="6948"/>
    <cellStyle name="40% - Accent2 2 2 6 5 2 2" xfId="6949"/>
    <cellStyle name="40% - Accent2 2 2 6 5 2 2 2" xfId="6950"/>
    <cellStyle name="40% - Accent2 2 2 6 5 2 2 2 2" xfId="17004"/>
    <cellStyle name="40% - Accent2 2 2 6 5 2 2 3" xfId="20735"/>
    <cellStyle name="40% - Accent2 2 2 6 5 2 3" xfId="6951"/>
    <cellStyle name="40% - Accent2 2 2 6 5 2 3 2" xfId="20736"/>
    <cellStyle name="40% - Accent2 2 2 6 5 2 4" xfId="20737"/>
    <cellStyle name="40% - Accent2 2 2 6 5 3" xfId="6952"/>
    <cellStyle name="40% - Accent2 2 2 6 5 3 2" xfId="6953"/>
    <cellStyle name="40% - Accent2 2 2 6 5 3 2 2" xfId="20738"/>
    <cellStyle name="40% - Accent2 2 2 6 5 3 3" xfId="20739"/>
    <cellStyle name="40% - Accent2 2 2 6 5 4" xfId="6954"/>
    <cellStyle name="40% - Accent2 2 2 6 5 4 2" xfId="6955"/>
    <cellStyle name="40% - Accent2 2 2 6 5 4 2 2" xfId="20740"/>
    <cellStyle name="40% - Accent2 2 2 6 5 4 3" xfId="20741"/>
    <cellStyle name="40% - Accent2 2 2 6 5 5" xfId="6956"/>
    <cellStyle name="40% - Accent2 2 2 6 5 5 2" xfId="6957"/>
    <cellStyle name="40% - Accent2 2 2 6 5 5 2 2" xfId="29155"/>
    <cellStyle name="40% - Accent2 2 2 6 5 5 3" xfId="29914"/>
    <cellStyle name="40% - Accent2 2 2 6 5 6" xfId="6958"/>
    <cellStyle name="40% - Accent2 2 2 6 5 6 2" xfId="6959"/>
    <cellStyle name="40% - Accent2 2 2 6 5 6 2 2" xfId="20742"/>
    <cellStyle name="40% - Accent2 2 2 6 5 6 3" xfId="20743"/>
    <cellStyle name="40% - Accent2 2 2 6 5 7" xfId="6960"/>
    <cellStyle name="40% - Accent2 2 2 6 5 7 2" xfId="20744"/>
    <cellStyle name="40% - Accent2 2 2 6 5 8" xfId="20745"/>
    <cellStyle name="40% - Accent2 2 2 6 6" xfId="1591"/>
    <cellStyle name="40% - Accent2 2 2 6 6 2" xfId="6961"/>
    <cellStyle name="40% - Accent2 2 2 6 6 2 2" xfId="6962"/>
    <cellStyle name="40% - Accent2 2 2 6 6 2 2 2" xfId="6963"/>
    <cellStyle name="40% - Accent2 2 2 6 6 2 2 2 2" xfId="20746"/>
    <cellStyle name="40% - Accent2 2 2 6 6 2 2 3" xfId="20747"/>
    <cellStyle name="40% - Accent2 2 2 6 6 2 3" xfId="6964"/>
    <cellStyle name="40% - Accent2 2 2 6 6 2 3 2" xfId="20748"/>
    <cellStyle name="40% - Accent2 2 2 6 6 2 4" xfId="20749"/>
    <cellStyle name="40% - Accent2 2 2 6 6 3" xfId="6965"/>
    <cellStyle name="40% - Accent2 2 2 6 6 3 2" xfId="6966"/>
    <cellStyle name="40% - Accent2 2 2 6 6 3 2 2" xfId="20750"/>
    <cellStyle name="40% - Accent2 2 2 6 6 3 3" xfId="20751"/>
    <cellStyle name="40% - Accent2 2 2 6 6 4" xfId="6967"/>
    <cellStyle name="40% - Accent2 2 2 6 6 4 2" xfId="6968"/>
    <cellStyle name="40% - Accent2 2 2 6 6 4 2 2" xfId="20752"/>
    <cellStyle name="40% - Accent2 2 2 6 6 4 3" xfId="20753"/>
    <cellStyle name="40% - Accent2 2 2 6 6 5" xfId="6969"/>
    <cellStyle name="40% - Accent2 2 2 6 6 5 2" xfId="6970"/>
    <cellStyle name="40% - Accent2 2 2 6 6 5 2 2" xfId="16758"/>
    <cellStyle name="40% - Accent2 2 2 6 6 5 3" xfId="16759"/>
    <cellStyle name="40% - Accent2 2 2 6 6 6" xfId="6971"/>
    <cellStyle name="40% - Accent2 2 2 6 6 6 2" xfId="6972"/>
    <cellStyle name="40% - Accent2 2 2 6 6 6 2 2" xfId="17427"/>
    <cellStyle name="40% - Accent2 2 2 6 6 6 3" xfId="15745"/>
    <cellStyle name="40% - Accent2 2 2 6 6 7" xfId="6973"/>
    <cellStyle name="40% - Accent2 2 2 6 6 7 2" xfId="15746"/>
    <cellStyle name="40% - Accent2 2 2 6 6 8" xfId="17005"/>
    <cellStyle name="40% - Accent2 2 2 6 7" xfId="1592"/>
    <cellStyle name="40% - Accent2 2 2 6 7 2" xfId="6974"/>
    <cellStyle name="40% - Accent2 2 2 6 7 2 2" xfId="6975"/>
    <cellStyle name="40% - Accent2 2 2 6 7 2 2 2" xfId="6976"/>
    <cellStyle name="40% - Accent2 2 2 6 7 2 2 2 2" xfId="20754"/>
    <cellStyle name="40% - Accent2 2 2 6 7 2 2 3" xfId="20755"/>
    <cellStyle name="40% - Accent2 2 2 6 7 2 3" xfId="6977"/>
    <cellStyle name="40% - Accent2 2 2 6 7 2 3 2" xfId="20756"/>
    <cellStyle name="40% - Accent2 2 2 6 7 2 4" xfId="20757"/>
    <cellStyle name="40% - Accent2 2 2 6 7 3" xfId="6978"/>
    <cellStyle name="40% - Accent2 2 2 6 7 3 2" xfId="6979"/>
    <cellStyle name="40% - Accent2 2 2 6 7 3 2 2" xfId="20758"/>
    <cellStyle name="40% - Accent2 2 2 6 7 3 3" xfId="20759"/>
    <cellStyle name="40% - Accent2 2 2 6 7 4" xfId="6980"/>
    <cellStyle name="40% - Accent2 2 2 6 7 4 2" xfId="6981"/>
    <cellStyle name="40% - Accent2 2 2 6 7 4 2 2" xfId="20760"/>
    <cellStyle name="40% - Accent2 2 2 6 7 4 3" xfId="20761"/>
    <cellStyle name="40% - Accent2 2 2 6 7 5" xfId="6982"/>
    <cellStyle name="40% - Accent2 2 2 6 7 5 2" xfId="6983"/>
    <cellStyle name="40% - Accent2 2 2 6 7 5 2 2" xfId="29156"/>
    <cellStyle name="40% - Accent2 2 2 6 7 5 3" xfId="16595"/>
    <cellStyle name="40% - Accent2 2 2 6 7 6" xfId="6984"/>
    <cellStyle name="40% - Accent2 2 2 6 7 6 2" xfId="6985"/>
    <cellStyle name="40% - Accent2 2 2 6 7 6 2 2" xfId="20762"/>
    <cellStyle name="40% - Accent2 2 2 6 7 6 3" xfId="20763"/>
    <cellStyle name="40% - Accent2 2 2 6 7 7" xfId="6986"/>
    <cellStyle name="40% - Accent2 2 2 6 7 7 2" xfId="20764"/>
    <cellStyle name="40% - Accent2 2 2 6 7 8" xfId="20765"/>
    <cellStyle name="40% - Accent2 2 2 6 8" xfId="6987"/>
    <cellStyle name="40% - Accent2 2 2 6 8 2" xfId="6988"/>
    <cellStyle name="40% - Accent2 2 2 6 8 2 2" xfId="6989"/>
    <cellStyle name="40% - Accent2 2 2 6 8 2 2 2" xfId="20766"/>
    <cellStyle name="40% - Accent2 2 2 6 8 2 3" xfId="17006"/>
    <cellStyle name="40% - Accent2 2 2 6 8 3" xfId="6990"/>
    <cellStyle name="40% - Accent2 2 2 6 8 3 2" xfId="20767"/>
    <cellStyle name="40% - Accent2 2 2 6 8 4" xfId="20768"/>
    <cellStyle name="40% - Accent2 2 2 6 9" xfId="6991"/>
    <cellStyle name="40% - Accent2 2 2 6 9 2" xfId="6992"/>
    <cellStyle name="40% - Accent2 2 2 6 9 2 2" xfId="20769"/>
    <cellStyle name="40% - Accent2 2 2 6 9 3" xfId="20770"/>
    <cellStyle name="40% - Accent2 2 2 7" xfId="265"/>
    <cellStyle name="40% - Accent2 2 2 7 2" xfId="1593"/>
    <cellStyle name="40% - Accent2 2 2 7 2 2" xfId="6993"/>
    <cellStyle name="40% - Accent2 2 2 7 2 2 2" xfId="6994"/>
    <cellStyle name="40% - Accent2 2 2 7 2 2 2 2" xfId="6995"/>
    <cellStyle name="40% - Accent2 2 2 7 2 2 2 2 2" xfId="20771"/>
    <cellStyle name="40% - Accent2 2 2 7 2 2 2 3" xfId="20772"/>
    <cellStyle name="40% - Accent2 2 2 7 2 2 3" xfId="6996"/>
    <cellStyle name="40% - Accent2 2 2 7 2 2 3 2" xfId="20773"/>
    <cellStyle name="40% - Accent2 2 2 7 2 2 4" xfId="20774"/>
    <cellStyle name="40% - Accent2 2 2 7 2 3" xfId="6997"/>
    <cellStyle name="40% - Accent2 2 2 7 2 3 2" xfId="6998"/>
    <cellStyle name="40% - Accent2 2 2 7 2 3 2 2" xfId="20775"/>
    <cellStyle name="40% - Accent2 2 2 7 2 3 3" xfId="20776"/>
    <cellStyle name="40% - Accent2 2 2 7 2 4" xfId="6999"/>
    <cellStyle name="40% - Accent2 2 2 7 2 4 2" xfId="7000"/>
    <cellStyle name="40% - Accent2 2 2 7 2 4 2 2" xfId="20777"/>
    <cellStyle name="40% - Accent2 2 2 7 2 4 3" xfId="20778"/>
    <cellStyle name="40% - Accent2 2 2 7 2 5" xfId="7001"/>
    <cellStyle name="40% - Accent2 2 2 7 2 5 2" xfId="7002"/>
    <cellStyle name="40% - Accent2 2 2 7 2 5 2 2" xfId="20779"/>
    <cellStyle name="40% - Accent2 2 2 7 2 5 3" xfId="17007"/>
    <cellStyle name="40% - Accent2 2 2 7 2 6" xfId="7003"/>
    <cellStyle name="40% - Accent2 2 2 7 2 6 2" xfId="7004"/>
    <cellStyle name="40% - Accent2 2 2 7 2 6 2 2" xfId="20780"/>
    <cellStyle name="40% - Accent2 2 2 7 2 6 3" xfId="29157"/>
    <cellStyle name="40% - Accent2 2 2 7 2 7" xfId="7005"/>
    <cellStyle name="40% - Accent2 2 2 7 2 7 2" xfId="20781"/>
    <cellStyle name="40% - Accent2 2 2 7 2 8" xfId="20782"/>
    <cellStyle name="40% - Accent2 2 2 7 3" xfId="7006"/>
    <cellStyle name="40% - Accent2 2 2 7 3 2" xfId="7007"/>
    <cellStyle name="40% - Accent2 2 2 7 3 2 2" xfId="7008"/>
    <cellStyle name="40% - Accent2 2 2 7 3 2 2 2" xfId="20783"/>
    <cellStyle name="40% - Accent2 2 2 7 3 2 3" xfId="20784"/>
    <cellStyle name="40% - Accent2 2 2 7 3 3" xfId="7009"/>
    <cellStyle name="40% - Accent2 2 2 7 3 3 2" xfId="20785"/>
    <cellStyle name="40% - Accent2 2 2 7 3 4" xfId="20786"/>
    <cellStyle name="40% - Accent2 2 2 7 4" xfId="7010"/>
    <cellStyle name="40% - Accent2 2 2 7 4 2" xfId="7011"/>
    <cellStyle name="40% - Accent2 2 2 7 4 2 2" xfId="20787"/>
    <cellStyle name="40% - Accent2 2 2 7 4 3" xfId="20788"/>
    <cellStyle name="40% - Accent2 2 2 7 5" xfId="7012"/>
    <cellStyle name="40% - Accent2 2 2 7 5 2" xfId="7013"/>
    <cellStyle name="40% - Accent2 2 2 7 5 2 2" xfId="20789"/>
    <cellStyle name="40% - Accent2 2 2 7 5 3" xfId="20790"/>
    <cellStyle name="40% - Accent2 2 2 7 6" xfId="7014"/>
    <cellStyle name="40% - Accent2 2 2 7 6 2" xfId="7015"/>
    <cellStyle name="40% - Accent2 2 2 7 6 2 2" xfId="20791"/>
    <cellStyle name="40% - Accent2 2 2 7 6 3" xfId="20792"/>
    <cellStyle name="40% - Accent2 2 2 7 7" xfId="7016"/>
    <cellStyle name="40% - Accent2 2 2 7 7 2" xfId="7017"/>
    <cellStyle name="40% - Accent2 2 2 7 7 2 2" xfId="20793"/>
    <cellStyle name="40% - Accent2 2 2 7 7 3" xfId="29158"/>
    <cellStyle name="40% - Accent2 2 2 7 8" xfId="7018"/>
    <cellStyle name="40% - Accent2 2 2 7 8 2" xfId="15747"/>
    <cellStyle name="40% - Accent2 2 2 7 9" xfId="15748"/>
    <cellStyle name="40% - Accent2 2 2 8" xfId="266"/>
    <cellStyle name="40% - Accent2 2 2 8 2" xfId="1594"/>
    <cellStyle name="40% - Accent2 2 2 8 2 2" xfId="7019"/>
    <cellStyle name="40% - Accent2 2 2 8 2 2 2" xfId="7020"/>
    <cellStyle name="40% - Accent2 2 2 8 2 2 2 2" xfId="7021"/>
    <cellStyle name="40% - Accent2 2 2 8 2 2 2 2 2" xfId="15749"/>
    <cellStyle name="40% - Accent2 2 2 8 2 2 2 3" xfId="15750"/>
    <cellStyle name="40% - Accent2 2 2 8 2 2 3" xfId="7022"/>
    <cellStyle name="40% - Accent2 2 2 8 2 2 3 2" xfId="15751"/>
    <cellStyle name="40% - Accent2 2 2 8 2 2 4" xfId="20794"/>
    <cellStyle name="40% - Accent2 2 2 8 2 3" xfId="7023"/>
    <cellStyle name="40% - Accent2 2 2 8 2 3 2" xfId="7024"/>
    <cellStyle name="40% - Accent2 2 2 8 2 3 2 2" xfId="20795"/>
    <cellStyle name="40% - Accent2 2 2 8 2 3 3" xfId="20796"/>
    <cellStyle name="40% - Accent2 2 2 8 2 4" xfId="7025"/>
    <cellStyle name="40% - Accent2 2 2 8 2 4 2" xfId="7026"/>
    <cellStyle name="40% - Accent2 2 2 8 2 4 2 2" xfId="20797"/>
    <cellStyle name="40% - Accent2 2 2 8 2 4 3" xfId="20798"/>
    <cellStyle name="40% - Accent2 2 2 8 2 5" xfId="7027"/>
    <cellStyle name="40% - Accent2 2 2 8 2 5 2" xfId="7028"/>
    <cellStyle name="40% - Accent2 2 2 8 2 5 2 2" xfId="20799"/>
    <cellStyle name="40% - Accent2 2 2 8 2 5 3" xfId="20800"/>
    <cellStyle name="40% - Accent2 2 2 8 2 6" xfId="7029"/>
    <cellStyle name="40% - Accent2 2 2 8 2 6 2" xfId="7030"/>
    <cellStyle name="40% - Accent2 2 2 8 2 6 2 2" xfId="15752"/>
    <cellStyle name="40% - Accent2 2 2 8 2 6 3" xfId="17008"/>
    <cellStyle name="40% - Accent2 2 2 8 2 7" xfId="7031"/>
    <cellStyle name="40% - Accent2 2 2 8 2 7 2" xfId="20801"/>
    <cellStyle name="40% - Accent2 2 2 8 2 8" xfId="20802"/>
    <cellStyle name="40% - Accent2 2 2 8 3" xfId="7032"/>
    <cellStyle name="40% - Accent2 2 2 8 3 2" xfId="7033"/>
    <cellStyle name="40% - Accent2 2 2 8 3 2 2" xfId="7034"/>
    <cellStyle name="40% - Accent2 2 2 8 3 2 2 2" xfId="20803"/>
    <cellStyle name="40% - Accent2 2 2 8 3 2 3" xfId="20804"/>
    <cellStyle name="40% - Accent2 2 2 8 3 3" xfId="7035"/>
    <cellStyle name="40% - Accent2 2 2 8 3 3 2" xfId="20805"/>
    <cellStyle name="40% - Accent2 2 2 8 3 4" xfId="20806"/>
    <cellStyle name="40% - Accent2 2 2 8 4" xfId="7036"/>
    <cellStyle name="40% - Accent2 2 2 8 4 2" xfId="7037"/>
    <cellStyle name="40% - Accent2 2 2 8 4 2 2" xfId="20807"/>
    <cellStyle name="40% - Accent2 2 2 8 4 3" xfId="20808"/>
    <cellStyle name="40% - Accent2 2 2 8 5" xfId="7038"/>
    <cellStyle name="40% - Accent2 2 2 8 5 2" xfId="7039"/>
    <cellStyle name="40% - Accent2 2 2 8 5 2 2" xfId="20809"/>
    <cellStyle name="40% - Accent2 2 2 8 5 3" xfId="20810"/>
    <cellStyle name="40% - Accent2 2 2 8 6" xfId="7040"/>
    <cellStyle name="40% - Accent2 2 2 8 6 2" xfId="7041"/>
    <cellStyle name="40% - Accent2 2 2 8 6 2 2" xfId="20811"/>
    <cellStyle name="40% - Accent2 2 2 8 6 3" xfId="29159"/>
    <cellStyle name="40% - Accent2 2 2 8 7" xfId="7042"/>
    <cellStyle name="40% - Accent2 2 2 8 7 2" xfId="7043"/>
    <cellStyle name="40% - Accent2 2 2 8 7 2 2" xfId="20812"/>
    <cellStyle name="40% - Accent2 2 2 8 7 3" xfId="20813"/>
    <cellStyle name="40% - Accent2 2 2 8 8" xfId="7044"/>
    <cellStyle name="40% - Accent2 2 2 8 8 2" xfId="20814"/>
    <cellStyle name="40% - Accent2 2 2 8 9" xfId="20815"/>
    <cellStyle name="40% - Accent2 2 2 9" xfId="267"/>
    <cellStyle name="40% - Accent2 2 2 9 2" xfId="1595"/>
    <cellStyle name="40% - Accent2 2 2 9 2 2" xfId="7045"/>
    <cellStyle name="40% - Accent2 2 2 9 2 2 2" xfId="7046"/>
    <cellStyle name="40% - Accent2 2 2 9 2 2 2 2" xfId="7047"/>
    <cellStyle name="40% - Accent2 2 2 9 2 2 2 2 2" xfId="20816"/>
    <cellStyle name="40% - Accent2 2 2 9 2 2 2 3" xfId="20817"/>
    <cellStyle name="40% - Accent2 2 2 9 2 2 3" xfId="7048"/>
    <cellStyle name="40% - Accent2 2 2 9 2 2 3 2" xfId="20818"/>
    <cellStyle name="40% - Accent2 2 2 9 2 2 4" xfId="20819"/>
    <cellStyle name="40% - Accent2 2 2 9 2 3" xfId="7049"/>
    <cellStyle name="40% - Accent2 2 2 9 2 3 2" xfId="7050"/>
    <cellStyle name="40% - Accent2 2 2 9 2 3 2 2" xfId="20820"/>
    <cellStyle name="40% - Accent2 2 2 9 2 3 3" xfId="20821"/>
    <cellStyle name="40% - Accent2 2 2 9 2 4" xfId="7051"/>
    <cellStyle name="40% - Accent2 2 2 9 2 4 2" xfId="7052"/>
    <cellStyle name="40% - Accent2 2 2 9 2 4 2 2" xfId="20822"/>
    <cellStyle name="40% - Accent2 2 2 9 2 4 3" xfId="20823"/>
    <cellStyle name="40% - Accent2 2 2 9 2 5" xfId="7053"/>
    <cellStyle name="40% - Accent2 2 2 9 2 5 2" xfId="7054"/>
    <cellStyle name="40% - Accent2 2 2 9 2 5 2 2" xfId="20824"/>
    <cellStyle name="40% - Accent2 2 2 9 2 5 3" xfId="29160"/>
    <cellStyle name="40% - Accent2 2 2 9 2 6" xfId="7055"/>
    <cellStyle name="40% - Accent2 2 2 9 2 6 2" xfId="7056"/>
    <cellStyle name="40% - Accent2 2 2 9 2 6 2 2" xfId="20825"/>
    <cellStyle name="40% - Accent2 2 2 9 2 6 3" xfId="20826"/>
    <cellStyle name="40% - Accent2 2 2 9 2 7" xfId="7057"/>
    <cellStyle name="40% - Accent2 2 2 9 2 7 2" xfId="15753"/>
    <cellStyle name="40% - Accent2 2 2 9 2 8" xfId="17009"/>
    <cellStyle name="40% - Accent2 2 2 9 3" xfId="7058"/>
    <cellStyle name="40% - Accent2 2 2 9 3 2" xfId="7059"/>
    <cellStyle name="40% - Accent2 2 2 9 3 2 2" xfId="7060"/>
    <cellStyle name="40% - Accent2 2 2 9 3 2 2 2" xfId="20827"/>
    <cellStyle name="40% - Accent2 2 2 9 3 2 3" xfId="20828"/>
    <cellStyle name="40% - Accent2 2 2 9 3 3" xfId="7061"/>
    <cellStyle name="40% - Accent2 2 2 9 3 3 2" xfId="20829"/>
    <cellStyle name="40% - Accent2 2 2 9 3 4" xfId="20830"/>
    <cellStyle name="40% - Accent2 2 2 9 4" xfId="7062"/>
    <cellStyle name="40% - Accent2 2 2 9 4 2" xfId="7063"/>
    <cellStyle name="40% - Accent2 2 2 9 4 2 2" xfId="20831"/>
    <cellStyle name="40% - Accent2 2 2 9 4 3" xfId="20832"/>
    <cellStyle name="40% - Accent2 2 2 9 5" xfId="7064"/>
    <cellStyle name="40% - Accent2 2 2 9 5 2" xfId="7065"/>
    <cellStyle name="40% - Accent2 2 2 9 5 2 2" xfId="20833"/>
    <cellStyle name="40% - Accent2 2 2 9 5 3" xfId="20834"/>
    <cellStyle name="40% - Accent2 2 2 9 6" xfId="7066"/>
    <cellStyle name="40% - Accent2 2 2 9 6 2" xfId="7067"/>
    <cellStyle name="40% - Accent2 2 2 9 6 2 2" xfId="20835"/>
    <cellStyle name="40% - Accent2 2 2 9 6 3" xfId="29161"/>
    <cellStyle name="40% - Accent2 2 2 9 7" xfId="7068"/>
    <cellStyle name="40% - Accent2 2 2 9 7 2" xfId="7069"/>
    <cellStyle name="40% - Accent2 2 2 9 7 2 2" xfId="20836"/>
    <cellStyle name="40% - Accent2 2 2 9 7 3" xfId="17483"/>
    <cellStyle name="40% - Accent2 2 2 9 8" xfId="7070"/>
    <cellStyle name="40% - Accent2 2 2 9 8 2" xfId="20837"/>
    <cellStyle name="40% - Accent2 2 2 9 9" xfId="20838"/>
    <cellStyle name="40% - Accent2 2 3" xfId="268"/>
    <cellStyle name="40% - Accent2 2 3 2" xfId="20839"/>
    <cellStyle name="40% - Accent2 2 4" xfId="269"/>
    <cellStyle name="40% - Accent2 2 4 10" xfId="7071"/>
    <cellStyle name="40% - Accent2 2 4 10 2" xfId="7072"/>
    <cellStyle name="40% - Accent2 2 4 10 2 2" xfId="20840"/>
    <cellStyle name="40% - Accent2 2 4 10 3" xfId="20841"/>
    <cellStyle name="40% - Accent2 2 4 11" xfId="7073"/>
    <cellStyle name="40% - Accent2 2 4 11 2" xfId="7074"/>
    <cellStyle name="40% - Accent2 2 4 11 2 2" xfId="20842"/>
    <cellStyle name="40% - Accent2 2 4 11 3" xfId="20843"/>
    <cellStyle name="40% - Accent2 2 4 12" xfId="7075"/>
    <cellStyle name="40% - Accent2 2 4 12 2" xfId="7076"/>
    <cellStyle name="40% - Accent2 2 4 12 2 2" xfId="20844"/>
    <cellStyle name="40% - Accent2 2 4 12 3" xfId="20845"/>
    <cellStyle name="40% - Accent2 2 4 13" xfId="7077"/>
    <cellStyle name="40% - Accent2 2 4 13 2" xfId="20846"/>
    <cellStyle name="40% - Accent2 2 4 14" xfId="20847"/>
    <cellStyle name="40% - Accent2 2 4 2" xfId="270"/>
    <cellStyle name="40% - Accent2 2 4 2 2" xfId="1596"/>
    <cellStyle name="40% - Accent2 2 4 2 2 2" xfId="7078"/>
    <cellStyle name="40% - Accent2 2 4 2 2 2 2" xfId="7079"/>
    <cellStyle name="40% - Accent2 2 4 2 2 2 2 2" xfId="7080"/>
    <cellStyle name="40% - Accent2 2 4 2 2 2 2 2 2" xfId="20848"/>
    <cellStyle name="40% - Accent2 2 4 2 2 2 2 3" xfId="20849"/>
    <cellStyle name="40% - Accent2 2 4 2 2 2 3" xfId="7081"/>
    <cellStyle name="40% - Accent2 2 4 2 2 2 3 2" xfId="20850"/>
    <cellStyle name="40% - Accent2 2 4 2 2 2 4" xfId="20851"/>
    <cellStyle name="40% - Accent2 2 4 2 2 3" xfId="7082"/>
    <cellStyle name="40% - Accent2 2 4 2 2 3 2" xfId="7083"/>
    <cellStyle name="40% - Accent2 2 4 2 2 3 2 2" xfId="20852"/>
    <cellStyle name="40% - Accent2 2 4 2 2 3 3" xfId="15754"/>
    <cellStyle name="40% - Accent2 2 4 2 2 4" xfId="7084"/>
    <cellStyle name="40% - Accent2 2 4 2 2 4 2" xfId="7085"/>
    <cellStyle name="40% - Accent2 2 4 2 2 4 2 2" xfId="17010"/>
    <cellStyle name="40% - Accent2 2 4 2 2 4 3" xfId="20853"/>
    <cellStyle name="40% - Accent2 2 4 2 2 5" xfId="7086"/>
    <cellStyle name="40% - Accent2 2 4 2 2 5 2" xfId="7087"/>
    <cellStyle name="40% - Accent2 2 4 2 2 5 2 2" xfId="20854"/>
    <cellStyle name="40% - Accent2 2 4 2 2 5 3" xfId="20855"/>
    <cellStyle name="40% - Accent2 2 4 2 2 6" xfId="7088"/>
    <cellStyle name="40% - Accent2 2 4 2 2 6 2" xfId="7089"/>
    <cellStyle name="40% - Accent2 2 4 2 2 6 2 2" xfId="20856"/>
    <cellStyle name="40% - Accent2 2 4 2 2 6 3" xfId="20857"/>
    <cellStyle name="40% - Accent2 2 4 2 2 7" xfId="7090"/>
    <cellStyle name="40% - Accent2 2 4 2 2 7 2" xfId="20858"/>
    <cellStyle name="40% - Accent2 2 4 2 2 8" xfId="20859"/>
    <cellStyle name="40% - Accent2 2 4 2 3" xfId="7091"/>
    <cellStyle name="40% - Accent2 2 4 2 3 2" xfId="7092"/>
    <cellStyle name="40% - Accent2 2 4 2 3 2 2" xfId="7093"/>
    <cellStyle name="40% - Accent2 2 4 2 3 2 2 2" xfId="20860"/>
    <cellStyle name="40% - Accent2 2 4 2 3 2 3" xfId="16503"/>
    <cellStyle name="40% - Accent2 2 4 2 3 3" xfId="7094"/>
    <cellStyle name="40% - Accent2 2 4 2 3 3 2" xfId="29915"/>
    <cellStyle name="40% - Accent2 2 4 2 3 4" xfId="20861"/>
    <cellStyle name="40% - Accent2 2 4 2 4" xfId="7095"/>
    <cellStyle name="40% - Accent2 2 4 2 4 2" xfId="7096"/>
    <cellStyle name="40% - Accent2 2 4 2 4 2 2" xfId="20862"/>
    <cellStyle name="40% - Accent2 2 4 2 4 3" xfId="20863"/>
    <cellStyle name="40% - Accent2 2 4 2 5" xfId="7097"/>
    <cellStyle name="40% - Accent2 2 4 2 5 2" xfId="7098"/>
    <cellStyle name="40% - Accent2 2 4 2 5 2 2" xfId="20864"/>
    <cellStyle name="40% - Accent2 2 4 2 5 3" xfId="20865"/>
    <cellStyle name="40% - Accent2 2 4 2 6" xfId="7099"/>
    <cellStyle name="40% - Accent2 2 4 2 6 2" xfId="7100"/>
    <cellStyle name="40% - Accent2 2 4 2 6 2 2" xfId="20866"/>
    <cellStyle name="40% - Accent2 2 4 2 6 3" xfId="20867"/>
    <cellStyle name="40% - Accent2 2 4 2 7" xfId="7101"/>
    <cellStyle name="40% - Accent2 2 4 2 7 2" xfId="7102"/>
    <cellStyle name="40% - Accent2 2 4 2 7 2 2" xfId="20868"/>
    <cellStyle name="40% - Accent2 2 4 2 7 3" xfId="20869"/>
    <cellStyle name="40% - Accent2 2 4 2 8" xfId="7103"/>
    <cellStyle name="40% - Accent2 2 4 2 8 2" xfId="20870"/>
    <cellStyle name="40% - Accent2 2 4 2 9" xfId="20871"/>
    <cellStyle name="40% - Accent2 2 4 3" xfId="271"/>
    <cellStyle name="40% - Accent2 2 4 3 2" xfId="1597"/>
    <cellStyle name="40% - Accent2 2 4 3 2 2" xfId="7104"/>
    <cellStyle name="40% - Accent2 2 4 3 2 2 2" xfId="7105"/>
    <cellStyle name="40% - Accent2 2 4 3 2 2 2 2" xfId="7106"/>
    <cellStyle name="40% - Accent2 2 4 3 2 2 2 2 2" xfId="20872"/>
    <cellStyle name="40% - Accent2 2 4 3 2 2 2 3" xfId="20873"/>
    <cellStyle name="40% - Accent2 2 4 3 2 2 3" xfId="7107"/>
    <cellStyle name="40% - Accent2 2 4 3 2 2 3 2" xfId="20874"/>
    <cellStyle name="40% - Accent2 2 4 3 2 2 4" xfId="20875"/>
    <cellStyle name="40% - Accent2 2 4 3 2 3" xfId="7108"/>
    <cellStyle name="40% - Accent2 2 4 3 2 3 2" xfId="7109"/>
    <cellStyle name="40% - Accent2 2 4 3 2 3 2 2" xfId="20876"/>
    <cellStyle name="40% - Accent2 2 4 3 2 3 3" xfId="20877"/>
    <cellStyle name="40% - Accent2 2 4 3 2 4" xfId="7110"/>
    <cellStyle name="40% - Accent2 2 4 3 2 4 2" xfId="7111"/>
    <cellStyle name="40% - Accent2 2 4 3 2 4 2 2" xfId="20878"/>
    <cellStyle name="40% - Accent2 2 4 3 2 4 3" xfId="17011"/>
    <cellStyle name="40% - Accent2 2 4 3 2 5" xfId="7112"/>
    <cellStyle name="40% - Accent2 2 4 3 2 5 2" xfId="7113"/>
    <cellStyle name="40% - Accent2 2 4 3 2 5 2 2" xfId="20879"/>
    <cellStyle name="40% - Accent2 2 4 3 2 5 3" xfId="20880"/>
    <cellStyle name="40% - Accent2 2 4 3 2 6" xfId="7114"/>
    <cellStyle name="40% - Accent2 2 4 3 2 6 2" xfId="7115"/>
    <cellStyle name="40% - Accent2 2 4 3 2 6 2 2" xfId="20881"/>
    <cellStyle name="40% - Accent2 2 4 3 2 6 3" xfId="20882"/>
    <cellStyle name="40% - Accent2 2 4 3 2 7" xfId="7116"/>
    <cellStyle name="40% - Accent2 2 4 3 2 7 2" xfId="20883"/>
    <cellStyle name="40% - Accent2 2 4 3 2 8" xfId="20884"/>
    <cellStyle name="40% - Accent2 2 4 3 3" xfId="7117"/>
    <cellStyle name="40% - Accent2 2 4 3 3 2" xfId="7118"/>
    <cellStyle name="40% - Accent2 2 4 3 3 2 2" xfId="7119"/>
    <cellStyle name="40% - Accent2 2 4 3 3 2 2 2" xfId="20885"/>
    <cellStyle name="40% - Accent2 2 4 3 3 2 3" xfId="17377"/>
    <cellStyle name="40% - Accent2 2 4 3 3 3" xfId="7120"/>
    <cellStyle name="40% - Accent2 2 4 3 3 3 2" xfId="29916"/>
    <cellStyle name="40% - Accent2 2 4 3 3 4" xfId="20886"/>
    <cellStyle name="40% - Accent2 2 4 3 4" xfId="7121"/>
    <cellStyle name="40% - Accent2 2 4 3 4 2" xfId="7122"/>
    <cellStyle name="40% - Accent2 2 4 3 4 2 2" xfId="20887"/>
    <cellStyle name="40% - Accent2 2 4 3 4 3" xfId="20888"/>
    <cellStyle name="40% - Accent2 2 4 3 5" xfId="7123"/>
    <cellStyle name="40% - Accent2 2 4 3 5 2" xfId="7124"/>
    <cellStyle name="40% - Accent2 2 4 3 5 2 2" xfId="20889"/>
    <cellStyle name="40% - Accent2 2 4 3 5 3" xfId="20890"/>
    <cellStyle name="40% - Accent2 2 4 3 6" xfId="7125"/>
    <cellStyle name="40% - Accent2 2 4 3 6 2" xfId="7126"/>
    <cellStyle name="40% - Accent2 2 4 3 6 2 2" xfId="29917"/>
    <cellStyle name="40% - Accent2 2 4 3 6 3" xfId="20891"/>
    <cellStyle name="40% - Accent2 2 4 3 7" xfId="7127"/>
    <cellStyle name="40% - Accent2 2 4 3 7 2" xfId="7128"/>
    <cellStyle name="40% - Accent2 2 4 3 7 2 2" xfId="17012"/>
    <cellStyle name="40% - Accent2 2 4 3 7 3" xfId="20892"/>
    <cellStyle name="40% - Accent2 2 4 3 8" xfId="7129"/>
    <cellStyle name="40% - Accent2 2 4 3 8 2" xfId="20893"/>
    <cellStyle name="40% - Accent2 2 4 3 9" xfId="20894"/>
    <cellStyle name="40% - Accent2 2 4 4" xfId="272"/>
    <cellStyle name="40% - Accent2 2 4 4 2" xfId="1598"/>
    <cellStyle name="40% - Accent2 2 4 4 2 2" xfId="7130"/>
    <cellStyle name="40% - Accent2 2 4 4 2 2 2" xfId="7131"/>
    <cellStyle name="40% - Accent2 2 4 4 2 2 2 2" xfId="7132"/>
    <cellStyle name="40% - Accent2 2 4 4 2 2 2 2 2" xfId="20895"/>
    <cellStyle name="40% - Accent2 2 4 4 2 2 2 3" xfId="29918"/>
    <cellStyle name="40% - Accent2 2 4 4 2 2 3" xfId="7133"/>
    <cellStyle name="40% - Accent2 2 4 4 2 2 3 2" xfId="29919"/>
    <cellStyle name="40% - Accent2 2 4 4 2 2 4" xfId="20896"/>
    <cellStyle name="40% - Accent2 2 4 4 2 3" xfId="7134"/>
    <cellStyle name="40% - Accent2 2 4 4 2 3 2" xfId="7135"/>
    <cellStyle name="40% - Accent2 2 4 4 2 3 2 2" xfId="29920"/>
    <cellStyle name="40% - Accent2 2 4 4 2 3 3" xfId="20897"/>
    <cellStyle name="40% - Accent2 2 4 4 2 4" xfId="7136"/>
    <cellStyle name="40% - Accent2 2 4 4 2 4 2" xfId="7137"/>
    <cellStyle name="40% - Accent2 2 4 4 2 4 2 2" xfId="20898"/>
    <cellStyle name="40% - Accent2 2 4 4 2 4 3" xfId="29921"/>
    <cellStyle name="40% - Accent2 2 4 4 2 5" xfId="7138"/>
    <cellStyle name="40% - Accent2 2 4 4 2 5 2" xfId="7139"/>
    <cellStyle name="40% - Accent2 2 4 4 2 5 2 2" xfId="20899"/>
    <cellStyle name="40% - Accent2 2 4 4 2 5 3" xfId="16596"/>
    <cellStyle name="40% - Accent2 2 4 4 2 6" xfId="7140"/>
    <cellStyle name="40% - Accent2 2 4 4 2 6 2" xfId="7141"/>
    <cellStyle name="40% - Accent2 2 4 4 2 6 2 2" xfId="20900"/>
    <cellStyle name="40% - Accent2 2 4 4 2 6 3" xfId="16597"/>
    <cellStyle name="40% - Accent2 2 4 4 2 7" xfId="7142"/>
    <cellStyle name="40% - Accent2 2 4 4 2 7 2" xfId="20901"/>
    <cellStyle name="40% - Accent2 2 4 4 2 8" xfId="20902"/>
    <cellStyle name="40% - Accent2 2 4 4 3" xfId="7143"/>
    <cellStyle name="40% - Accent2 2 4 4 3 2" xfId="7144"/>
    <cellStyle name="40% - Accent2 2 4 4 3 2 2" xfId="7145"/>
    <cellStyle name="40% - Accent2 2 4 4 3 2 2 2" xfId="16598"/>
    <cellStyle name="40% - Accent2 2 4 4 3 2 3" xfId="20903"/>
    <cellStyle name="40% - Accent2 2 4 4 3 3" xfId="7146"/>
    <cellStyle name="40% - Accent2 2 4 4 3 3 2" xfId="20904"/>
    <cellStyle name="40% - Accent2 2 4 4 3 4" xfId="17013"/>
    <cellStyle name="40% - Accent2 2 4 4 4" xfId="7147"/>
    <cellStyle name="40% - Accent2 2 4 4 4 2" xfId="7148"/>
    <cellStyle name="40% - Accent2 2 4 4 4 2 2" xfId="20905"/>
    <cellStyle name="40% - Accent2 2 4 4 4 3" xfId="20906"/>
    <cellStyle name="40% - Accent2 2 4 4 5" xfId="7149"/>
    <cellStyle name="40% - Accent2 2 4 4 5 2" xfId="7150"/>
    <cellStyle name="40% - Accent2 2 4 4 5 2 2" xfId="20907"/>
    <cellStyle name="40% - Accent2 2 4 4 5 3" xfId="20908"/>
    <cellStyle name="40% - Accent2 2 4 4 6" xfId="7151"/>
    <cellStyle name="40% - Accent2 2 4 4 6 2" xfId="7152"/>
    <cellStyle name="40% - Accent2 2 4 4 6 2 2" xfId="20909"/>
    <cellStyle name="40% - Accent2 2 4 4 6 3" xfId="20910"/>
    <cellStyle name="40% - Accent2 2 4 4 7" xfId="7153"/>
    <cellStyle name="40% - Accent2 2 4 4 7 2" xfId="7154"/>
    <cellStyle name="40% - Accent2 2 4 4 7 2 2" xfId="20911"/>
    <cellStyle name="40% - Accent2 2 4 4 7 3" xfId="20912"/>
    <cellStyle name="40% - Accent2 2 4 4 8" xfId="7155"/>
    <cellStyle name="40% - Accent2 2 4 4 8 2" xfId="20913"/>
    <cellStyle name="40% - Accent2 2 4 4 9" xfId="20914"/>
    <cellStyle name="40% - Accent2 2 4 5" xfId="1599"/>
    <cellStyle name="40% - Accent2 2 4 5 2" xfId="7156"/>
    <cellStyle name="40% - Accent2 2 4 5 2 2" xfId="7157"/>
    <cellStyle name="40% - Accent2 2 4 5 2 2 2" xfId="7158"/>
    <cellStyle name="40% - Accent2 2 4 5 2 2 2 2" xfId="16599"/>
    <cellStyle name="40% - Accent2 2 4 5 2 2 3" xfId="20915"/>
    <cellStyle name="40% - Accent2 2 4 5 2 3" xfId="7159"/>
    <cellStyle name="40% - Accent2 2 4 5 2 3 2" xfId="20916"/>
    <cellStyle name="40% - Accent2 2 4 5 2 4" xfId="20917"/>
    <cellStyle name="40% - Accent2 2 4 5 3" xfId="7160"/>
    <cellStyle name="40% - Accent2 2 4 5 3 2" xfId="7161"/>
    <cellStyle name="40% - Accent2 2 4 5 3 2 2" xfId="20918"/>
    <cellStyle name="40% - Accent2 2 4 5 3 3" xfId="20919"/>
    <cellStyle name="40% - Accent2 2 4 5 4" xfId="7162"/>
    <cellStyle name="40% - Accent2 2 4 5 4 2" xfId="7163"/>
    <cellStyle name="40% - Accent2 2 4 5 4 2 2" xfId="20920"/>
    <cellStyle name="40% - Accent2 2 4 5 4 3" xfId="20921"/>
    <cellStyle name="40% - Accent2 2 4 5 5" xfId="7164"/>
    <cellStyle name="40% - Accent2 2 4 5 5 2" xfId="7165"/>
    <cellStyle name="40% - Accent2 2 4 5 5 2 2" xfId="20922"/>
    <cellStyle name="40% - Accent2 2 4 5 5 3" xfId="20923"/>
    <cellStyle name="40% - Accent2 2 4 5 6" xfId="7166"/>
    <cellStyle name="40% - Accent2 2 4 5 6 2" xfId="7167"/>
    <cellStyle name="40% - Accent2 2 4 5 6 2 2" xfId="15755"/>
    <cellStyle name="40% - Accent2 2 4 5 6 3" xfId="15756"/>
    <cellStyle name="40% - Accent2 2 4 5 7" xfId="7168"/>
    <cellStyle name="40% - Accent2 2 4 5 7 2" xfId="15757"/>
    <cellStyle name="40% - Accent2 2 4 5 8" xfId="15758"/>
    <cellStyle name="40% - Accent2 2 4 6" xfId="1600"/>
    <cellStyle name="40% - Accent2 2 4 6 2" xfId="7169"/>
    <cellStyle name="40% - Accent2 2 4 6 2 2" xfId="7170"/>
    <cellStyle name="40% - Accent2 2 4 6 2 2 2" xfId="7171"/>
    <cellStyle name="40% - Accent2 2 4 6 2 2 2 2" xfId="16600"/>
    <cellStyle name="40% - Accent2 2 4 6 2 2 3" xfId="15759"/>
    <cellStyle name="40% - Accent2 2 4 6 2 3" xfId="7172"/>
    <cellStyle name="40% - Accent2 2 4 6 2 3 2" xfId="15760"/>
    <cellStyle name="40% - Accent2 2 4 6 2 4" xfId="15761"/>
    <cellStyle name="40% - Accent2 2 4 6 3" xfId="7173"/>
    <cellStyle name="40% - Accent2 2 4 6 3 2" xfId="7174"/>
    <cellStyle name="40% - Accent2 2 4 6 3 2 2" xfId="15762"/>
    <cellStyle name="40% - Accent2 2 4 6 3 3" xfId="20924"/>
    <cellStyle name="40% - Accent2 2 4 6 4" xfId="7175"/>
    <cellStyle name="40% - Accent2 2 4 6 4 2" xfId="7176"/>
    <cellStyle name="40% - Accent2 2 4 6 4 2 2" xfId="20925"/>
    <cellStyle name="40% - Accent2 2 4 6 4 3" xfId="20926"/>
    <cellStyle name="40% - Accent2 2 4 6 5" xfId="7177"/>
    <cellStyle name="40% - Accent2 2 4 6 5 2" xfId="7178"/>
    <cellStyle name="40% - Accent2 2 4 6 5 2 2" xfId="20927"/>
    <cellStyle name="40% - Accent2 2 4 6 5 3" xfId="20928"/>
    <cellStyle name="40% - Accent2 2 4 6 6" xfId="7179"/>
    <cellStyle name="40% - Accent2 2 4 6 6 2" xfId="7180"/>
    <cellStyle name="40% - Accent2 2 4 6 6 2 2" xfId="20929"/>
    <cellStyle name="40% - Accent2 2 4 6 6 3" xfId="20930"/>
    <cellStyle name="40% - Accent2 2 4 6 7" xfId="7181"/>
    <cellStyle name="40% - Accent2 2 4 6 7 2" xfId="15763"/>
    <cellStyle name="40% - Accent2 2 4 6 8" xfId="17014"/>
    <cellStyle name="40% - Accent2 2 4 7" xfId="1601"/>
    <cellStyle name="40% - Accent2 2 4 7 2" xfId="7182"/>
    <cellStyle name="40% - Accent2 2 4 7 2 2" xfId="7183"/>
    <cellStyle name="40% - Accent2 2 4 7 2 2 2" xfId="7184"/>
    <cellStyle name="40% - Accent2 2 4 7 2 2 2 2" xfId="17484"/>
    <cellStyle name="40% - Accent2 2 4 7 2 2 3" xfId="17485"/>
    <cellStyle name="40% - Accent2 2 4 7 2 3" xfId="7185"/>
    <cellStyle name="40% - Accent2 2 4 7 2 3 2" xfId="20931"/>
    <cellStyle name="40% - Accent2 2 4 7 2 4" xfId="16601"/>
    <cellStyle name="40% - Accent2 2 4 7 3" xfId="7186"/>
    <cellStyle name="40% - Accent2 2 4 7 3 2" xfId="7187"/>
    <cellStyle name="40% - Accent2 2 4 7 3 2 2" xfId="17486"/>
    <cellStyle name="40% - Accent2 2 4 7 3 3" xfId="16602"/>
    <cellStyle name="40% - Accent2 2 4 7 4" xfId="7188"/>
    <cellStyle name="40% - Accent2 2 4 7 4 2" xfId="7189"/>
    <cellStyle name="40% - Accent2 2 4 7 4 2 2" xfId="17487"/>
    <cellStyle name="40% - Accent2 2 4 7 4 3" xfId="20932"/>
    <cellStyle name="40% - Accent2 2 4 7 5" xfId="7190"/>
    <cellStyle name="40% - Accent2 2 4 7 5 2" xfId="7191"/>
    <cellStyle name="40% - Accent2 2 4 7 5 2 2" xfId="20933"/>
    <cellStyle name="40% - Accent2 2 4 7 5 3" xfId="20934"/>
    <cellStyle name="40% - Accent2 2 4 7 6" xfId="7192"/>
    <cellStyle name="40% - Accent2 2 4 7 6 2" xfId="7193"/>
    <cellStyle name="40% - Accent2 2 4 7 6 2 2" xfId="20935"/>
    <cellStyle name="40% - Accent2 2 4 7 6 3" xfId="20936"/>
    <cellStyle name="40% - Accent2 2 4 7 7" xfId="7194"/>
    <cellStyle name="40% - Accent2 2 4 7 7 2" xfId="20937"/>
    <cellStyle name="40% - Accent2 2 4 7 8" xfId="20938"/>
    <cellStyle name="40% - Accent2 2 4 8" xfId="7195"/>
    <cellStyle name="40% - Accent2 2 4 8 2" xfId="7196"/>
    <cellStyle name="40% - Accent2 2 4 8 2 2" xfId="7197"/>
    <cellStyle name="40% - Accent2 2 4 8 2 2 2" xfId="20939"/>
    <cellStyle name="40% - Accent2 2 4 8 2 3" xfId="20940"/>
    <cellStyle name="40% - Accent2 2 4 8 3" xfId="7198"/>
    <cellStyle name="40% - Accent2 2 4 8 3 2" xfId="20941"/>
    <cellStyle name="40% - Accent2 2 4 8 4" xfId="20942"/>
    <cellStyle name="40% - Accent2 2 4 9" xfId="7199"/>
    <cellStyle name="40% - Accent2 2 4 9 2" xfId="7200"/>
    <cellStyle name="40% - Accent2 2 4 9 2 2" xfId="20943"/>
    <cellStyle name="40% - Accent2 2 4 9 3" xfId="20944"/>
    <cellStyle name="40% - Accent2 2 5" xfId="1265"/>
    <cellStyle name="40% - Accent2 2 5 2" xfId="20945"/>
    <cellStyle name="40% - Accent2 2 6" xfId="20946"/>
    <cellStyle name="40% - Accent2 3" xfId="1266"/>
    <cellStyle name="40% - Accent2 3 2" xfId="1963"/>
    <cellStyle name="40% - Accent2 3 2 2" xfId="20947"/>
    <cellStyle name="40% - Accent2 3 2 3" xfId="20948"/>
    <cellStyle name="40% - Accent2 3 2 4" xfId="20949"/>
    <cellStyle name="40% - Accent2 3 3" xfId="20950"/>
    <cellStyle name="40% - Accent2 3 4" xfId="29162"/>
    <cellStyle name="40% - Accent2 3 5" xfId="20951"/>
    <cellStyle name="40% - Accent3 2" xfId="273"/>
    <cellStyle name="40% - Accent3 2 2" xfId="274"/>
    <cellStyle name="40% - Accent3 2 2 10" xfId="1602"/>
    <cellStyle name="40% - Accent3 2 2 10 2" xfId="7201"/>
    <cellStyle name="40% - Accent3 2 2 10 2 2" xfId="7202"/>
    <cellStyle name="40% - Accent3 2 2 10 2 2 2" xfId="7203"/>
    <cellStyle name="40% - Accent3 2 2 10 2 2 2 2" xfId="20952"/>
    <cellStyle name="40% - Accent3 2 2 10 2 2 3" xfId="20953"/>
    <cellStyle name="40% - Accent3 2 2 10 2 3" xfId="7204"/>
    <cellStyle name="40% - Accent3 2 2 10 2 3 2" xfId="20954"/>
    <cellStyle name="40% - Accent3 2 2 10 2 4" xfId="20955"/>
    <cellStyle name="40% - Accent3 2 2 10 3" xfId="7205"/>
    <cellStyle name="40% - Accent3 2 2 10 3 2" xfId="7206"/>
    <cellStyle name="40% - Accent3 2 2 10 3 2 2" xfId="20956"/>
    <cellStyle name="40% - Accent3 2 2 10 3 3" xfId="15764"/>
    <cellStyle name="40% - Accent3 2 2 10 4" xfId="7207"/>
    <cellStyle name="40% - Accent3 2 2 10 4 2" xfId="7208"/>
    <cellStyle name="40% - Accent3 2 2 10 4 2 2" xfId="17015"/>
    <cellStyle name="40% - Accent3 2 2 10 4 3" xfId="20957"/>
    <cellStyle name="40% - Accent3 2 2 10 5" xfId="7209"/>
    <cellStyle name="40% - Accent3 2 2 10 5 2" xfId="7210"/>
    <cellStyle name="40% - Accent3 2 2 10 5 2 2" xfId="20958"/>
    <cellStyle name="40% - Accent3 2 2 10 5 3" xfId="20959"/>
    <cellStyle name="40% - Accent3 2 2 10 6" xfId="7211"/>
    <cellStyle name="40% - Accent3 2 2 10 6 2" xfId="7212"/>
    <cellStyle name="40% - Accent3 2 2 10 6 2 2" xfId="20960"/>
    <cellStyle name="40% - Accent3 2 2 10 6 3" xfId="20961"/>
    <cellStyle name="40% - Accent3 2 2 10 7" xfId="7213"/>
    <cellStyle name="40% - Accent3 2 2 10 7 2" xfId="29163"/>
    <cellStyle name="40% - Accent3 2 2 10 8" xfId="20962"/>
    <cellStyle name="40% - Accent3 2 2 11" xfId="1603"/>
    <cellStyle name="40% - Accent3 2 2 11 2" xfId="7214"/>
    <cellStyle name="40% - Accent3 2 2 11 2 2" xfId="7215"/>
    <cellStyle name="40% - Accent3 2 2 11 2 2 2" xfId="7216"/>
    <cellStyle name="40% - Accent3 2 2 11 2 2 2 2" xfId="20963"/>
    <cellStyle name="40% - Accent3 2 2 11 2 2 3" xfId="20964"/>
    <cellStyle name="40% - Accent3 2 2 11 2 3" xfId="7217"/>
    <cellStyle name="40% - Accent3 2 2 11 2 3 2" xfId="20965"/>
    <cellStyle name="40% - Accent3 2 2 11 2 4" xfId="20966"/>
    <cellStyle name="40% - Accent3 2 2 11 3" xfId="7218"/>
    <cellStyle name="40% - Accent3 2 2 11 3 2" xfId="7219"/>
    <cellStyle name="40% - Accent3 2 2 11 3 2 2" xfId="20967"/>
    <cellStyle name="40% - Accent3 2 2 11 3 3" xfId="20968"/>
    <cellStyle name="40% - Accent3 2 2 11 4" xfId="7220"/>
    <cellStyle name="40% - Accent3 2 2 11 4 2" xfId="7221"/>
    <cellStyle name="40% - Accent3 2 2 11 4 2 2" xfId="20969"/>
    <cellStyle name="40% - Accent3 2 2 11 4 3" xfId="20970"/>
    <cellStyle name="40% - Accent3 2 2 11 5" xfId="7222"/>
    <cellStyle name="40% - Accent3 2 2 11 5 2" xfId="7223"/>
    <cellStyle name="40% - Accent3 2 2 11 5 2 2" xfId="20971"/>
    <cellStyle name="40% - Accent3 2 2 11 5 3" xfId="20972"/>
    <cellStyle name="40% - Accent3 2 2 11 6" xfId="7224"/>
    <cellStyle name="40% - Accent3 2 2 11 6 2" xfId="7225"/>
    <cellStyle name="40% - Accent3 2 2 11 6 2 2" xfId="20973"/>
    <cellStyle name="40% - Accent3 2 2 11 6 3" xfId="20974"/>
    <cellStyle name="40% - Accent3 2 2 11 7" xfId="7226"/>
    <cellStyle name="40% - Accent3 2 2 11 7 2" xfId="29164"/>
    <cellStyle name="40% - Accent3 2 2 11 8" xfId="20975"/>
    <cellStyle name="40% - Accent3 2 2 12" xfId="1604"/>
    <cellStyle name="40% - Accent3 2 2 12 2" xfId="7227"/>
    <cellStyle name="40% - Accent3 2 2 12 2 2" xfId="7228"/>
    <cellStyle name="40% - Accent3 2 2 12 2 2 2" xfId="7229"/>
    <cellStyle name="40% - Accent3 2 2 12 2 2 2 2" xfId="20976"/>
    <cellStyle name="40% - Accent3 2 2 12 2 2 3" xfId="20977"/>
    <cellStyle name="40% - Accent3 2 2 12 2 3" xfId="7230"/>
    <cellStyle name="40% - Accent3 2 2 12 2 3 2" xfId="20978"/>
    <cellStyle name="40% - Accent3 2 2 12 2 4" xfId="20979"/>
    <cellStyle name="40% - Accent3 2 2 12 3" xfId="7231"/>
    <cellStyle name="40% - Accent3 2 2 12 3 2" xfId="7232"/>
    <cellStyle name="40% - Accent3 2 2 12 3 2 2" xfId="20980"/>
    <cellStyle name="40% - Accent3 2 2 12 3 3" xfId="20981"/>
    <cellStyle name="40% - Accent3 2 2 12 4" xfId="7233"/>
    <cellStyle name="40% - Accent3 2 2 12 4 2" xfId="7234"/>
    <cellStyle name="40% - Accent3 2 2 12 4 2 2" xfId="20982"/>
    <cellStyle name="40% - Accent3 2 2 12 4 3" xfId="15765"/>
    <cellStyle name="40% - Accent3 2 2 12 5" xfId="7235"/>
    <cellStyle name="40% - Accent3 2 2 12 5 2" xfId="7236"/>
    <cellStyle name="40% - Accent3 2 2 12 5 2 2" xfId="17016"/>
    <cellStyle name="40% - Accent3 2 2 12 5 3" xfId="20983"/>
    <cellStyle name="40% - Accent3 2 2 12 6" xfId="7237"/>
    <cellStyle name="40% - Accent3 2 2 12 6 2" xfId="7238"/>
    <cellStyle name="40% - Accent3 2 2 12 6 2 2" xfId="20984"/>
    <cellStyle name="40% - Accent3 2 2 12 6 3" xfId="20985"/>
    <cellStyle name="40% - Accent3 2 2 12 7" xfId="7239"/>
    <cellStyle name="40% - Accent3 2 2 12 7 2" xfId="20986"/>
    <cellStyle name="40% - Accent3 2 2 12 8" xfId="20987"/>
    <cellStyle name="40% - Accent3 2 2 13" xfId="7240"/>
    <cellStyle name="40% - Accent3 2 2 13 2" xfId="20988"/>
    <cellStyle name="40% - Accent3 2 2 14" xfId="20989"/>
    <cellStyle name="40% - Accent3 2 2 2" xfId="275"/>
    <cellStyle name="40% - Accent3 2 2 2 2" xfId="276"/>
    <cellStyle name="40% - Accent3 2 2 2 2 2" xfId="277"/>
    <cellStyle name="40% - Accent3 2 2 2 2 2 2" xfId="20990"/>
    <cellStyle name="40% - Accent3 2 2 2 2 3" xfId="20991"/>
    <cellStyle name="40% - Accent3 2 2 2 3" xfId="278"/>
    <cellStyle name="40% - Accent3 2 2 2 3 2" xfId="20992"/>
    <cellStyle name="40% - Accent3 2 2 2 4" xfId="279"/>
    <cellStyle name="40% - Accent3 2 2 2 4 10" xfId="7241"/>
    <cellStyle name="40% - Accent3 2 2 2 4 10 2" xfId="7242"/>
    <cellStyle name="40% - Accent3 2 2 2 4 10 2 2" xfId="20993"/>
    <cellStyle name="40% - Accent3 2 2 2 4 10 3" xfId="20994"/>
    <cellStyle name="40% - Accent3 2 2 2 4 11" xfId="7243"/>
    <cellStyle name="40% - Accent3 2 2 2 4 11 2" xfId="7244"/>
    <cellStyle name="40% - Accent3 2 2 2 4 11 2 2" xfId="20995"/>
    <cellStyle name="40% - Accent3 2 2 2 4 11 3" xfId="20996"/>
    <cellStyle name="40% - Accent3 2 2 2 4 12" xfId="7245"/>
    <cellStyle name="40% - Accent3 2 2 2 4 12 2" xfId="7246"/>
    <cellStyle name="40% - Accent3 2 2 2 4 12 2 2" xfId="20997"/>
    <cellStyle name="40% - Accent3 2 2 2 4 12 3" xfId="20998"/>
    <cellStyle name="40% - Accent3 2 2 2 4 13" xfId="7247"/>
    <cellStyle name="40% - Accent3 2 2 2 4 13 2" xfId="29165"/>
    <cellStyle name="40% - Accent3 2 2 2 4 14" xfId="16603"/>
    <cellStyle name="40% - Accent3 2 2 2 4 2" xfId="280"/>
    <cellStyle name="40% - Accent3 2 2 2 4 2 2" xfId="1605"/>
    <cellStyle name="40% - Accent3 2 2 2 4 2 2 2" xfId="7248"/>
    <cellStyle name="40% - Accent3 2 2 2 4 2 2 2 2" xfId="7249"/>
    <cellStyle name="40% - Accent3 2 2 2 4 2 2 2 2 2" xfId="7250"/>
    <cellStyle name="40% - Accent3 2 2 2 4 2 2 2 2 2 2" xfId="20999"/>
    <cellStyle name="40% - Accent3 2 2 2 4 2 2 2 2 3" xfId="21000"/>
    <cellStyle name="40% - Accent3 2 2 2 4 2 2 2 3" xfId="7251"/>
    <cellStyle name="40% - Accent3 2 2 2 4 2 2 2 3 2" xfId="21001"/>
    <cellStyle name="40% - Accent3 2 2 2 4 2 2 2 4" xfId="21002"/>
    <cellStyle name="40% - Accent3 2 2 2 4 2 2 3" xfId="7252"/>
    <cellStyle name="40% - Accent3 2 2 2 4 2 2 3 2" xfId="7253"/>
    <cellStyle name="40% - Accent3 2 2 2 4 2 2 3 2 2" xfId="21003"/>
    <cellStyle name="40% - Accent3 2 2 2 4 2 2 3 3" xfId="21004"/>
    <cellStyle name="40% - Accent3 2 2 2 4 2 2 4" xfId="7254"/>
    <cellStyle name="40% - Accent3 2 2 2 4 2 2 4 2" xfId="7255"/>
    <cellStyle name="40% - Accent3 2 2 2 4 2 2 4 2 2" xfId="21005"/>
    <cellStyle name="40% - Accent3 2 2 2 4 2 2 4 3" xfId="21006"/>
    <cellStyle name="40% - Accent3 2 2 2 4 2 2 5" xfId="7256"/>
    <cellStyle name="40% - Accent3 2 2 2 4 2 2 5 2" xfId="7257"/>
    <cellStyle name="40% - Accent3 2 2 2 4 2 2 5 2 2" xfId="21007"/>
    <cellStyle name="40% - Accent3 2 2 2 4 2 2 5 3" xfId="21008"/>
    <cellStyle name="40% - Accent3 2 2 2 4 2 2 6" xfId="7258"/>
    <cellStyle name="40% - Accent3 2 2 2 4 2 2 6 2" xfId="7259"/>
    <cellStyle name="40% - Accent3 2 2 2 4 2 2 6 2 2" xfId="17017"/>
    <cellStyle name="40% - Accent3 2 2 2 4 2 2 6 3" xfId="21009"/>
    <cellStyle name="40% - Accent3 2 2 2 4 2 2 7" xfId="7260"/>
    <cellStyle name="40% - Accent3 2 2 2 4 2 2 7 2" xfId="21010"/>
    <cellStyle name="40% - Accent3 2 2 2 4 2 2 8" xfId="21011"/>
    <cellStyle name="40% - Accent3 2 2 2 4 2 3" xfId="7261"/>
    <cellStyle name="40% - Accent3 2 2 2 4 2 3 2" xfId="7262"/>
    <cellStyle name="40% - Accent3 2 2 2 4 2 3 2 2" xfId="7263"/>
    <cellStyle name="40% - Accent3 2 2 2 4 2 3 2 2 2" xfId="21012"/>
    <cellStyle name="40% - Accent3 2 2 2 4 2 3 2 3" xfId="21013"/>
    <cellStyle name="40% - Accent3 2 2 2 4 2 3 3" xfId="7264"/>
    <cellStyle name="40% - Accent3 2 2 2 4 2 3 3 2" xfId="21014"/>
    <cellStyle name="40% - Accent3 2 2 2 4 2 3 4" xfId="21015"/>
    <cellStyle name="40% - Accent3 2 2 2 4 2 4" xfId="7265"/>
    <cellStyle name="40% - Accent3 2 2 2 4 2 4 2" xfId="7266"/>
    <cellStyle name="40% - Accent3 2 2 2 4 2 4 2 2" xfId="21016"/>
    <cellStyle name="40% - Accent3 2 2 2 4 2 4 3" xfId="21017"/>
    <cellStyle name="40% - Accent3 2 2 2 4 2 5" xfId="7267"/>
    <cellStyle name="40% - Accent3 2 2 2 4 2 5 2" xfId="7268"/>
    <cellStyle name="40% - Accent3 2 2 2 4 2 5 2 2" xfId="21018"/>
    <cellStyle name="40% - Accent3 2 2 2 4 2 5 3" xfId="21019"/>
    <cellStyle name="40% - Accent3 2 2 2 4 2 6" xfId="7269"/>
    <cellStyle name="40% - Accent3 2 2 2 4 2 6 2" xfId="7270"/>
    <cellStyle name="40% - Accent3 2 2 2 4 2 6 2 2" xfId="21020"/>
    <cellStyle name="40% - Accent3 2 2 2 4 2 6 3" xfId="21021"/>
    <cellStyle name="40% - Accent3 2 2 2 4 2 7" xfId="7271"/>
    <cellStyle name="40% - Accent3 2 2 2 4 2 7 2" xfId="7272"/>
    <cellStyle name="40% - Accent3 2 2 2 4 2 7 2 2" xfId="17018"/>
    <cellStyle name="40% - Accent3 2 2 2 4 2 7 3" xfId="21022"/>
    <cellStyle name="40% - Accent3 2 2 2 4 2 8" xfId="7273"/>
    <cellStyle name="40% - Accent3 2 2 2 4 2 8 2" xfId="29166"/>
    <cellStyle name="40% - Accent3 2 2 2 4 2 9" xfId="16604"/>
    <cellStyle name="40% - Accent3 2 2 2 4 3" xfId="281"/>
    <cellStyle name="40% - Accent3 2 2 2 4 3 2" xfId="1606"/>
    <cellStyle name="40% - Accent3 2 2 2 4 3 2 2" xfId="7274"/>
    <cellStyle name="40% - Accent3 2 2 2 4 3 2 2 2" xfId="7275"/>
    <cellStyle name="40% - Accent3 2 2 2 4 3 2 2 2 2" xfId="7276"/>
    <cellStyle name="40% - Accent3 2 2 2 4 3 2 2 2 2 2" xfId="21023"/>
    <cellStyle name="40% - Accent3 2 2 2 4 3 2 2 2 3" xfId="21024"/>
    <cellStyle name="40% - Accent3 2 2 2 4 3 2 2 3" xfId="7277"/>
    <cellStyle name="40% - Accent3 2 2 2 4 3 2 2 3 2" xfId="21025"/>
    <cellStyle name="40% - Accent3 2 2 2 4 3 2 2 4" xfId="21026"/>
    <cellStyle name="40% - Accent3 2 2 2 4 3 2 3" xfId="7278"/>
    <cellStyle name="40% - Accent3 2 2 2 4 3 2 3 2" xfId="7279"/>
    <cellStyle name="40% - Accent3 2 2 2 4 3 2 3 2 2" xfId="21027"/>
    <cellStyle name="40% - Accent3 2 2 2 4 3 2 3 3" xfId="21028"/>
    <cellStyle name="40% - Accent3 2 2 2 4 3 2 4" xfId="7280"/>
    <cellStyle name="40% - Accent3 2 2 2 4 3 2 4 2" xfId="7281"/>
    <cellStyle name="40% - Accent3 2 2 2 4 3 2 4 2 2" xfId="21029"/>
    <cellStyle name="40% - Accent3 2 2 2 4 3 2 4 3" xfId="21030"/>
    <cellStyle name="40% - Accent3 2 2 2 4 3 2 5" xfId="7282"/>
    <cellStyle name="40% - Accent3 2 2 2 4 3 2 5 2" xfId="7283"/>
    <cellStyle name="40% - Accent3 2 2 2 4 3 2 5 2 2" xfId="21031"/>
    <cellStyle name="40% - Accent3 2 2 2 4 3 2 5 3" xfId="21032"/>
    <cellStyle name="40% - Accent3 2 2 2 4 3 2 6" xfId="7284"/>
    <cellStyle name="40% - Accent3 2 2 2 4 3 2 6 2" xfId="7285"/>
    <cellStyle name="40% - Accent3 2 2 2 4 3 2 6 2 2" xfId="21033"/>
    <cellStyle name="40% - Accent3 2 2 2 4 3 2 6 3" xfId="21034"/>
    <cellStyle name="40% - Accent3 2 2 2 4 3 2 7" xfId="7286"/>
    <cellStyle name="40% - Accent3 2 2 2 4 3 2 7 2" xfId="17019"/>
    <cellStyle name="40% - Accent3 2 2 2 4 3 2 8" xfId="21035"/>
    <cellStyle name="40% - Accent3 2 2 2 4 3 3" xfId="7287"/>
    <cellStyle name="40% - Accent3 2 2 2 4 3 3 2" xfId="7288"/>
    <cellStyle name="40% - Accent3 2 2 2 4 3 3 2 2" xfId="7289"/>
    <cellStyle name="40% - Accent3 2 2 2 4 3 3 2 2 2" xfId="16605"/>
    <cellStyle name="40% - Accent3 2 2 2 4 3 3 2 3" xfId="21036"/>
    <cellStyle name="40% - Accent3 2 2 2 4 3 3 3" xfId="7290"/>
    <cellStyle name="40% - Accent3 2 2 2 4 3 3 3 2" xfId="21037"/>
    <cellStyle name="40% - Accent3 2 2 2 4 3 3 4" xfId="21038"/>
    <cellStyle name="40% - Accent3 2 2 2 4 3 4" xfId="7291"/>
    <cellStyle name="40% - Accent3 2 2 2 4 3 4 2" xfId="7292"/>
    <cellStyle name="40% - Accent3 2 2 2 4 3 4 2 2" xfId="21039"/>
    <cellStyle name="40% - Accent3 2 2 2 4 3 4 3" xfId="21040"/>
    <cellStyle name="40% - Accent3 2 2 2 4 3 5" xfId="7293"/>
    <cellStyle name="40% - Accent3 2 2 2 4 3 5 2" xfId="7294"/>
    <cellStyle name="40% - Accent3 2 2 2 4 3 5 2 2" xfId="21041"/>
    <cellStyle name="40% - Accent3 2 2 2 4 3 5 3" xfId="21042"/>
    <cellStyle name="40% - Accent3 2 2 2 4 3 6" xfId="7295"/>
    <cellStyle name="40% - Accent3 2 2 2 4 3 6 2" xfId="7296"/>
    <cellStyle name="40% - Accent3 2 2 2 4 3 6 2 2" xfId="21043"/>
    <cellStyle name="40% - Accent3 2 2 2 4 3 6 3" xfId="21044"/>
    <cellStyle name="40% - Accent3 2 2 2 4 3 7" xfId="7297"/>
    <cellStyle name="40% - Accent3 2 2 2 4 3 7 2" xfId="7298"/>
    <cellStyle name="40% - Accent3 2 2 2 4 3 7 2 2" xfId="21045"/>
    <cellStyle name="40% - Accent3 2 2 2 4 3 7 3" xfId="21046"/>
    <cellStyle name="40% - Accent3 2 2 2 4 3 8" xfId="7299"/>
    <cellStyle name="40% - Accent3 2 2 2 4 3 8 2" xfId="21047"/>
    <cellStyle name="40% - Accent3 2 2 2 4 3 9" xfId="21048"/>
    <cellStyle name="40% - Accent3 2 2 2 4 4" xfId="282"/>
    <cellStyle name="40% - Accent3 2 2 2 4 4 2" xfId="1607"/>
    <cellStyle name="40% - Accent3 2 2 2 4 4 2 2" xfId="7300"/>
    <cellStyle name="40% - Accent3 2 2 2 4 4 2 2 2" xfId="7301"/>
    <cellStyle name="40% - Accent3 2 2 2 4 4 2 2 2 2" xfId="7302"/>
    <cellStyle name="40% - Accent3 2 2 2 4 4 2 2 2 2 2" xfId="21049"/>
    <cellStyle name="40% - Accent3 2 2 2 4 4 2 2 2 3" xfId="16606"/>
    <cellStyle name="40% - Accent3 2 2 2 4 4 2 2 3" xfId="7303"/>
    <cellStyle name="40% - Accent3 2 2 2 4 4 2 2 3 2" xfId="17488"/>
    <cellStyle name="40% - Accent3 2 2 2 4 4 2 2 4" xfId="17489"/>
    <cellStyle name="40% - Accent3 2 2 2 4 4 2 3" xfId="7304"/>
    <cellStyle name="40% - Accent3 2 2 2 4 4 2 3 2" xfId="7305"/>
    <cellStyle name="40% - Accent3 2 2 2 4 4 2 3 2 2" xfId="21050"/>
    <cellStyle name="40% - Accent3 2 2 2 4 4 2 3 3" xfId="21051"/>
    <cellStyle name="40% - Accent3 2 2 2 4 4 2 4" xfId="7306"/>
    <cellStyle name="40% - Accent3 2 2 2 4 4 2 4 2" xfId="7307"/>
    <cellStyle name="40% - Accent3 2 2 2 4 4 2 4 2 2" xfId="21052"/>
    <cellStyle name="40% - Accent3 2 2 2 4 4 2 4 3" xfId="21053"/>
    <cellStyle name="40% - Accent3 2 2 2 4 4 2 5" xfId="7308"/>
    <cellStyle name="40% - Accent3 2 2 2 4 4 2 5 2" xfId="7309"/>
    <cellStyle name="40% - Accent3 2 2 2 4 4 2 5 2 2" xfId="15766"/>
    <cellStyle name="40% - Accent3 2 2 2 4 4 2 5 3" xfId="21054"/>
    <cellStyle name="40% - Accent3 2 2 2 4 4 2 6" xfId="7310"/>
    <cellStyle name="40% - Accent3 2 2 2 4 4 2 6 2" xfId="7311"/>
    <cellStyle name="40% - Accent3 2 2 2 4 4 2 6 2 2" xfId="21055"/>
    <cellStyle name="40% - Accent3 2 2 2 4 4 2 6 3" xfId="16607"/>
    <cellStyle name="40% - Accent3 2 2 2 4 4 2 7" xfId="7312"/>
    <cellStyle name="40% - Accent3 2 2 2 4 4 2 7 2" xfId="17490"/>
    <cellStyle name="40% - Accent3 2 2 2 4 4 2 8" xfId="17491"/>
    <cellStyle name="40% - Accent3 2 2 2 4 4 3" xfId="7313"/>
    <cellStyle name="40% - Accent3 2 2 2 4 4 3 2" xfId="7314"/>
    <cellStyle name="40% - Accent3 2 2 2 4 4 3 2 2" xfId="7315"/>
    <cellStyle name="40% - Accent3 2 2 2 4 4 3 2 2 2" xfId="16608"/>
    <cellStyle name="40% - Accent3 2 2 2 4 4 3 2 3" xfId="16737"/>
    <cellStyle name="40% - Accent3 2 2 2 4 4 3 3" xfId="7316"/>
    <cellStyle name="40% - Accent3 2 2 2 4 4 3 3 2" xfId="16609"/>
    <cellStyle name="40% - Accent3 2 2 2 4 4 3 4" xfId="16610"/>
    <cellStyle name="40% - Accent3 2 2 2 4 4 4" xfId="7317"/>
    <cellStyle name="40% - Accent3 2 2 2 4 4 4 2" xfId="7318"/>
    <cellStyle name="40% - Accent3 2 2 2 4 4 4 2 2" xfId="21056"/>
    <cellStyle name="40% - Accent3 2 2 2 4 4 4 3" xfId="21057"/>
    <cellStyle name="40% - Accent3 2 2 2 4 4 5" xfId="7319"/>
    <cellStyle name="40% - Accent3 2 2 2 4 4 5 2" xfId="7320"/>
    <cellStyle name="40% - Accent3 2 2 2 4 4 5 2 2" xfId="21058"/>
    <cellStyle name="40% - Accent3 2 2 2 4 4 5 3" xfId="21059"/>
    <cellStyle name="40% - Accent3 2 2 2 4 4 6" xfId="7321"/>
    <cellStyle name="40% - Accent3 2 2 2 4 4 6 2" xfId="7322"/>
    <cellStyle name="40% - Accent3 2 2 2 4 4 6 2 2" xfId="21060"/>
    <cellStyle name="40% - Accent3 2 2 2 4 4 6 3" xfId="15767"/>
    <cellStyle name="40% - Accent3 2 2 2 4 4 7" xfId="7323"/>
    <cellStyle name="40% - Accent3 2 2 2 4 4 7 2" xfId="7324"/>
    <cellStyle name="40% - Accent3 2 2 2 4 4 7 2 2" xfId="17020"/>
    <cellStyle name="40% - Accent3 2 2 2 4 4 7 3" xfId="21061"/>
    <cellStyle name="40% - Accent3 2 2 2 4 4 8" xfId="7325"/>
    <cellStyle name="40% - Accent3 2 2 2 4 4 8 2" xfId="21062"/>
    <cellStyle name="40% - Accent3 2 2 2 4 4 9" xfId="29567"/>
    <cellStyle name="40% - Accent3 2 2 2 4 5" xfId="1608"/>
    <cellStyle name="40% - Accent3 2 2 2 4 5 2" xfId="7326"/>
    <cellStyle name="40% - Accent3 2 2 2 4 5 2 2" xfId="7327"/>
    <cellStyle name="40% - Accent3 2 2 2 4 5 2 2 2" xfId="7328"/>
    <cellStyle name="40% - Accent3 2 2 2 4 5 2 2 2 2" xfId="21063"/>
    <cellStyle name="40% - Accent3 2 2 2 4 5 2 2 3" xfId="21064"/>
    <cellStyle name="40% - Accent3 2 2 2 4 5 2 3" xfId="7329"/>
    <cellStyle name="40% - Accent3 2 2 2 4 5 2 3 2" xfId="21065"/>
    <cellStyle name="40% - Accent3 2 2 2 4 5 2 4" xfId="21066"/>
    <cellStyle name="40% - Accent3 2 2 2 4 5 3" xfId="7330"/>
    <cellStyle name="40% - Accent3 2 2 2 4 5 3 2" xfId="7331"/>
    <cellStyle name="40% - Accent3 2 2 2 4 5 3 2 2" xfId="29566"/>
    <cellStyle name="40% - Accent3 2 2 2 4 5 3 3" xfId="16526"/>
    <cellStyle name="40% - Accent3 2 2 2 4 5 4" xfId="7332"/>
    <cellStyle name="40% - Accent3 2 2 2 4 5 4 2" xfId="7333"/>
    <cellStyle name="40% - Accent3 2 2 2 4 5 4 2 2" xfId="21067"/>
    <cellStyle name="40% - Accent3 2 2 2 4 5 4 3" xfId="21068"/>
    <cellStyle name="40% - Accent3 2 2 2 4 5 5" xfId="7334"/>
    <cellStyle name="40% - Accent3 2 2 2 4 5 5 2" xfId="7335"/>
    <cellStyle name="40% - Accent3 2 2 2 4 5 5 2 2" xfId="21069"/>
    <cellStyle name="40% - Accent3 2 2 2 4 5 5 3" xfId="21070"/>
    <cellStyle name="40% - Accent3 2 2 2 4 5 6" xfId="7336"/>
    <cellStyle name="40% - Accent3 2 2 2 4 5 6 2" xfId="7337"/>
    <cellStyle name="40% - Accent3 2 2 2 4 5 6 2 2" xfId="21071"/>
    <cellStyle name="40% - Accent3 2 2 2 4 5 6 3" xfId="21072"/>
    <cellStyle name="40% - Accent3 2 2 2 4 5 7" xfId="7338"/>
    <cellStyle name="40% - Accent3 2 2 2 4 5 7 2" xfId="21073"/>
    <cellStyle name="40% - Accent3 2 2 2 4 5 8" xfId="21074"/>
    <cellStyle name="40% - Accent3 2 2 2 4 6" xfId="1609"/>
    <cellStyle name="40% - Accent3 2 2 2 4 6 2" xfId="7339"/>
    <cellStyle name="40% - Accent3 2 2 2 4 6 2 2" xfId="7340"/>
    <cellStyle name="40% - Accent3 2 2 2 4 6 2 2 2" xfId="7341"/>
    <cellStyle name="40% - Accent3 2 2 2 4 6 2 2 2 2" xfId="21075"/>
    <cellStyle name="40% - Accent3 2 2 2 4 6 2 2 3" xfId="21076"/>
    <cellStyle name="40% - Accent3 2 2 2 4 6 2 3" xfId="7342"/>
    <cellStyle name="40% - Accent3 2 2 2 4 6 2 3 2" xfId="21077"/>
    <cellStyle name="40% - Accent3 2 2 2 4 6 2 4" xfId="21078"/>
    <cellStyle name="40% - Accent3 2 2 2 4 6 3" xfId="7343"/>
    <cellStyle name="40% - Accent3 2 2 2 4 6 3 2" xfId="7344"/>
    <cellStyle name="40% - Accent3 2 2 2 4 6 3 2 2" xfId="21079"/>
    <cellStyle name="40% - Accent3 2 2 2 4 6 3 3" xfId="16525"/>
    <cellStyle name="40% - Accent3 2 2 2 4 6 4" xfId="7345"/>
    <cellStyle name="40% - Accent3 2 2 2 4 6 4 2" xfId="7346"/>
    <cellStyle name="40% - Accent3 2 2 2 4 6 4 2 2" xfId="16529"/>
    <cellStyle name="40% - Accent3 2 2 2 4 6 4 3" xfId="21080"/>
    <cellStyle name="40% - Accent3 2 2 2 4 6 5" xfId="7347"/>
    <cellStyle name="40% - Accent3 2 2 2 4 6 5 2" xfId="7348"/>
    <cellStyle name="40% - Accent3 2 2 2 4 6 5 2 2" xfId="21081"/>
    <cellStyle name="40% - Accent3 2 2 2 4 6 5 3" xfId="21082"/>
    <cellStyle name="40% - Accent3 2 2 2 4 6 6" xfId="7349"/>
    <cellStyle name="40% - Accent3 2 2 2 4 6 6 2" xfId="7350"/>
    <cellStyle name="40% - Accent3 2 2 2 4 6 6 2 2" xfId="21083"/>
    <cellStyle name="40% - Accent3 2 2 2 4 6 6 3" xfId="21084"/>
    <cellStyle name="40% - Accent3 2 2 2 4 6 7" xfId="7351"/>
    <cellStyle name="40% - Accent3 2 2 2 4 6 7 2" xfId="21085"/>
    <cellStyle name="40% - Accent3 2 2 2 4 6 8" xfId="21086"/>
    <cellStyle name="40% - Accent3 2 2 2 4 7" xfId="1610"/>
    <cellStyle name="40% - Accent3 2 2 2 4 7 2" xfId="7352"/>
    <cellStyle name="40% - Accent3 2 2 2 4 7 2 2" xfId="7353"/>
    <cellStyle name="40% - Accent3 2 2 2 4 7 2 2 2" xfId="7354"/>
    <cellStyle name="40% - Accent3 2 2 2 4 7 2 2 2 2" xfId="15768"/>
    <cellStyle name="40% - Accent3 2 2 2 4 7 2 2 3" xfId="17021"/>
    <cellStyle name="40% - Accent3 2 2 2 4 7 2 3" xfId="7355"/>
    <cellStyle name="40% - Accent3 2 2 2 4 7 2 3 2" xfId="21087"/>
    <cellStyle name="40% - Accent3 2 2 2 4 7 2 4" xfId="21088"/>
    <cellStyle name="40% - Accent3 2 2 2 4 7 3" xfId="7356"/>
    <cellStyle name="40% - Accent3 2 2 2 4 7 3 2" xfId="7357"/>
    <cellStyle name="40% - Accent3 2 2 2 4 7 3 2 2" xfId="21089"/>
    <cellStyle name="40% - Accent3 2 2 2 4 7 3 3" xfId="21090"/>
    <cellStyle name="40% - Accent3 2 2 2 4 7 4" xfId="7358"/>
    <cellStyle name="40% - Accent3 2 2 2 4 7 4 2" xfId="7359"/>
    <cellStyle name="40% - Accent3 2 2 2 4 7 4 2 2" xfId="21091"/>
    <cellStyle name="40% - Accent3 2 2 2 4 7 4 3" xfId="21092"/>
    <cellStyle name="40% - Accent3 2 2 2 4 7 5" xfId="7360"/>
    <cellStyle name="40% - Accent3 2 2 2 4 7 5 2" xfId="7361"/>
    <cellStyle name="40% - Accent3 2 2 2 4 7 5 2 2" xfId="21093"/>
    <cellStyle name="40% - Accent3 2 2 2 4 7 5 3" xfId="21094"/>
    <cellStyle name="40% - Accent3 2 2 2 4 7 6" xfId="7362"/>
    <cellStyle name="40% - Accent3 2 2 2 4 7 6 2" xfId="7363"/>
    <cellStyle name="40% - Accent3 2 2 2 4 7 6 2 2" xfId="21095"/>
    <cellStyle name="40% - Accent3 2 2 2 4 7 6 3" xfId="21096"/>
    <cellStyle name="40% - Accent3 2 2 2 4 7 7" xfId="7364"/>
    <cellStyle name="40% - Accent3 2 2 2 4 7 7 2" xfId="21097"/>
    <cellStyle name="40% - Accent3 2 2 2 4 7 8" xfId="21098"/>
    <cellStyle name="40% - Accent3 2 2 2 4 8" xfId="7365"/>
    <cellStyle name="40% - Accent3 2 2 2 4 8 2" xfId="7366"/>
    <cellStyle name="40% - Accent3 2 2 2 4 8 2 2" xfId="7367"/>
    <cellStyle name="40% - Accent3 2 2 2 4 8 2 2 2" xfId="21099"/>
    <cellStyle name="40% - Accent3 2 2 2 4 8 2 3" xfId="21100"/>
    <cellStyle name="40% - Accent3 2 2 2 4 8 3" xfId="7368"/>
    <cellStyle name="40% - Accent3 2 2 2 4 8 3 2" xfId="21101"/>
    <cellStyle name="40% - Accent3 2 2 2 4 8 4" xfId="21102"/>
    <cellStyle name="40% - Accent3 2 2 2 4 9" xfId="7369"/>
    <cellStyle name="40% - Accent3 2 2 2 4 9 2" xfId="7370"/>
    <cellStyle name="40% - Accent3 2 2 2 4 9 2 2" xfId="16523"/>
    <cellStyle name="40% - Accent3 2 2 2 4 9 3" xfId="16527"/>
    <cellStyle name="40% - Accent3 2 2 2 5" xfId="283"/>
    <cellStyle name="40% - Accent3 2 2 2 5 2" xfId="16611"/>
    <cellStyle name="40% - Accent3 2 2 2 6" xfId="21103"/>
    <cellStyle name="40% - Accent3 2 2 3" xfId="284"/>
    <cellStyle name="40% - Accent3 2 2 3 2" xfId="285"/>
    <cellStyle name="40% - Accent3 2 2 3 2 2" xfId="286"/>
    <cellStyle name="40% - Accent3 2 2 3 2 2 2" xfId="21104"/>
    <cellStyle name="40% - Accent3 2 2 3 2 3" xfId="21105"/>
    <cellStyle name="40% - Accent3 2 2 3 3" xfId="287"/>
    <cellStyle name="40% - Accent3 2 2 3 3 2" xfId="21106"/>
    <cellStyle name="40% - Accent3 2 2 3 4" xfId="21107"/>
    <cellStyle name="40% - Accent3 2 2 4" xfId="288"/>
    <cellStyle name="40% - Accent3 2 2 4 2" xfId="289"/>
    <cellStyle name="40% - Accent3 2 2 4 2 2" xfId="21108"/>
    <cellStyle name="40% - Accent3 2 2 4 3" xfId="21109"/>
    <cellStyle name="40% - Accent3 2 2 5" xfId="290"/>
    <cellStyle name="40% - Accent3 2 2 5 10" xfId="7371"/>
    <cellStyle name="40% - Accent3 2 2 5 10 2" xfId="7372"/>
    <cellStyle name="40% - Accent3 2 2 5 10 2 2" xfId="21110"/>
    <cellStyle name="40% - Accent3 2 2 5 10 3" xfId="21111"/>
    <cellStyle name="40% - Accent3 2 2 5 11" xfId="7373"/>
    <cellStyle name="40% - Accent3 2 2 5 11 2" xfId="7374"/>
    <cellStyle name="40% - Accent3 2 2 5 11 2 2" xfId="21112"/>
    <cellStyle name="40% - Accent3 2 2 5 11 3" xfId="15769"/>
    <cellStyle name="40% - Accent3 2 2 5 12" xfId="7375"/>
    <cellStyle name="40% - Accent3 2 2 5 12 2" xfId="7376"/>
    <cellStyle name="40% - Accent3 2 2 5 12 2 2" xfId="29002"/>
    <cellStyle name="40% - Accent3 2 2 5 12 3" xfId="17022"/>
    <cellStyle name="40% - Accent3 2 2 5 13" xfId="7377"/>
    <cellStyle name="40% - Accent3 2 2 5 13 2" xfId="21113"/>
    <cellStyle name="40% - Accent3 2 2 5 14" xfId="21114"/>
    <cellStyle name="40% - Accent3 2 2 5 2" xfId="291"/>
    <cellStyle name="40% - Accent3 2 2 5 2 2" xfId="1611"/>
    <cellStyle name="40% - Accent3 2 2 5 2 2 2" xfId="7378"/>
    <cellStyle name="40% - Accent3 2 2 5 2 2 2 2" xfId="7379"/>
    <cellStyle name="40% - Accent3 2 2 5 2 2 2 2 2" xfId="7380"/>
    <cellStyle name="40% - Accent3 2 2 5 2 2 2 2 2 2" xfId="21115"/>
    <cellStyle name="40% - Accent3 2 2 5 2 2 2 2 3" xfId="21116"/>
    <cellStyle name="40% - Accent3 2 2 5 2 2 2 3" xfId="7381"/>
    <cellStyle name="40% - Accent3 2 2 5 2 2 2 3 2" xfId="21117"/>
    <cellStyle name="40% - Accent3 2 2 5 2 2 2 4" xfId="21118"/>
    <cellStyle name="40% - Accent3 2 2 5 2 2 3" xfId="7382"/>
    <cellStyle name="40% - Accent3 2 2 5 2 2 3 2" xfId="7383"/>
    <cellStyle name="40% - Accent3 2 2 5 2 2 3 2 2" xfId="21119"/>
    <cellStyle name="40% - Accent3 2 2 5 2 2 3 3" xfId="21120"/>
    <cellStyle name="40% - Accent3 2 2 5 2 2 4" xfId="7384"/>
    <cellStyle name="40% - Accent3 2 2 5 2 2 4 2" xfId="7385"/>
    <cellStyle name="40% - Accent3 2 2 5 2 2 4 2 2" xfId="21121"/>
    <cellStyle name="40% - Accent3 2 2 5 2 2 4 3" xfId="21122"/>
    <cellStyle name="40% - Accent3 2 2 5 2 2 5" xfId="7386"/>
    <cellStyle name="40% - Accent3 2 2 5 2 2 5 2" xfId="7387"/>
    <cellStyle name="40% - Accent3 2 2 5 2 2 5 2 2" xfId="21123"/>
    <cellStyle name="40% - Accent3 2 2 5 2 2 5 3" xfId="21124"/>
    <cellStyle name="40% - Accent3 2 2 5 2 2 6" xfId="7388"/>
    <cellStyle name="40% - Accent3 2 2 5 2 2 6 2" xfId="7389"/>
    <cellStyle name="40% - Accent3 2 2 5 2 2 6 2 2" xfId="29167"/>
    <cellStyle name="40% - Accent3 2 2 5 2 2 6 3" xfId="17492"/>
    <cellStyle name="40% - Accent3 2 2 5 2 2 7" xfId="7390"/>
    <cellStyle name="40% - Accent3 2 2 5 2 2 7 2" xfId="29568"/>
    <cellStyle name="40% - Accent3 2 2 5 2 2 8" xfId="29003"/>
    <cellStyle name="40% - Accent3 2 2 5 2 3" xfId="7391"/>
    <cellStyle name="40% - Accent3 2 2 5 2 3 2" xfId="7392"/>
    <cellStyle name="40% - Accent3 2 2 5 2 3 2 2" xfId="7393"/>
    <cellStyle name="40% - Accent3 2 2 5 2 3 2 2 2" xfId="17493"/>
    <cellStyle name="40% - Accent3 2 2 5 2 3 2 3" xfId="21125"/>
    <cellStyle name="40% - Accent3 2 2 5 2 3 3" xfId="7394"/>
    <cellStyle name="40% - Accent3 2 2 5 2 3 3 2" xfId="16612"/>
    <cellStyle name="40% - Accent3 2 2 5 2 3 4" xfId="17494"/>
    <cellStyle name="40% - Accent3 2 2 5 2 4" xfId="7395"/>
    <cellStyle name="40% - Accent3 2 2 5 2 4 2" xfId="7396"/>
    <cellStyle name="40% - Accent3 2 2 5 2 4 2 2" xfId="29004"/>
    <cellStyle name="40% - Accent3 2 2 5 2 4 3" xfId="29570"/>
    <cellStyle name="40% - Accent3 2 2 5 2 5" xfId="7397"/>
    <cellStyle name="40% - Accent3 2 2 5 2 5 2" xfId="7398"/>
    <cellStyle name="40% - Accent3 2 2 5 2 5 2 2" xfId="29005"/>
    <cellStyle name="40% - Accent3 2 2 5 2 5 3" xfId="29569"/>
    <cellStyle name="40% - Accent3 2 2 5 2 6" xfId="7399"/>
    <cellStyle name="40% - Accent3 2 2 5 2 6 2" xfId="7400"/>
    <cellStyle name="40% - Accent3 2 2 5 2 6 2 2" xfId="29006"/>
    <cellStyle name="40% - Accent3 2 2 5 2 6 3" xfId="17495"/>
    <cellStyle name="40% - Accent3 2 2 5 2 7" xfId="7401"/>
    <cellStyle name="40% - Accent3 2 2 5 2 7 2" xfId="7402"/>
    <cellStyle name="40% - Accent3 2 2 5 2 7 2 2" xfId="16613"/>
    <cellStyle name="40% - Accent3 2 2 5 2 7 3" xfId="29007"/>
    <cellStyle name="40% - Accent3 2 2 5 2 8" xfId="7403"/>
    <cellStyle name="40% - Accent3 2 2 5 2 8 2" xfId="29572"/>
    <cellStyle name="40% - Accent3 2 2 5 2 9" xfId="29571"/>
    <cellStyle name="40% - Accent3 2 2 5 3" xfId="292"/>
    <cellStyle name="40% - Accent3 2 2 5 3 2" xfId="1612"/>
    <cellStyle name="40% - Accent3 2 2 5 3 2 2" xfId="7404"/>
    <cellStyle name="40% - Accent3 2 2 5 3 2 2 2" xfId="7405"/>
    <cellStyle name="40% - Accent3 2 2 5 3 2 2 2 2" xfId="7406"/>
    <cellStyle name="40% - Accent3 2 2 5 3 2 2 2 2 2" xfId="29922"/>
    <cellStyle name="40% - Accent3 2 2 5 3 2 2 2 3" xfId="29923"/>
    <cellStyle name="40% - Accent3 2 2 5 3 2 2 3" xfId="7407"/>
    <cellStyle name="40% - Accent3 2 2 5 3 2 2 3 2" xfId="16614"/>
    <cellStyle name="40% - Accent3 2 2 5 3 2 2 4" xfId="16615"/>
    <cellStyle name="40% - Accent3 2 2 5 3 2 3" xfId="7408"/>
    <cellStyle name="40% - Accent3 2 2 5 3 2 3 2" xfId="7409"/>
    <cellStyle name="40% - Accent3 2 2 5 3 2 3 2 2" xfId="16616"/>
    <cellStyle name="40% - Accent3 2 2 5 3 2 3 3" xfId="16617"/>
    <cellStyle name="40% - Accent3 2 2 5 3 2 4" xfId="7410"/>
    <cellStyle name="40% - Accent3 2 2 5 3 2 4 2" xfId="7411"/>
    <cellStyle name="40% - Accent3 2 2 5 3 2 4 2 2" xfId="16618"/>
    <cellStyle name="40% - Accent3 2 2 5 3 2 4 3" xfId="17496"/>
    <cellStyle name="40% - Accent3 2 2 5 3 2 5" xfId="7412"/>
    <cellStyle name="40% - Accent3 2 2 5 3 2 5 2" xfId="7413"/>
    <cellStyle name="40% - Accent3 2 2 5 3 2 5 2 2" xfId="17497"/>
    <cellStyle name="40% - Accent3 2 2 5 3 2 5 3" xfId="16619"/>
    <cellStyle name="40% - Accent3 2 2 5 3 2 6" xfId="7414"/>
    <cellStyle name="40% - Accent3 2 2 5 3 2 6 2" xfId="7415"/>
    <cellStyle name="40% - Accent3 2 2 5 3 2 6 2 2" xfId="17498"/>
    <cellStyle name="40% - Accent3 2 2 5 3 2 6 3" xfId="17499"/>
    <cellStyle name="40% - Accent3 2 2 5 3 2 7" xfId="7416"/>
    <cellStyle name="40% - Accent3 2 2 5 3 2 7 2" xfId="16620"/>
    <cellStyle name="40% - Accent3 2 2 5 3 2 8" xfId="21126"/>
    <cellStyle name="40% - Accent3 2 2 5 3 3" xfId="7417"/>
    <cellStyle name="40% - Accent3 2 2 5 3 3 2" xfId="7418"/>
    <cellStyle name="40% - Accent3 2 2 5 3 3 2 2" xfId="7419"/>
    <cellStyle name="40% - Accent3 2 2 5 3 3 2 2 2" xfId="21127"/>
    <cellStyle name="40% - Accent3 2 2 5 3 3 2 3" xfId="21128"/>
    <cellStyle name="40% - Accent3 2 2 5 3 3 3" xfId="7420"/>
    <cellStyle name="40% - Accent3 2 2 5 3 3 3 2" xfId="21129"/>
    <cellStyle name="40% - Accent3 2 2 5 3 3 4" xfId="21130"/>
    <cellStyle name="40% - Accent3 2 2 5 3 4" xfId="7421"/>
    <cellStyle name="40% - Accent3 2 2 5 3 4 2" xfId="7422"/>
    <cellStyle name="40% - Accent3 2 2 5 3 4 2 2" xfId="21131"/>
    <cellStyle name="40% - Accent3 2 2 5 3 4 3" xfId="21132"/>
    <cellStyle name="40% - Accent3 2 2 5 3 5" xfId="7423"/>
    <cellStyle name="40% - Accent3 2 2 5 3 5 2" xfId="7424"/>
    <cellStyle name="40% - Accent3 2 2 5 3 5 2 2" xfId="21133"/>
    <cellStyle name="40% - Accent3 2 2 5 3 5 3" xfId="21134"/>
    <cellStyle name="40% - Accent3 2 2 5 3 6" xfId="7425"/>
    <cellStyle name="40% - Accent3 2 2 5 3 6 2" xfId="7426"/>
    <cellStyle name="40% - Accent3 2 2 5 3 6 2 2" xfId="21135"/>
    <cellStyle name="40% - Accent3 2 2 5 3 6 3" xfId="21136"/>
    <cellStyle name="40% - Accent3 2 2 5 3 7" xfId="7427"/>
    <cellStyle name="40% - Accent3 2 2 5 3 7 2" xfId="7428"/>
    <cellStyle name="40% - Accent3 2 2 5 3 7 2 2" xfId="21137"/>
    <cellStyle name="40% - Accent3 2 2 5 3 7 3" xfId="21138"/>
    <cellStyle name="40% - Accent3 2 2 5 3 8" xfId="7429"/>
    <cellStyle name="40% - Accent3 2 2 5 3 8 2" xfId="17023"/>
    <cellStyle name="40% - Accent3 2 2 5 3 9" xfId="21139"/>
    <cellStyle name="40% - Accent3 2 2 5 4" xfId="293"/>
    <cellStyle name="40% - Accent3 2 2 5 4 2" xfId="1613"/>
    <cellStyle name="40% - Accent3 2 2 5 4 2 2" xfId="7430"/>
    <cellStyle name="40% - Accent3 2 2 5 4 2 2 2" xfId="7431"/>
    <cellStyle name="40% - Accent3 2 2 5 4 2 2 2 2" xfId="7432"/>
    <cellStyle name="40% - Accent3 2 2 5 4 2 2 2 2 2" xfId="21140"/>
    <cellStyle name="40% - Accent3 2 2 5 4 2 2 2 3" xfId="21141"/>
    <cellStyle name="40% - Accent3 2 2 5 4 2 2 3" xfId="7433"/>
    <cellStyle name="40% - Accent3 2 2 5 4 2 2 3 2" xfId="21142"/>
    <cellStyle name="40% - Accent3 2 2 5 4 2 2 4" xfId="21143"/>
    <cellStyle name="40% - Accent3 2 2 5 4 2 3" xfId="7434"/>
    <cellStyle name="40% - Accent3 2 2 5 4 2 3 2" xfId="7435"/>
    <cellStyle name="40% - Accent3 2 2 5 4 2 3 2 2" xfId="21144"/>
    <cellStyle name="40% - Accent3 2 2 5 4 2 3 3" xfId="21145"/>
    <cellStyle name="40% - Accent3 2 2 5 4 2 4" xfId="7436"/>
    <cellStyle name="40% - Accent3 2 2 5 4 2 4 2" xfId="7437"/>
    <cellStyle name="40% - Accent3 2 2 5 4 2 4 2 2" xfId="21146"/>
    <cellStyle name="40% - Accent3 2 2 5 4 2 4 3" xfId="21147"/>
    <cellStyle name="40% - Accent3 2 2 5 4 2 5" xfId="7438"/>
    <cellStyle name="40% - Accent3 2 2 5 4 2 5 2" xfId="7439"/>
    <cellStyle name="40% - Accent3 2 2 5 4 2 5 2 2" xfId="21148"/>
    <cellStyle name="40% - Accent3 2 2 5 4 2 5 3" xfId="21149"/>
    <cellStyle name="40% - Accent3 2 2 5 4 2 6" xfId="7440"/>
    <cellStyle name="40% - Accent3 2 2 5 4 2 6 2" xfId="7441"/>
    <cellStyle name="40% - Accent3 2 2 5 4 2 6 2 2" xfId="21150"/>
    <cellStyle name="40% - Accent3 2 2 5 4 2 6 3" xfId="29168"/>
    <cellStyle name="40% - Accent3 2 2 5 4 2 7" xfId="7442"/>
    <cellStyle name="40% - Accent3 2 2 5 4 2 7 2" xfId="21151"/>
    <cellStyle name="40% - Accent3 2 2 5 4 2 8" xfId="17024"/>
    <cellStyle name="40% - Accent3 2 2 5 4 3" xfId="7443"/>
    <cellStyle name="40% - Accent3 2 2 5 4 3 2" xfId="7444"/>
    <cellStyle name="40% - Accent3 2 2 5 4 3 2 2" xfId="7445"/>
    <cellStyle name="40% - Accent3 2 2 5 4 3 2 2 2" xfId="21152"/>
    <cellStyle name="40% - Accent3 2 2 5 4 3 2 3" xfId="21153"/>
    <cellStyle name="40% - Accent3 2 2 5 4 3 3" xfId="7446"/>
    <cellStyle name="40% - Accent3 2 2 5 4 3 3 2" xfId="21154"/>
    <cellStyle name="40% - Accent3 2 2 5 4 3 4" xfId="21155"/>
    <cellStyle name="40% - Accent3 2 2 5 4 4" xfId="7447"/>
    <cellStyle name="40% - Accent3 2 2 5 4 4 2" xfId="7448"/>
    <cellStyle name="40% - Accent3 2 2 5 4 4 2 2" xfId="21156"/>
    <cellStyle name="40% - Accent3 2 2 5 4 4 3" xfId="21157"/>
    <cellStyle name="40% - Accent3 2 2 5 4 5" xfId="7449"/>
    <cellStyle name="40% - Accent3 2 2 5 4 5 2" xfId="7450"/>
    <cellStyle name="40% - Accent3 2 2 5 4 5 2 2" xfId="21158"/>
    <cellStyle name="40% - Accent3 2 2 5 4 5 3" xfId="21159"/>
    <cellStyle name="40% - Accent3 2 2 5 4 6" xfId="7451"/>
    <cellStyle name="40% - Accent3 2 2 5 4 6 2" xfId="7452"/>
    <cellStyle name="40% - Accent3 2 2 5 4 6 2 2" xfId="21160"/>
    <cellStyle name="40% - Accent3 2 2 5 4 6 3" xfId="21161"/>
    <cellStyle name="40% - Accent3 2 2 5 4 7" xfId="7453"/>
    <cellStyle name="40% - Accent3 2 2 5 4 7 2" xfId="7454"/>
    <cellStyle name="40% - Accent3 2 2 5 4 7 2 2" xfId="21162"/>
    <cellStyle name="40% - Accent3 2 2 5 4 7 3" xfId="21163"/>
    <cellStyle name="40% - Accent3 2 2 5 4 8" xfId="7455"/>
    <cellStyle name="40% - Accent3 2 2 5 4 8 2" xfId="16621"/>
    <cellStyle name="40% - Accent3 2 2 5 4 9" xfId="16622"/>
    <cellStyle name="40% - Accent3 2 2 5 5" xfId="1614"/>
    <cellStyle name="40% - Accent3 2 2 5 5 2" xfId="7456"/>
    <cellStyle name="40% - Accent3 2 2 5 5 2 2" xfId="7457"/>
    <cellStyle name="40% - Accent3 2 2 5 5 2 2 2" xfId="7458"/>
    <cellStyle name="40% - Accent3 2 2 5 5 2 2 2 2" xfId="16623"/>
    <cellStyle name="40% - Accent3 2 2 5 5 2 2 3" xfId="21164"/>
    <cellStyle name="40% - Accent3 2 2 5 5 2 3" xfId="7459"/>
    <cellStyle name="40% - Accent3 2 2 5 5 2 3 2" xfId="17025"/>
    <cellStyle name="40% - Accent3 2 2 5 5 2 4" xfId="21165"/>
    <cellStyle name="40% - Accent3 2 2 5 5 3" xfId="7460"/>
    <cellStyle name="40% - Accent3 2 2 5 5 3 2" xfId="7461"/>
    <cellStyle name="40% - Accent3 2 2 5 5 3 2 2" xfId="21166"/>
    <cellStyle name="40% - Accent3 2 2 5 5 3 3" xfId="21167"/>
    <cellStyle name="40% - Accent3 2 2 5 5 4" xfId="7462"/>
    <cellStyle name="40% - Accent3 2 2 5 5 4 2" xfId="7463"/>
    <cellStyle name="40% - Accent3 2 2 5 5 4 2 2" xfId="21168"/>
    <cellStyle name="40% - Accent3 2 2 5 5 4 3" xfId="21169"/>
    <cellStyle name="40% - Accent3 2 2 5 5 5" xfId="7464"/>
    <cellStyle name="40% - Accent3 2 2 5 5 5 2" xfId="7465"/>
    <cellStyle name="40% - Accent3 2 2 5 5 5 2 2" xfId="21170"/>
    <cellStyle name="40% - Accent3 2 2 5 5 5 3" xfId="21171"/>
    <cellStyle name="40% - Accent3 2 2 5 5 6" xfId="7466"/>
    <cellStyle name="40% - Accent3 2 2 5 5 6 2" xfId="7467"/>
    <cellStyle name="40% - Accent3 2 2 5 5 6 2 2" xfId="21172"/>
    <cellStyle name="40% - Accent3 2 2 5 5 6 3" xfId="21173"/>
    <cellStyle name="40% - Accent3 2 2 5 5 7" xfId="7468"/>
    <cellStyle name="40% - Accent3 2 2 5 5 7 2" xfId="21174"/>
    <cellStyle name="40% - Accent3 2 2 5 5 8" xfId="21175"/>
    <cellStyle name="40% - Accent3 2 2 5 6" xfId="1615"/>
    <cellStyle name="40% - Accent3 2 2 5 6 2" xfId="7469"/>
    <cellStyle name="40% - Accent3 2 2 5 6 2 2" xfId="7470"/>
    <cellStyle name="40% - Accent3 2 2 5 6 2 2 2" xfId="7471"/>
    <cellStyle name="40% - Accent3 2 2 5 6 2 2 2 2" xfId="21176"/>
    <cellStyle name="40% - Accent3 2 2 5 6 2 2 3" xfId="21177"/>
    <cellStyle name="40% - Accent3 2 2 5 6 2 3" xfId="7472"/>
    <cellStyle name="40% - Accent3 2 2 5 6 2 3 2" xfId="21178"/>
    <cellStyle name="40% - Accent3 2 2 5 6 2 4" xfId="21179"/>
    <cellStyle name="40% - Accent3 2 2 5 6 3" xfId="7473"/>
    <cellStyle name="40% - Accent3 2 2 5 6 3 2" xfId="7474"/>
    <cellStyle name="40% - Accent3 2 2 5 6 3 2 2" xfId="21180"/>
    <cellStyle name="40% - Accent3 2 2 5 6 3 3" xfId="21181"/>
    <cellStyle name="40% - Accent3 2 2 5 6 4" xfId="7475"/>
    <cellStyle name="40% - Accent3 2 2 5 6 4 2" xfId="7476"/>
    <cellStyle name="40% - Accent3 2 2 5 6 4 2 2" xfId="29169"/>
    <cellStyle name="40% - Accent3 2 2 5 6 4 3" xfId="21182"/>
    <cellStyle name="40% - Accent3 2 2 5 6 5" xfId="7477"/>
    <cellStyle name="40% - Accent3 2 2 5 6 5 2" xfId="7478"/>
    <cellStyle name="40% - Accent3 2 2 5 6 5 2 2" xfId="21183"/>
    <cellStyle name="40% - Accent3 2 2 5 6 5 3" xfId="15770"/>
    <cellStyle name="40% - Accent3 2 2 5 6 6" xfId="7479"/>
    <cellStyle name="40% - Accent3 2 2 5 6 6 2" xfId="7480"/>
    <cellStyle name="40% - Accent3 2 2 5 6 6 2 2" xfId="17026"/>
    <cellStyle name="40% - Accent3 2 2 5 6 6 3" xfId="21184"/>
    <cellStyle name="40% - Accent3 2 2 5 6 7" xfId="7481"/>
    <cellStyle name="40% - Accent3 2 2 5 6 7 2" xfId="21185"/>
    <cellStyle name="40% - Accent3 2 2 5 6 8" xfId="21186"/>
    <cellStyle name="40% - Accent3 2 2 5 7" xfId="1616"/>
    <cellStyle name="40% - Accent3 2 2 5 7 2" xfId="7482"/>
    <cellStyle name="40% - Accent3 2 2 5 7 2 2" xfId="7483"/>
    <cellStyle name="40% - Accent3 2 2 5 7 2 2 2" xfId="7484"/>
    <cellStyle name="40% - Accent3 2 2 5 7 2 2 2 2" xfId="21187"/>
    <cellStyle name="40% - Accent3 2 2 5 7 2 2 3" xfId="21188"/>
    <cellStyle name="40% - Accent3 2 2 5 7 2 3" xfId="7485"/>
    <cellStyle name="40% - Accent3 2 2 5 7 2 3 2" xfId="21189"/>
    <cellStyle name="40% - Accent3 2 2 5 7 2 4" xfId="21190"/>
    <cellStyle name="40% - Accent3 2 2 5 7 3" xfId="7486"/>
    <cellStyle name="40% - Accent3 2 2 5 7 3 2" xfId="7487"/>
    <cellStyle name="40% - Accent3 2 2 5 7 3 2 2" xfId="21191"/>
    <cellStyle name="40% - Accent3 2 2 5 7 3 3" xfId="21192"/>
    <cellStyle name="40% - Accent3 2 2 5 7 4" xfId="7488"/>
    <cellStyle name="40% - Accent3 2 2 5 7 4 2" xfId="7489"/>
    <cellStyle name="40% - Accent3 2 2 5 7 4 2 2" xfId="29170"/>
    <cellStyle name="40% - Accent3 2 2 5 7 4 3" xfId="21193"/>
    <cellStyle name="40% - Accent3 2 2 5 7 5" xfId="7490"/>
    <cellStyle name="40% - Accent3 2 2 5 7 5 2" xfId="7491"/>
    <cellStyle name="40% - Accent3 2 2 5 7 5 2 2" xfId="21194"/>
    <cellStyle name="40% - Accent3 2 2 5 7 5 3" xfId="21195"/>
    <cellStyle name="40% - Accent3 2 2 5 7 6" xfId="7492"/>
    <cellStyle name="40% - Accent3 2 2 5 7 6 2" xfId="7493"/>
    <cellStyle name="40% - Accent3 2 2 5 7 6 2 2" xfId="21196"/>
    <cellStyle name="40% - Accent3 2 2 5 7 6 3" xfId="21197"/>
    <cellStyle name="40% - Accent3 2 2 5 7 7" xfId="7494"/>
    <cellStyle name="40% - Accent3 2 2 5 7 7 2" xfId="21198"/>
    <cellStyle name="40% - Accent3 2 2 5 7 8" xfId="21199"/>
    <cellStyle name="40% - Accent3 2 2 5 8" xfId="7495"/>
    <cellStyle name="40% - Accent3 2 2 5 8 2" xfId="7496"/>
    <cellStyle name="40% - Accent3 2 2 5 8 2 2" xfId="7497"/>
    <cellStyle name="40% - Accent3 2 2 5 8 2 2 2" xfId="21200"/>
    <cellStyle name="40% - Accent3 2 2 5 8 2 3" xfId="21201"/>
    <cellStyle name="40% - Accent3 2 2 5 8 3" xfId="7498"/>
    <cellStyle name="40% - Accent3 2 2 5 8 3 2" xfId="21202"/>
    <cellStyle name="40% - Accent3 2 2 5 8 4" xfId="21203"/>
    <cellStyle name="40% - Accent3 2 2 5 9" xfId="7499"/>
    <cellStyle name="40% - Accent3 2 2 5 9 2" xfId="7500"/>
    <cellStyle name="40% - Accent3 2 2 5 9 2 2" xfId="21204"/>
    <cellStyle name="40% - Accent3 2 2 5 9 3" xfId="21205"/>
    <cellStyle name="40% - Accent3 2 2 6" xfId="294"/>
    <cellStyle name="40% - Accent3 2 2 6 10" xfId="7501"/>
    <cellStyle name="40% - Accent3 2 2 6 10 2" xfId="7502"/>
    <cellStyle name="40% - Accent3 2 2 6 10 2 2" xfId="29171"/>
    <cellStyle name="40% - Accent3 2 2 6 10 3" xfId="21206"/>
    <cellStyle name="40% - Accent3 2 2 6 11" xfId="7503"/>
    <cellStyle name="40% - Accent3 2 2 6 11 2" xfId="7504"/>
    <cellStyle name="40% - Accent3 2 2 6 11 2 2" xfId="21207"/>
    <cellStyle name="40% - Accent3 2 2 6 11 3" xfId="21208"/>
    <cellStyle name="40% - Accent3 2 2 6 12" xfId="7505"/>
    <cellStyle name="40% - Accent3 2 2 6 12 2" xfId="7506"/>
    <cellStyle name="40% - Accent3 2 2 6 12 2 2" xfId="21209"/>
    <cellStyle name="40% - Accent3 2 2 6 12 3" xfId="15771"/>
    <cellStyle name="40% - Accent3 2 2 6 13" xfId="7507"/>
    <cellStyle name="40% - Accent3 2 2 6 13 2" xfId="17027"/>
    <cellStyle name="40% - Accent3 2 2 6 14" xfId="21210"/>
    <cellStyle name="40% - Accent3 2 2 6 2" xfId="295"/>
    <cellStyle name="40% - Accent3 2 2 6 2 2" xfId="1617"/>
    <cellStyle name="40% - Accent3 2 2 6 2 2 2" xfId="7508"/>
    <cellStyle name="40% - Accent3 2 2 6 2 2 2 2" xfId="7509"/>
    <cellStyle name="40% - Accent3 2 2 6 2 2 2 2 2" xfId="7510"/>
    <cellStyle name="40% - Accent3 2 2 6 2 2 2 2 2 2" xfId="21211"/>
    <cellStyle name="40% - Accent3 2 2 6 2 2 2 2 3" xfId="21212"/>
    <cellStyle name="40% - Accent3 2 2 6 2 2 2 3" xfId="7511"/>
    <cellStyle name="40% - Accent3 2 2 6 2 2 2 3 2" xfId="21213"/>
    <cellStyle name="40% - Accent3 2 2 6 2 2 2 4" xfId="21214"/>
    <cellStyle name="40% - Accent3 2 2 6 2 2 3" xfId="7512"/>
    <cellStyle name="40% - Accent3 2 2 6 2 2 3 2" xfId="7513"/>
    <cellStyle name="40% - Accent3 2 2 6 2 2 3 2 2" xfId="21215"/>
    <cellStyle name="40% - Accent3 2 2 6 2 2 3 3" xfId="21216"/>
    <cellStyle name="40% - Accent3 2 2 6 2 2 4" xfId="7514"/>
    <cellStyle name="40% - Accent3 2 2 6 2 2 4 2" xfId="7515"/>
    <cellStyle name="40% - Accent3 2 2 6 2 2 4 2 2" xfId="21217"/>
    <cellStyle name="40% - Accent3 2 2 6 2 2 4 3" xfId="21218"/>
    <cellStyle name="40% - Accent3 2 2 6 2 2 5" xfId="7516"/>
    <cellStyle name="40% - Accent3 2 2 6 2 2 5 2" xfId="7517"/>
    <cellStyle name="40% - Accent3 2 2 6 2 2 5 2 2" xfId="21219"/>
    <cellStyle name="40% - Accent3 2 2 6 2 2 5 3" xfId="21220"/>
    <cellStyle name="40% - Accent3 2 2 6 2 2 6" xfId="7518"/>
    <cellStyle name="40% - Accent3 2 2 6 2 2 6 2" xfId="7519"/>
    <cellStyle name="40% - Accent3 2 2 6 2 2 6 2 2" xfId="21221"/>
    <cellStyle name="40% - Accent3 2 2 6 2 2 6 3" xfId="21222"/>
    <cellStyle name="40% - Accent3 2 2 6 2 2 7" xfId="7520"/>
    <cellStyle name="40% - Accent3 2 2 6 2 2 7 2" xfId="21223"/>
    <cellStyle name="40% - Accent3 2 2 6 2 2 8" xfId="21224"/>
    <cellStyle name="40% - Accent3 2 2 6 2 3" xfId="7521"/>
    <cellStyle name="40% - Accent3 2 2 6 2 3 2" xfId="7522"/>
    <cellStyle name="40% - Accent3 2 2 6 2 3 2 2" xfId="7523"/>
    <cellStyle name="40% - Accent3 2 2 6 2 3 2 2 2" xfId="21225"/>
    <cellStyle name="40% - Accent3 2 2 6 2 3 2 3" xfId="21226"/>
    <cellStyle name="40% - Accent3 2 2 6 2 3 3" xfId="7524"/>
    <cellStyle name="40% - Accent3 2 2 6 2 3 3 2" xfId="21227"/>
    <cellStyle name="40% - Accent3 2 2 6 2 3 4" xfId="21228"/>
    <cellStyle name="40% - Accent3 2 2 6 2 4" xfId="7525"/>
    <cellStyle name="40% - Accent3 2 2 6 2 4 2" xfId="7526"/>
    <cellStyle name="40% - Accent3 2 2 6 2 4 2 2" xfId="21229"/>
    <cellStyle name="40% - Accent3 2 2 6 2 4 3" xfId="29172"/>
    <cellStyle name="40% - Accent3 2 2 6 2 5" xfId="7527"/>
    <cellStyle name="40% - Accent3 2 2 6 2 5 2" xfId="7528"/>
    <cellStyle name="40% - Accent3 2 2 6 2 5 2 2" xfId="17500"/>
    <cellStyle name="40% - Accent3 2 2 6 2 5 3" xfId="21230"/>
    <cellStyle name="40% - Accent3 2 2 6 2 6" xfId="7529"/>
    <cellStyle name="40% - Accent3 2 2 6 2 6 2" xfId="7530"/>
    <cellStyle name="40% - Accent3 2 2 6 2 6 2 2" xfId="21231"/>
    <cellStyle name="40% - Accent3 2 2 6 2 6 3" xfId="21232"/>
    <cellStyle name="40% - Accent3 2 2 6 2 7" xfId="7531"/>
    <cellStyle name="40% - Accent3 2 2 6 2 7 2" xfId="7532"/>
    <cellStyle name="40% - Accent3 2 2 6 2 7 2 2" xfId="21233"/>
    <cellStyle name="40% - Accent3 2 2 6 2 7 3" xfId="21234"/>
    <cellStyle name="40% - Accent3 2 2 6 2 8" xfId="7533"/>
    <cellStyle name="40% - Accent3 2 2 6 2 8 2" xfId="21235"/>
    <cellStyle name="40% - Accent3 2 2 6 2 9" xfId="15772"/>
    <cellStyle name="40% - Accent3 2 2 6 3" xfId="296"/>
    <cellStyle name="40% - Accent3 2 2 6 3 2" xfId="1618"/>
    <cellStyle name="40% - Accent3 2 2 6 3 2 2" xfId="7534"/>
    <cellStyle name="40% - Accent3 2 2 6 3 2 2 2" xfId="7535"/>
    <cellStyle name="40% - Accent3 2 2 6 3 2 2 2 2" xfId="7536"/>
    <cellStyle name="40% - Accent3 2 2 6 3 2 2 2 2 2" xfId="17028"/>
    <cellStyle name="40% - Accent3 2 2 6 3 2 2 2 3" xfId="21236"/>
    <cellStyle name="40% - Accent3 2 2 6 3 2 2 3" xfId="7537"/>
    <cellStyle name="40% - Accent3 2 2 6 3 2 2 3 2" xfId="21237"/>
    <cellStyle name="40% - Accent3 2 2 6 3 2 2 4" xfId="21238"/>
    <cellStyle name="40% - Accent3 2 2 6 3 2 3" xfId="7538"/>
    <cellStyle name="40% - Accent3 2 2 6 3 2 3 2" xfId="7539"/>
    <cellStyle name="40% - Accent3 2 2 6 3 2 3 2 2" xfId="21239"/>
    <cellStyle name="40% - Accent3 2 2 6 3 2 3 3" xfId="21240"/>
    <cellStyle name="40% - Accent3 2 2 6 3 2 4" xfId="7540"/>
    <cellStyle name="40% - Accent3 2 2 6 3 2 4 2" xfId="7541"/>
    <cellStyle name="40% - Accent3 2 2 6 3 2 4 2 2" xfId="21241"/>
    <cellStyle name="40% - Accent3 2 2 6 3 2 4 3" xfId="21242"/>
    <cellStyle name="40% - Accent3 2 2 6 3 2 5" xfId="7542"/>
    <cellStyle name="40% - Accent3 2 2 6 3 2 5 2" xfId="7543"/>
    <cellStyle name="40% - Accent3 2 2 6 3 2 5 2 2" xfId="21243"/>
    <cellStyle name="40% - Accent3 2 2 6 3 2 5 3" xfId="21244"/>
    <cellStyle name="40% - Accent3 2 2 6 3 2 6" xfId="7544"/>
    <cellStyle name="40% - Accent3 2 2 6 3 2 6 2" xfId="7545"/>
    <cellStyle name="40% - Accent3 2 2 6 3 2 6 2 2" xfId="21245"/>
    <cellStyle name="40% - Accent3 2 2 6 3 2 6 3" xfId="21246"/>
    <cellStyle name="40% - Accent3 2 2 6 3 2 7" xfId="7546"/>
    <cellStyle name="40% - Accent3 2 2 6 3 2 7 2" xfId="21247"/>
    <cellStyle name="40% - Accent3 2 2 6 3 2 8" xfId="21248"/>
    <cellStyle name="40% - Accent3 2 2 6 3 3" xfId="7547"/>
    <cellStyle name="40% - Accent3 2 2 6 3 3 2" xfId="7548"/>
    <cellStyle name="40% - Accent3 2 2 6 3 3 2 2" xfId="7549"/>
    <cellStyle name="40% - Accent3 2 2 6 3 3 2 2 2" xfId="21249"/>
    <cellStyle name="40% - Accent3 2 2 6 3 3 2 3" xfId="21250"/>
    <cellStyle name="40% - Accent3 2 2 6 3 3 3" xfId="7550"/>
    <cellStyle name="40% - Accent3 2 2 6 3 3 3 2" xfId="21251"/>
    <cellStyle name="40% - Accent3 2 2 6 3 3 4" xfId="21252"/>
    <cellStyle name="40% - Accent3 2 2 6 3 4" xfId="7551"/>
    <cellStyle name="40% - Accent3 2 2 6 3 4 2" xfId="7552"/>
    <cellStyle name="40% - Accent3 2 2 6 3 4 2 2" xfId="21253"/>
    <cellStyle name="40% - Accent3 2 2 6 3 4 3" xfId="29173"/>
    <cellStyle name="40% - Accent3 2 2 6 3 5" xfId="7553"/>
    <cellStyle name="40% - Accent3 2 2 6 3 5 2" xfId="7554"/>
    <cellStyle name="40% - Accent3 2 2 6 3 5 2 2" xfId="17501"/>
    <cellStyle name="40% - Accent3 2 2 6 3 5 3" xfId="21254"/>
    <cellStyle name="40% - Accent3 2 2 6 3 6" xfId="7555"/>
    <cellStyle name="40% - Accent3 2 2 6 3 6 2" xfId="7556"/>
    <cellStyle name="40% - Accent3 2 2 6 3 6 2 2" xfId="21255"/>
    <cellStyle name="40% - Accent3 2 2 6 3 6 3" xfId="21256"/>
    <cellStyle name="40% - Accent3 2 2 6 3 7" xfId="7557"/>
    <cellStyle name="40% - Accent3 2 2 6 3 7 2" xfId="7558"/>
    <cellStyle name="40% - Accent3 2 2 6 3 7 2 2" xfId="21257"/>
    <cellStyle name="40% - Accent3 2 2 6 3 7 3" xfId="21258"/>
    <cellStyle name="40% - Accent3 2 2 6 3 8" xfId="7559"/>
    <cellStyle name="40% - Accent3 2 2 6 3 8 2" xfId="21259"/>
    <cellStyle name="40% - Accent3 2 2 6 3 9" xfId="21260"/>
    <cellStyle name="40% - Accent3 2 2 6 4" xfId="297"/>
    <cellStyle name="40% - Accent3 2 2 6 4 2" xfId="1619"/>
    <cellStyle name="40% - Accent3 2 2 6 4 2 2" xfId="7560"/>
    <cellStyle name="40% - Accent3 2 2 6 4 2 2 2" xfId="7561"/>
    <cellStyle name="40% - Accent3 2 2 6 4 2 2 2 2" xfId="7562"/>
    <cellStyle name="40% - Accent3 2 2 6 4 2 2 2 2 2" xfId="21261"/>
    <cellStyle name="40% - Accent3 2 2 6 4 2 2 2 3" xfId="15773"/>
    <cellStyle name="40% - Accent3 2 2 6 4 2 2 3" xfId="7563"/>
    <cellStyle name="40% - Accent3 2 2 6 4 2 2 3 2" xfId="15774"/>
    <cellStyle name="40% - Accent3 2 2 6 4 2 2 4" xfId="21262"/>
    <cellStyle name="40% - Accent3 2 2 6 4 2 3" xfId="7564"/>
    <cellStyle name="40% - Accent3 2 2 6 4 2 3 2" xfId="7565"/>
    <cellStyle name="40% - Accent3 2 2 6 4 2 3 2 2" xfId="21263"/>
    <cellStyle name="40% - Accent3 2 2 6 4 2 3 3" xfId="21264"/>
    <cellStyle name="40% - Accent3 2 2 6 4 2 4" xfId="7566"/>
    <cellStyle name="40% - Accent3 2 2 6 4 2 4 2" xfId="7567"/>
    <cellStyle name="40% - Accent3 2 2 6 4 2 4 2 2" xfId="21265"/>
    <cellStyle name="40% - Accent3 2 2 6 4 2 4 3" xfId="21266"/>
    <cellStyle name="40% - Accent3 2 2 6 4 2 5" xfId="7568"/>
    <cellStyle name="40% - Accent3 2 2 6 4 2 5 2" xfId="7569"/>
    <cellStyle name="40% - Accent3 2 2 6 4 2 5 2 2" xfId="21267"/>
    <cellStyle name="40% - Accent3 2 2 6 4 2 5 3" xfId="21268"/>
    <cellStyle name="40% - Accent3 2 2 6 4 2 6" xfId="7570"/>
    <cellStyle name="40% - Accent3 2 2 6 4 2 6 2" xfId="7571"/>
    <cellStyle name="40% - Accent3 2 2 6 4 2 6 2 2" xfId="15775"/>
    <cellStyle name="40% - Accent3 2 2 6 4 2 6 3" xfId="17029"/>
    <cellStyle name="40% - Accent3 2 2 6 4 2 7" xfId="7572"/>
    <cellStyle name="40% - Accent3 2 2 6 4 2 7 2" xfId="21269"/>
    <cellStyle name="40% - Accent3 2 2 6 4 2 8" xfId="21270"/>
    <cellStyle name="40% - Accent3 2 2 6 4 3" xfId="7573"/>
    <cellStyle name="40% - Accent3 2 2 6 4 3 2" xfId="7574"/>
    <cellStyle name="40% - Accent3 2 2 6 4 3 2 2" xfId="7575"/>
    <cellStyle name="40% - Accent3 2 2 6 4 3 2 2 2" xfId="21271"/>
    <cellStyle name="40% - Accent3 2 2 6 4 3 2 3" xfId="21272"/>
    <cellStyle name="40% - Accent3 2 2 6 4 3 3" xfId="7576"/>
    <cellStyle name="40% - Accent3 2 2 6 4 3 3 2" xfId="21273"/>
    <cellStyle name="40% - Accent3 2 2 6 4 3 4" xfId="21274"/>
    <cellStyle name="40% - Accent3 2 2 6 4 4" xfId="7577"/>
    <cellStyle name="40% - Accent3 2 2 6 4 4 2" xfId="7578"/>
    <cellStyle name="40% - Accent3 2 2 6 4 4 2 2" xfId="21275"/>
    <cellStyle name="40% - Accent3 2 2 6 4 4 3" xfId="16624"/>
    <cellStyle name="40% - Accent3 2 2 6 4 5" xfId="7579"/>
    <cellStyle name="40% - Accent3 2 2 6 4 5 2" xfId="7580"/>
    <cellStyle name="40% - Accent3 2 2 6 4 5 2 2" xfId="17502"/>
    <cellStyle name="40% - Accent3 2 2 6 4 5 3" xfId="21276"/>
    <cellStyle name="40% - Accent3 2 2 6 4 6" xfId="7581"/>
    <cellStyle name="40% - Accent3 2 2 6 4 6 2" xfId="7582"/>
    <cellStyle name="40% - Accent3 2 2 6 4 6 2 2" xfId="21277"/>
    <cellStyle name="40% - Accent3 2 2 6 4 6 3" xfId="21278"/>
    <cellStyle name="40% - Accent3 2 2 6 4 7" xfId="7583"/>
    <cellStyle name="40% - Accent3 2 2 6 4 7 2" xfId="7584"/>
    <cellStyle name="40% - Accent3 2 2 6 4 7 2 2" xfId="21279"/>
    <cellStyle name="40% - Accent3 2 2 6 4 7 3" xfId="21280"/>
    <cellStyle name="40% - Accent3 2 2 6 4 8" xfId="7585"/>
    <cellStyle name="40% - Accent3 2 2 6 4 8 2" xfId="21281"/>
    <cellStyle name="40% - Accent3 2 2 6 4 9" xfId="21282"/>
    <cellStyle name="40% - Accent3 2 2 6 5" xfId="1620"/>
    <cellStyle name="40% - Accent3 2 2 6 5 2" xfId="7586"/>
    <cellStyle name="40% - Accent3 2 2 6 5 2 2" xfId="7587"/>
    <cellStyle name="40% - Accent3 2 2 6 5 2 2 2" xfId="7588"/>
    <cellStyle name="40% - Accent3 2 2 6 5 2 2 2 2" xfId="17503"/>
    <cellStyle name="40% - Accent3 2 2 6 5 2 2 3" xfId="21283"/>
    <cellStyle name="40% - Accent3 2 2 6 5 2 3" xfId="7589"/>
    <cellStyle name="40% - Accent3 2 2 6 5 2 3 2" xfId="21284"/>
    <cellStyle name="40% - Accent3 2 2 6 5 2 4" xfId="21285"/>
    <cellStyle name="40% - Accent3 2 2 6 5 3" xfId="7590"/>
    <cellStyle name="40% - Accent3 2 2 6 5 3 2" xfId="7591"/>
    <cellStyle name="40% - Accent3 2 2 6 5 3 2 2" xfId="21286"/>
    <cellStyle name="40% - Accent3 2 2 6 5 3 3" xfId="21287"/>
    <cellStyle name="40% - Accent3 2 2 6 5 4" xfId="7592"/>
    <cellStyle name="40% - Accent3 2 2 6 5 4 2" xfId="7593"/>
    <cellStyle name="40% - Accent3 2 2 6 5 4 2 2" xfId="21288"/>
    <cellStyle name="40% - Accent3 2 2 6 5 4 3" xfId="21289"/>
    <cellStyle name="40% - Accent3 2 2 6 5 5" xfId="7594"/>
    <cellStyle name="40% - Accent3 2 2 6 5 5 2" xfId="7595"/>
    <cellStyle name="40% - Accent3 2 2 6 5 5 2 2" xfId="21290"/>
    <cellStyle name="40% - Accent3 2 2 6 5 5 3" xfId="21291"/>
    <cellStyle name="40% - Accent3 2 2 6 5 6" xfId="7596"/>
    <cellStyle name="40% - Accent3 2 2 6 5 6 2" xfId="7597"/>
    <cellStyle name="40% - Accent3 2 2 6 5 6 2 2" xfId="21292"/>
    <cellStyle name="40% - Accent3 2 2 6 5 6 3" xfId="21293"/>
    <cellStyle name="40% - Accent3 2 2 6 5 7" xfId="7598"/>
    <cellStyle name="40% - Accent3 2 2 6 5 7 2" xfId="21294"/>
    <cellStyle name="40% - Accent3 2 2 6 5 8" xfId="15776"/>
    <cellStyle name="40% - Accent3 2 2 6 6" xfId="1621"/>
    <cellStyle name="40% - Accent3 2 2 6 6 2" xfId="7599"/>
    <cellStyle name="40% - Accent3 2 2 6 6 2 2" xfId="7600"/>
    <cellStyle name="40% - Accent3 2 2 6 6 2 2 2" xfId="7601"/>
    <cellStyle name="40% - Accent3 2 2 6 6 2 2 2 2" xfId="17030"/>
    <cellStyle name="40% - Accent3 2 2 6 6 2 2 3" xfId="21295"/>
    <cellStyle name="40% - Accent3 2 2 6 6 2 3" xfId="7602"/>
    <cellStyle name="40% - Accent3 2 2 6 6 2 3 2" xfId="21296"/>
    <cellStyle name="40% - Accent3 2 2 6 6 2 4" xfId="21297"/>
    <cellStyle name="40% - Accent3 2 2 6 6 3" xfId="7603"/>
    <cellStyle name="40% - Accent3 2 2 6 6 3 2" xfId="7604"/>
    <cellStyle name="40% - Accent3 2 2 6 6 3 2 2" xfId="29174"/>
    <cellStyle name="40% - Accent3 2 2 6 6 3 3" xfId="21298"/>
    <cellStyle name="40% - Accent3 2 2 6 6 4" xfId="7605"/>
    <cellStyle name="40% - Accent3 2 2 6 6 4 2" xfId="7606"/>
    <cellStyle name="40% - Accent3 2 2 6 6 4 2 2" xfId="21299"/>
    <cellStyle name="40% - Accent3 2 2 6 6 4 3" xfId="21300"/>
    <cellStyle name="40% - Accent3 2 2 6 6 5" xfId="7607"/>
    <cellStyle name="40% - Accent3 2 2 6 6 5 2" xfId="7608"/>
    <cellStyle name="40% - Accent3 2 2 6 6 5 2 2" xfId="21301"/>
    <cellStyle name="40% - Accent3 2 2 6 6 5 3" xfId="21302"/>
    <cellStyle name="40% - Accent3 2 2 6 6 6" xfId="7609"/>
    <cellStyle name="40% - Accent3 2 2 6 6 6 2" xfId="7610"/>
    <cellStyle name="40% - Accent3 2 2 6 6 6 2 2" xfId="21303"/>
    <cellStyle name="40% - Accent3 2 2 6 6 6 3" xfId="21304"/>
    <cellStyle name="40% - Accent3 2 2 6 6 7" xfId="7611"/>
    <cellStyle name="40% - Accent3 2 2 6 6 7 2" xfId="21305"/>
    <cellStyle name="40% - Accent3 2 2 6 6 8" xfId="21306"/>
    <cellStyle name="40% - Accent3 2 2 6 7" xfId="1622"/>
    <cellStyle name="40% - Accent3 2 2 6 7 2" xfId="7612"/>
    <cellStyle name="40% - Accent3 2 2 6 7 2 2" xfId="7613"/>
    <cellStyle name="40% - Accent3 2 2 6 7 2 2 2" xfId="7614"/>
    <cellStyle name="40% - Accent3 2 2 6 7 2 2 2 2" xfId="21307"/>
    <cellStyle name="40% - Accent3 2 2 6 7 2 2 3" xfId="21308"/>
    <cellStyle name="40% - Accent3 2 2 6 7 2 3" xfId="7615"/>
    <cellStyle name="40% - Accent3 2 2 6 7 2 3 2" xfId="21309"/>
    <cellStyle name="40% - Accent3 2 2 6 7 2 4" xfId="21310"/>
    <cellStyle name="40% - Accent3 2 2 6 7 3" xfId="7616"/>
    <cellStyle name="40% - Accent3 2 2 6 7 3 2" xfId="7617"/>
    <cellStyle name="40% - Accent3 2 2 6 7 3 2 2" xfId="29175"/>
    <cellStyle name="40% - Accent3 2 2 6 7 3 3" xfId="21311"/>
    <cellStyle name="40% - Accent3 2 2 6 7 4" xfId="7618"/>
    <cellStyle name="40% - Accent3 2 2 6 7 4 2" xfId="7619"/>
    <cellStyle name="40% - Accent3 2 2 6 7 4 2 2" xfId="21312"/>
    <cellStyle name="40% - Accent3 2 2 6 7 4 3" xfId="21313"/>
    <cellStyle name="40% - Accent3 2 2 6 7 5" xfId="7620"/>
    <cellStyle name="40% - Accent3 2 2 6 7 5 2" xfId="7621"/>
    <cellStyle name="40% - Accent3 2 2 6 7 5 2 2" xfId="21314"/>
    <cellStyle name="40% - Accent3 2 2 6 7 5 3" xfId="21315"/>
    <cellStyle name="40% - Accent3 2 2 6 7 6" xfId="7622"/>
    <cellStyle name="40% - Accent3 2 2 6 7 6 2" xfId="7623"/>
    <cellStyle name="40% - Accent3 2 2 6 7 6 2 2" xfId="21316"/>
    <cellStyle name="40% - Accent3 2 2 6 7 6 3" xfId="21317"/>
    <cellStyle name="40% - Accent3 2 2 6 7 7" xfId="7624"/>
    <cellStyle name="40% - Accent3 2 2 6 7 7 2" xfId="21318"/>
    <cellStyle name="40% - Accent3 2 2 6 7 8" xfId="21319"/>
    <cellStyle name="40% - Accent3 2 2 6 8" xfId="7625"/>
    <cellStyle name="40% - Accent3 2 2 6 8 2" xfId="7626"/>
    <cellStyle name="40% - Accent3 2 2 6 8 2 2" xfId="7627"/>
    <cellStyle name="40% - Accent3 2 2 6 8 2 2 2" xfId="21320"/>
    <cellStyle name="40% - Accent3 2 2 6 8 2 3" xfId="15777"/>
    <cellStyle name="40% - Accent3 2 2 6 8 3" xfId="7628"/>
    <cellStyle name="40% - Accent3 2 2 6 8 3 2" xfId="17031"/>
    <cellStyle name="40% - Accent3 2 2 6 8 4" xfId="21321"/>
    <cellStyle name="40% - Accent3 2 2 6 9" xfId="7629"/>
    <cellStyle name="40% - Accent3 2 2 6 9 2" xfId="7630"/>
    <cellStyle name="40% - Accent3 2 2 6 9 2 2" xfId="29176"/>
    <cellStyle name="40% - Accent3 2 2 6 9 3" xfId="21322"/>
    <cellStyle name="40% - Accent3 2 2 7" xfId="298"/>
    <cellStyle name="40% - Accent3 2 2 7 2" xfId="1623"/>
    <cellStyle name="40% - Accent3 2 2 7 2 2" xfId="7631"/>
    <cellStyle name="40% - Accent3 2 2 7 2 2 2" xfId="7632"/>
    <cellStyle name="40% - Accent3 2 2 7 2 2 2 2" xfId="7633"/>
    <cellStyle name="40% - Accent3 2 2 7 2 2 2 2 2" xfId="21323"/>
    <cellStyle name="40% - Accent3 2 2 7 2 2 2 3" xfId="21324"/>
    <cellStyle name="40% - Accent3 2 2 7 2 2 3" xfId="7634"/>
    <cellStyle name="40% - Accent3 2 2 7 2 2 3 2" xfId="21325"/>
    <cellStyle name="40% - Accent3 2 2 7 2 2 4" xfId="21326"/>
    <cellStyle name="40% - Accent3 2 2 7 2 3" xfId="7635"/>
    <cellStyle name="40% - Accent3 2 2 7 2 3 2" xfId="7636"/>
    <cellStyle name="40% - Accent3 2 2 7 2 3 2 2" xfId="21327"/>
    <cellStyle name="40% - Accent3 2 2 7 2 3 3" xfId="21328"/>
    <cellStyle name="40% - Accent3 2 2 7 2 4" xfId="7637"/>
    <cellStyle name="40% - Accent3 2 2 7 2 4 2" xfId="7638"/>
    <cellStyle name="40% - Accent3 2 2 7 2 4 2 2" xfId="21329"/>
    <cellStyle name="40% - Accent3 2 2 7 2 4 3" xfId="21330"/>
    <cellStyle name="40% - Accent3 2 2 7 2 5" xfId="7639"/>
    <cellStyle name="40% - Accent3 2 2 7 2 5 2" xfId="7640"/>
    <cellStyle name="40% - Accent3 2 2 7 2 5 2 2" xfId="21331"/>
    <cellStyle name="40% - Accent3 2 2 7 2 5 3" xfId="21332"/>
    <cellStyle name="40% - Accent3 2 2 7 2 6" xfId="7641"/>
    <cellStyle name="40% - Accent3 2 2 7 2 6 2" xfId="7642"/>
    <cellStyle name="40% - Accent3 2 2 7 2 6 2 2" xfId="21333"/>
    <cellStyle name="40% - Accent3 2 2 7 2 6 3" xfId="21334"/>
    <cellStyle name="40% - Accent3 2 2 7 2 7" xfId="7643"/>
    <cellStyle name="40% - Accent3 2 2 7 2 7 2" xfId="21335"/>
    <cellStyle name="40% - Accent3 2 2 7 2 8" xfId="21336"/>
    <cellStyle name="40% - Accent3 2 2 7 3" xfId="7644"/>
    <cellStyle name="40% - Accent3 2 2 7 3 2" xfId="7645"/>
    <cellStyle name="40% - Accent3 2 2 7 3 2 2" xfId="7646"/>
    <cellStyle name="40% - Accent3 2 2 7 3 2 2 2" xfId="21337"/>
    <cellStyle name="40% - Accent3 2 2 7 3 2 3" xfId="21338"/>
    <cellStyle name="40% - Accent3 2 2 7 3 3" xfId="7647"/>
    <cellStyle name="40% - Accent3 2 2 7 3 3 2" xfId="21339"/>
    <cellStyle name="40% - Accent3 2 2 7 3 4" xfId="21340"/>
    <cellStyle name="40% - Accent3 2 2 7 4" xfId="7648"/>
    <cellStyle name="40% - Accent3 2 2 7 4 2" xfId="7649"/>
    <cellStyle name="40% - Accent3 2 2 7 4 2 2" xfId="21341"/>
    <cellStyle name="40% - Accent3 2 2 7 4 3" xfId="21342"/>
    <cellStyle name="40% - Accent3 2 2 7 5" xfId="7650"/>
    <cellStyle name="40% - Accent3 2 2 7 5 2" xfId="7651"/>
    <cellStyle name="40% - Accent3 2 2 7 5 2 2" xfId="21343"/>
    <cellStyle name="40% - Accent3 2 2 7 5 3" xfId="21344"/>
    <cellStyle name="40% - Accent3 2 2 7 6" xfId="7652"/>
    <cellStyle name="40% - Accent3 2 2 7 6 2" xfId="7653"/>
    <cellStyle name="40% - Accent3 2 2 7 6 2 2" xfId="21345"/>
    <cellStyle name="40% - Accent3 2 2 7 6 3" xfId="21346"/>
    <cellStyle name="40% - Accent3 2 2 7 7" xfId="7654"/>
    <cellStyle name="40% - Accent3 2 2 7 7 2" xfId="7655"/>
    <cellStyle name="40% - Accent3 2 2 7 7 2 2" xfId="17032"/>
    <cellStyle name="40% - Accent3 2 2 7 7 3" xfId="29177"/>
    <cellStyle name="40% - Accent3 2 2 7 8" xfId="7656"/>
    <cellStyle name="40% - Accent3 2 2 7 8 2" xfId="29178"/>
    <cellStyle name="40% - Accent3 2 2 7 9" xfId="21347"/>
    <cellStyle name="40% - Accent3 2 2 8" xfId="299"/>
    <cellStyle name="40% - Accent3 2 2 8 2" xfId="1624"/>
    <cellStyle name="40% - Accent3 2 2 8 2 2" xfId="7657"/>
    <cellStyle name="40% - Accent3 2 2 8 2 2 2" xfId="7658"/>
    <cellStyle name="40% - Accent3 2 2 8 2 2 2 2" xfId="7659"/>
    <cellStyle name="40% - Accent3 2 2 8 2 2 2 2 2" xfId="21348"/>
    <cellStyle name="40% - Accent3 2 2 8 2 2 2 3" xfId="21349"/>
    <cellStyle name="40% - Accent3 2 2 8 2 2 3" xfId="7660"/>
    <cellStyle name="40% - Accent3 2 2 8 2 2 3 2" xfId="21350"/>
    <cellStyle name="40% - Accent3 2 2 8 2 2 4" xfId="21351"/>
    <cellStyle name="40% - Accent3 2 2 8 2 3" xfId="7661"/>
    <cellStyle name="40% - Accent3 2 2 8 2 3 2" xfId="7662"/>
    <cellStyle name="40% - Accent3 2 2 8 2 3 2 2" xfId="21352"/>
    <cellStyle name="40% - Accent3 2 2 8 2 3 3" xfId="21353"/>
    <cellStyle name="40% - Accent3 2 2 8 2 4" xfId="7663"/>
    <cellStyle name="40% - Accent3 2 2 8 2 4 2" xfId="7664"/>
    <cellStyle name="40% - Accent3 2 2 8 2 4 2 2" xfId="21354"/>
    <cellStyle name="40% - Accent3 2 2 8 2 4 3" xfId="21355"/>
    <cellStyle name="40% - Accent3 2 2 8 2 5" xfId="7665"/>
    <cellStyle name="40% - Accent3 2 2 8 2 5 2" xfId="7666"/>
    <cellStyle name="40% - Accent3 2 2 8 2 5 2 2" xfId="21356"/>
    <cellStyle name="40% - Accent3 2 2 8 2 5 3" xfId="21357"/>
    <cellStyle name="40% - Accent3 2 2 8 2 6" xfId="7667"/>
    <cellStyle name="40% - Accent3 2 2 8 2 6 2" xfId="7668"/>
    <cellStyle name="40% - Accent3 2 2 8 2 6 2 2" xfId="21358"/>
    <cellStyle name="40% - Accent3 2 2 8 2 6 3" xfId="21359"/>
    <cellStyle name="40% - Accent3 2 2 8 2 7" xfId="7669"/>
    <cellStyle name="40% - Accent3 2 2 8 2 7 2" xfId="17033"/>
    <cellStyle name="40% - Accent3 2 2 8 2 8" xfId="21360"/>
    <cellStyle name="40% - Accent3 2 2 8 3" xfId="7670"/>
    <cellStyle name="40% - Accent3 2 2 8 3 2" xfId="7671"/>
    <cellStyle name="40% - Accent3 2 2 8 3 2 2" xfId="7672"/>
    <cellStyle name="40% - Accent3 2 2 8 3 2 2 2" xfId="21361"/>
    <cellStyle name="40% - Accent3 2 2 8 3 2 3" xfId="21362"/>
    <cellStyle name="40% - Accent3 2 2 8 3 3" xfId="7673"/>
    <cellStyle name="40% - Accent3 2 2 8 3 3 2" xfId="21363"/>
    <cellStyle name="40% - Accent3 2 2 8 3 4" xfId="21364"/>
    <cellStyle name="40% - Accent3 2 2 8 4" xfId="7674"/>
    <cellStyle name="40% - Accent3 2 2 8 4 2" xfId="7675"/>
    <cellStyle name="40% - Accent3 2 2 8 4 2 2" xfId="21365"/>
    <cellStyle name="40% - Accent3 2 2 8 4 3" xfId="21366"/>
    <cellStyle name="40% - Accent3 2 2 8 5" xfId="7676"/>
    <cellStyle name="40% - Accent3 2 2 8 5 2" xfId="7677"/>
    <cellStyle name="40% - Accent3 2 2 8 5 2 2" xfId="21367"/>
    <cellStyle name="40% - Accent3 2 2 8 5 3" xfId="21368"/>
    <cellStyle name="40% - Accent3 2 2 8 6" xfId="7678"/>
    <cellStyle name="40% - Accent3 2 2 8 6 2" xfId="7679"/>
    <cellStyle name="40% - Accent3 2 2 8 6 2 2" xfId="21369"/>
    <cellStyle name="40% - Accent3 2 2 8 6 3" xfId="21370"/>
    <cellStyle name="40% - Accent3 2 2 8 7" xfId="7680"/>
    <cellStyle name="40% - Accent3 2 2 8 7 2" xfId="7681"/>
    <cellStyle name="40% - Accent3 2 2 8 7 2 2" xfId="21371"/>
    <cellStyle name="40% - Accent3 2 2 8 7 3" xfId="29179"/>
    <cellStyle name="40% - Accent3 2 2 8 8" xfId="7682"/>
    <cellStyle name="40% - Accent3 2 2 8 8 2" xfId="16625"/>
    <cellStyle name="40% - Accent3 2 2 8 9" xfId="21372"/>
    <cellStyle name="40% - Accent3 2 2 9" xfId="300"/>
    <cellStyle name="40% - Accent3 2 2 9 2" xfId="1625"/>
    <cellStyle name="40% - Accent3 2 2 9 2 2" xfId="7683"/>
    <cellStyle name="40% - Accent3 2 2 9 2 2 2" xfId="7684"/>
    <cellStyle name="40% - Accent3 2 2 9 2 2 2 2" xfId="7685"/>
    <cellStyle name="40% - Accent3 2 2 9 2 2 2 2 2" xfId="17034"/>
    <cellStyle name="40% - Accent3 2 2 9 2 2 2 3" xfId="21373"/>
    <cellStyle name="40% - Accent3 2 2 9 2 2 3" xfId="7686"/>
    <cellStyle name="40% - Accent3 2 2 9 2 2 3 2" xfId="21374"/>
    <cellStyle name="40% - Accent3 2 2 9 2 2 4" xfId="21375"/>
    <cellStyle name="40% - Accent3 2 2 9 2 3" xfId="7687"/>
    <cellStyle name="40% - Accent3 2 2 9 2 3 2" xfId="7688"/>
    <cellStyle name="40% - Accent3 2 2 9 2 3 2 2" xfId="21376"/>
    <cellStyle name="40% - Accent3 2 2 9 2 3 3" xfId="21377"/>
    <cellStyle name="40% - Accent3 2 2 9 2 4" xfId="7689"/>
    <cellStyle name="40% - Accent3 2 2 9 2 4 2" xfId="7690"/>
    <cellStyle name="40% - Accent3 2 2 9 2 4 2 2" xfId="21378"/>
    <cellStyle name="40% - Accent3 2 2 9 2 4 3" xfId="21379"/>
    <cellStyle name="40% - Accent3 2 2 9 2 5" xfId="7691"/>
    <cellStyle name="40% - Accent3 2 2 9 2 5 2" xfId="7692"/>
    <cellStyle name="40% - Accent3 2 2 9 2 5 2 2" xfId="21380"/>
    <cellStyle name="40% - Accent3 2 2 9 2 5 3" xfId="21381"/>
    <cellStyle name="40% - Accent3 2 2 9 2 6" xfId="7693"/>
    <cellStyle name="40% - Accent3 2 2 9 2 6 2" xfId="7694"/>
    <cellStyle name="40% - Accent3 2 2 9 2 6 2 2" xfId="21382"/>
    <cellStyle name="40% - Accent3 2 2 9 2 6 3" xfId="21383"/>
    <cellStyle name="40% - Accent3 2 2 9 2 7" xfId="7695"/>
    <cellStyle name="40% - Accent3 2 2 9 2 7 2" xfId="21384"/>
    <cellStyle name="40% - Accent3 2 2 9 2 8" xfId="21385"/>
    <cellStyle name="40% - Accent3 2 2 9 3" xfId="7696"/>
    <cellStyle name="40% - Accent3 2 2 9 3 2" xfId="7697"/>
    <cellStyle name="40% - Accent3 2 2 9 3 2 2" xfId="7698"/>
    <cellStyle name="40% - Accent3 2 2 9 3 2 2 2" xfId="21386"/>
    <cellStyle name="40% - Accent3 2 2 9 3 2 3" xfId="21387"/>
    <cellStyle name="40% - Accent3 2 2 9 3 3" xfId="7699"/>
    <cellStyle name="40% - Accent3 2 2 9 3 3 2" xfId="21388"/>
    <cellStyle name="40% - Accent3 2 2 9 3 4" xfId="21389"/>
    <cellStyle name="40% - Accent3 2 2 9 4" xfId="7700"/>
    <cellStyle name="40% - Accent3 2 2 9 4 2" xfId="7701"/>
    <cellStyle name="40% - Accent3 2 2 9 4 2 2" xfId="21390"/>
    <cellStyle name="40% - Accent3 2 2 9 4 3" xfId="21391"/>
    <cellStyle name="40% - Accent3 2 2 9 5" xfId="7702"/>
    <cellStyle name="40% - Accent3 2 2 9 5 2" xfId="7703"/>
    <cellStyle name="40% - Accent3 2 2 9 5 2 2" xfId="16760"/>
    <cellStyle name="40% - Accent3 2 2 9 5 3" xfId="16761"/>
    <cellStyle name="40% - Accent3 2 2 9 6" xfId="7704"/>
    <cellStyle name="40% - Accent3 2 2 9 6 2" xfId="7705"/>
    <cellStyle name="40% - Accent3 2 2 9 6 2 2" xfId="17428"/>
    <cellStyle name="40% - Accent3 2 2 9 6 3" xfId="15778"/>
    <cellStyle name="40% - Accent3 2 2 9 7" xfId="7706"/>
    <cellStyle name="40% - Accent3 2 2 9 7 2" xfId="7707"/>
    <cellStyle name="40% - Accent3 2 2 9 7 2 2" xfId="15779"/>
    <cellStyle name="40% - Accent3 2 2 9 7 3" xfId="29180"/>
    <cellStyle name="40% - Accent3 2 2 9 8" xfId="7708"/>
    <cellStyle name="40% - Accent3 2 2 9 8 2" xfId="16626"/>
    <cellStyle name="40% - Accent3 2 2 9 9" xfId="17035"/>
    <cellStyle name="40% - Accent3 2 3" xfId="301"/>
    <cellStyle name="40% - Accent3 2 3 2" xfId="16627"/>
    <cellStyle name="40% - Accent3 2 4" xfId="302"/>
    <cellStyle name="40% - Accent3 2 4 10" xfId="7709"/>
    <cellStyle name="40% - Accent3 2 4 10 2" xfId="7710"/>
    <cellStyle name="40% - Accent3 2 4 10 2 2" xfId="17504"/>
    <cellStyle name="40% - Accent3 2 4 10 3" xfId="21392"/>
    <cellStyle name="40% - Accent3 2 4 11" xfId="7711"/>
    <cellStyle name="40% - Accent3 2 4 11 2" xfId="7712"/>
    <cellStyle name="40% - Accent3 2 4 11 2 2" xfId="21393"/>
    <cellStyle name="40% - Accent3 2 4 11 3" xfId="21394"/>
    <cellStyle name="40% - Accent3 2 4 12" xfId="7713"/>
    <cellStyle name="40% - Accent3 2 4 12 2" xfId="7714"/>
    <cellStyle name="40% - Accent3 2 4 12 2 2" xfId="21395"/>
    <cellStyle name="40% - Accent3 2 4 12 3" xfId="21396"/>
    <cellStyle name="40% - Accent3 2 4 13" xfId="7715"/>
    <cellStyle name="40% - Accent3 2 4 13 2" xfId="21397"/>
    <cellStyle name="40% - Accent3 2 4 14" xfId="21398"/>
    <cellStyle name="40% - Accent3 2 4 2" xfId="303"/>
    <cellStyle name="40% - Accent3 2 4 2 2" xfId="1626"/>
    <cellStyle name="40% - Accent3 2 4 2 2 2" xfId="7716"/>
    <cellStyle name="40% - Accent3 2 4 2 2 2 2" xfId="7717"/>
    <cellStyle name="40% - Accent3 2 4 2 2 2 2 2" xfId="7718"/>
    <cellStyle name="40% - Accent3 2 4 2 2 2 2 2 2" xfId="21399"/>
    <cellStyle name="40% - Accent3 2 4 2 2 2 2 3" xfId="21400"/>
    <cellStyle name="40% - Accent3 2 4 2 2 2 3" xfId="7719"/>
    <cellStyle name="40% - Accent3 2 4 2 2 2 3 2" xfId="17505"/>
    <cellStyle name="40% - Accent3 2 4 2 2 2 4" xfId="21401"/>
    <cellStyle name="40% - Accent3 2 4 2 2 3" xfId="7720"/>
    <cellStyle name="40% - Accent3 2 4 2 2 3 2" xfId="7721"/>
    <cellStyle name="40% - Accent3 2 4 2 2 3 2 2" xfId="21402"/>
    <cellStyle name="40% - Accent3 2 4 2 2 3 3" xfId="21403"/>
    <cellStyle name="40% - Accent3 2 4 2 2 4" xfId="7722"/>
    <cellStyle name="40% - Accent3 2 4 2 2 4 2" xfId="7723"/>
    <cellStyle name="40% - Accent3 2 4 2 2 4 2 2" xfId="21404"/>
    <cellStyle name="40% - Accent3 2 4 2 2 4 3" xfId="17036"/>
    <cellStyle name="40% - Accent3 2 4 2 2 5" xfId="7724"/>
    <cellStyle name="40% - Accent3 2 4 2 2 5 2" xfId="7725"/>
    <cellStyle name="40% - Accent3 2 4 2 2 5 2 2" xfId="21405"/>
    <cellStyle name="40% - Accent3 2 4 2 2 5 3" xfId="21406"/>
    <cellStyle name="40% - Accent3 2 4 2 2 6" xfId="7726"/>
    <cellStyle name="40% - Accent3 2 4 2 2 6 2" xfId="7727"/>
    <cellStyle name="40% - Accent3 2 4 2 2 6 2 2" xfId="21407"/>
    <cellStyle name="40% - Accent3 2 4 2 2 6 3" xfId="21408"/>
    <cellStyle name="40% - Accent3 2 4 2 2 7" xfId="7728"/>
    <cellStyle name="40% - Accent3 2 4 2 2 7 2" xfId="21409"/>
    <cellStyle name="40% - Accent3 2 4 2 2 8" xfId="21410"/>
    <cellStyle name="40% - Accent3 2 4 2 3" xfId="7729"/>
    <cellStyle name="40% - Accent3 2 4 2 3 2" xfId="7730"/>
    <cellStyle name="40% - Accent3 2 4 2 3 2 2" xfId="7731"/>
    <cellStyle name="40% - Accent3 2 4 2 3 2 2 2" xfId="21411"/>
    <cellStyle name="40% - Accent3 2 4 2 3 2 3" xfId="21412"/>
    <cellStyle name="40% - Accent3 2 4 2 3 3" xfId="7732"/>
    <cellStyle name="40% - Accent3 2 4 2 3 3 2" xfId="21413"/>
    <cellStyle name="40% - Accent3 2 4 2 3 4" xfId="21414"/>
    <cellStyle name="40% - Accent3 2 4 2 4" xfId="7733"/>
    <cellStyle name="40% - Accent3 2 4 2 4 2" xfId="7734"/>
    <cellStyle name="40% - Accent3 2 4 2 4 2 2" xfId="21415"/>
    <cellStyle name="40% - Accent3 2 4 2 4 3" xfId="21416"/>
    <cellStyle name="40% - Accent3 2 4 2 5" xfId="7735"/>
    <cellStyle name="40% - Accent3 2 4 2 5 2" xfId="7736"/>
    <cellStyle name="40% - Accent3 2 4 2 5 2 2" xfId="21417"/>
    <cellStyle name="40% - Accent3 2 4 2 5 3" xfId="17037"/>
    <cellStyle name="40% - Accent3 2 4 2 6" xfId="7737"/>
    <cellStyle name="40% - Accent3 2 4 2 6 2" xfId="7738"/>
    <cellStyle name="40% - Accent3 2 4 2 6 2 2" xfId="29181"/>
    <cellStyle name="40% - Accent3 2 4 2 6 3" xfId="21418"/>
    <cellStyle name="40% - Accent3 2 4 2 7" xfId="7739"/>
    <cellStyle name="40% - Accent3 2 4 2 7 2" xfId="7740"/>
    <cellStyle name="40% - Accent3 2 4 2 7 2 2" xfId="21419"/>
    <cellStyle name="40% - Accent3 2 4 2 7 3" xfId="21420"/>
    <cellStyle name="40% - Accent3 2 4 2 8" xfId="7741"/>
    <cellStyle name="40% - Accent3 2 4 2 8 2" xfId="21421"/>
    <cellStyle name="40% - Accent3 2 4 2 9" xfId="21422"/>
    <cellStyle name="40% - Accent3 2 4 3" xfId="304"/>
    <cellStyle name="40% - Accent3 2 4 3 2" xfId="1627"/>
    <cellStyle name="40% - Accent3 2 4 3 2 2" xfId="7742"/>
    <cellStyle name="40% - Accent3 2 4 3 2 2 2" xfId="7743"/>
    <cellStyle name="40% - Accent3 2 4 3 2 2 2 2" xfId="7744"/>
    <cellStyle name="40% - Accent3 2 4 3 2 2 2 2 2" xfId="21423"/>
    <cellStyle name="40% - Accent3 2 4 3 2 2 2 3" xfId="21424"/>
    <cellStyle name="40% - Accent3 2 4 3 2 2 3" xfId="7745"/>
    <cellStyle name="40% - Accent3 2 4 3 2 2 3 2" xfId="21425"/>
    <cellStyle name="40% - Accent3 2 4 3 2 2 4" xfId="21426"/>
    <cellStyle name="40% - Accent3 2 4 3 2 3" xfId="7746"/>
    <cellStyle name="40% - Accent3 2 4 3 2 3 2" xfId="7747"/>
    <cellStyle name="40% - Accent3 2 4 3 2 3 2 2" xfId="21427"/>
    <cellStyle name="40% - Accent3 2 4 3 2 3 3" xfId="21428"/>
    <cellStyle name="40% - Accent3 2 4 3 2 4" xfId="7748"/>
    <cellStyle name="40% - Accent3 2 4 3 2 4 2" xfId="7749"/>
    <cellStyle name="40% - Accent3 2 4 3 2 4 2 2" xfId="21429"/>
    <cellStyle name="40% - Accent3 2 4 3 2 4 3" xfId="21430"/>
    <cellStyle name="40% - Accent3 2 4 3 2 5" xfId="7750"/>
    <cellStyle name="40% - Accent3 2 4 3 2 5 2" xfId="7751"/>
    <cellStyle name="40% - Accent3 2 4 3 2 5 2 2" xfId="21431"/>
    <cellStyle name="40% - Accent3 2 4 3 2 5 3" xfId="15780"/>
    <cellStyle name="40% - Accent3 2 4 3 2 6" xfId="7752"/>
    <cellStyle name="40% - Accent3 2 4 3 2 6 2" xfId="7753"/>
    <cellStyle name="40% - Accent3 2 4 3 2 6 2 2" xfId="15781"/>
    <cellStyle name="40% - Accent3 2 4 3 2 6 3" xfId="15782"/>
    <cellStyle name="40% - Accent3 2 4 3 2 7" xfId="7754"/>
    <cellStyle name="40% - Accent3 2 4 3 2 7 2" xfId="15783"/>
    <cellStyle name="40% - Accent3 2 4 3 2 8" xfId="15784"/>
    <cellStyle name="40% - Accent3 2 4 3 3" xfId="7755"/>
    <cellStyle name="40% - Accent3 2 4 3 3 2" xfId="7756"/>
    <cellStyle name="40% - Accent3 2 4 3 3 2 2" xfId="7757"/>
    <cellStyle name="40% - Accent3 2 4 3 3 2 2 2" xfId="21432"/>
    <cellStyle name="40% - Accent3 2 4 3 3 2 3" xfId="21433"/>
    <cellStyle name="40% - Accent3 2 4 3 3 3" xfId="7758"/>
    <cellStyle name="40% - Accent3 2 4 3 3 3 2" xfId="21434"/>
    <cellStyle name="40% - Accent3 2 4 3 3 4" xfId="21435"/>
    <cellStyle name="40% - Accent3 2 4 3 4" xfId="7759"/>
    <cellStyle name="40% - Accent3 2 4 3 4 2" xfId="7760"/>
    <cellStyle name="40% - Accent3 2 4 3 4 2 2" xfId="21436"/>
    <cellStyle name="40% - Accent3 2 4 3 4 3" xfId="21437"/>
    <cellStyle name="40% - Accent3 2 4 3 5" xfId="7761"/>
    <cellStyle name="40% - Accent3 2 4 3 5 2" xfId="7762"/>
    <cellStyle name="40% - Accent3 2 4 3 5 2 2" xfId="21438"/>
    <cellStyle name="40% - Accent3 2 4 3 5 3" xfId="29182"/>
    <cellStyle name="40% - Accent3 2 4 3 6" xfId="7763"/>
    <cellStyle name="40% - Accent3 2 4 3 6 2" xfId="7764"/>
    <cellStyle name="40% - Accent3 2 4 3 6 2 2" xfId="29183"/>
    <cellStyle name="40% - Accent3 2 4 3 6 3" xfId="29184"/>
    <cellStyle name="40% - Accent3 2 4 3 7" xfId="7765"/>
    <cellStyle name="40% - Accent3 2 4 3 7 2" xfId="7766"/>
    <cellStyle name="40% - Accent3 2 4 3 7 2 2" xfId="15785"/>
    <cellStyle name="40% - Accent3 2 4 3 7 3" xfId="17038"/>
    <cellStyle name="40% - Accent3 2 4 3 8" xfId="7767"/>
    <cellStyle name="40% - Accent3 2 4 3 8 2" xfId="21439"/>
    <cellStyle name="40% - Accent3 2 4 3 9" xfId="21440"/>
    <cellStyle name="40% - Accent3 2 4 4" xfId="305"/>
    <cellStyle name="40% - Accent3 2 4 4 2" xfId="1628"/>
    <cellStyle name="40% - Accent3 2 4 4 2 2" xfId="7768"/>
    <cellStyle name="40% - Accent3 2 4 4 2 2 2" xfId="7769"/>
    <cellStyle name="40% - Accent3 2 4 4 2 2 2 2" xfId="7770"/>
    <cellStyle name="40% - Accent3 2 4 4 2 2 2 2 2" xfId="21441"/>
    <cellStyle name="40% - Accent3 2 4 4 2 2 2 3" xfId="21442"/>
    <cellStyle name="40% - Accent3 2 4 4 2 2 3" xfId="7771"/>
    <cellStyle name="40% - Accent3 2 4 4 2 2 3 2" xfId="21443"/>
    <cellStyle name="40% - Accent3 2 4 4 2 2 4" xfId="21444"/>
    <cellStyle name="40% - Accent3 2 4 4 2 3" xfId="7772"/>
    <cellStyle name="40% - Accent3 2 4 4 2 3 2" xfId="7773"/>
    <cellStyle name="40% - Accent3 2 4 4 2 3 2 2" xfId="21445"/>
    <cellStyle name="40% - Accent3 2 4 4 2 3 3" xfId="21446"/>
    <cellStyle name="40% - Accent3 2 4 4 2 4" xfId="7774"/>
    <cellStyle name="40% - Accent3 2 4 4 2 4 2" xfId="7775"/>
    <cellStyle name="40% - Accent3 2 4 4 2 4 2 2" xfId="21447"/>
    <cellStyle name="40% - Accent3 2 4 4 2 4 3" xfId="21448"/>
    <cellStyle name="40% - Accent3 2 4 4 2 5" xfId="7776"/>
    <cellStyle name="40% - Accent3 2 4 4 2 5 2" xfId="7777"/>
    <cellStyle name="40% - Accent3 2 4 4 2 5 2 2" xfId="21449"/>
    <cellStyle name="40% - Accent3 2 4 4 2 5 3" xfId="21450"/>
    <cellStyle name="40% - Accent3 2 4 4 2 6" xfId="7778"/>
    <cellStyle name="40% - Accent3 2 4 4 2 6 2" xfId="7779"/>
    <cellStyle name="40% - Accent3 2 4 4 2 6 2 2" xfId="21451"/>
    <cellStyle name="40% - Accent3 2 4 4 2 6 3" xfId="21452"/>
    <cellStyle name="40% - Accent3 2 4 4 2 7" xfId="7780"/>
    <cellStyle name="40% - Accent3 2 4 4 2 7 2" xfId="21453"/>
    <cellStyle name="40% - Accent3 2 4 4 2 8" xfId="21454"/>
    <cellStyle name="40% - Accent3 2 4 4 3" xfId="7781"/>
    <cellStyle name="40% - Accent3 2 4 4 3 2" xfId="7782"/>
    <cellStyle name="40% - Accent3 2 4 4 3 2 2" xfId="7783"/>
    <cellStyle name="40% - Accent3 2 4 4 3 2 2 2" xfId="21455"/>
    <cellStyle name="40% - Accent3 2 4 4 3 2 3" xfId="21456"/>
    <cellStyle name="40% - Accent3 2 4 4 3 3" xfId="7784"/>
    <cellStyle name="40% - Accent3 2 4 4 3 3 2" xfId="21457"/>
    <cellStyle name="40% - Accent3 2 4 4 3 4" xfId="21458"/>
    <cellStyle name="40% - Accent3 2 4 4 4" xfId="7785"/>
    <cellStyle name="40% - Accent3 2 4 4 4 2" xfId="7786"/>
    <cellStyle name="40% - Accent3 2 4 4 4 2 2" xfId="21459"/>
    <cellStyle name="40% - Accent3 2 4 4 4 3" xfId="29185"/>
    <cellStyle name="40% - Accent3 2 4 4 5" xfId="7787"/>
    <cellStyle name="40% - Accent3 2 4 4 5 2" xfId="7788"/>
    <cellStyle name="40% - Accent3 2 4 4 5 2 2" xfId="21460"/>
    <cellStyle name="40% - Accent3 2 4 4 5 3" xfId="21461"/>
    <cellStyle name="40% - Accent3 2 4 4 6" xfId="7789"/>
    <cellStyle name="40% - Accent3 2 4 4 6 2" xfId="7790"/>
    <cellStyle name="40% - Accent3 2 4 4 6 2 2" xfId="21462"/>
    <cellStyle name="40% - Accent3 2 4 4 6 3" xfId="21463"/>
    <cellStyle name="40% - Accent3 2 4 4 7" xfId="7791"/>
    <cellStyle name="40% - Accent3 2 4 4 7 2" xfId="7792"/>
    <cellStyle name="40% - Accent3 2 4 4 7 2 2" xfId="21464"/>
    <cellStyle name="40% - Accent3 2 4 4 7 3" xfId="15786"/>
    <cellStyle name="40% - Accent3 2 4 4 8" xfId="7793"/>
    <cellStyle name="40% - Accent3 2 4 4 8 2" xfId="17039"/>
    <cellStyle name="40% - Accent3 2 4 4 9" xfId="21465"/>
    <cellStyle name="40% - Accent3 2 4 5" xfId="1629"/>
    <cellStyle name="40% - Accent3 2 4 5 2" xfId="7794"/>
    <cellStyle name="40% - Accent3 2 4 5 2 2" xfId="7795"/>
    <cellStyle name="40% - Accent3 2 4 5 2 2 2" xfId="7796"/>
    <cellStyle name="40% - Accent3 2 4 5 2 2 2 2" xfId="21466"/>
    <cellStyle name="40% - Accent3 2 4 5 2 2 3" xfId="21467"/>
    <cellStyle name="40% - Accent3 2 4 5 2 3" xfId="7797"/>
    <cellStyle name="40% - Accent3 2 4 5 2 3 2" xfId="21468"/>
    <cellStyle name="40% - Accent3 2 4 5 2 4" xfId="21469"/>
    <cellStyle name="40% - Accent3 2 4 5 3" xfId="7798"/>
    <cellStyle name="40% - Accent3 2 4 5 3 2" xfId="7799"/>
    <cellStyle name="40% - Accent3 2 4 5 3 2 2" xfId="21470"/>
    <cellStyle name="40% - Accent3 2 4 5 3 3" xfId="29186"/>
    <cellStyle name="40% - Accent3 2 4 5 4" xfId="7800"/>
    <cellStyle name="40% - Accent3 2 4 5 4 2" xfId="7801"/>
    <cellStyle name="40% - Accent3 2 4 5 4 2 2" xfId="21471"/>
    <cellStyle name="40% - Accent3 2 4 5 4 3" xfId="21472"/>
    <cellStyle name="40% - Accent3 2 4 5 5" xfId="7802"/>
    <cellStyle name="40% - Accent3 2 4 5 5 2" xfId="7803"/>
    <cellStyle name="40% - Accent3 2 4 5 5 2 2" xfId="21473"/>
    <cellStyle name="40% - Accent3 2 4 5 5 3" xfId="21474"/>
    <cellStyle name="40% - Accent3 2 4 5 6" xfId="7804"/>
    <cellStyle name="40% - Accent3 2 4 5 6 2" xfId="7805"/>
    <cellStyle name="40% - Accent3 2 4 5 6 2 2" xfId="21475"/>
    <cellStyle name="40% - Accent3 2 4 5 6 3" xfId="21476"/>
    <cellStyle name="40% - Accent3 2 4 5 7" xfId="7806"/>
    <cellStyle name="40% - Accent3 2 4 5 7 2" xfId="21477"/>
    <cellStyle name="40% - Accent3 2 4 5 8" xfId="21478"/>
    <cellStyle name="40% - Accent3 2 4 6" xfId="1630"/>
    <cellStyle name="40% - Accent3 2 4 6 2" xfId="7807"/>
    <cellStyle name="40% - Accent3 2 4 6 2 2" xfId="7808"/>
    <cellStyle name="40% - Accent3 2 4 6 2 2 2" xfId="7809"/>
    <cellStyle name="40% - Accent3 2 4 6 2 2 2 2" xfId="21479"/>
    <cellStyle name="40% - Accent3 2 4 6 2 2 3" xfId="21480"/>
    <cellStyle name="40% - Accent3 2 4 6 2 3" xfId="7810"/>
    <cellStyle name="40% - Accent3 2 4 6 2 3 2" xfId="21481"/>
    <cellStyle name="40% - Accent3 2 4 6 2 4" xfId="21482"/>
    <cellStyle name="40% - Accent3 2 4 6 3" xfId="7811"/>
    <cellStyle name="40% - Accent3 2 4 6 3 2" xfId="7812"/>
    <cellStyle name="40% - Accent3 2 4 6 3 2 2" xfId="21483"/>
    <cellStyle name="40% - Accent3 2 4 6 3 3" xfId="29187"/>
    <cellStyle name="40% - Accent3 2 4 6 4" xfId="7813"/>
    <cellStyle name="40% - Accent3 2 4 6 4 2" xfId="7814"/>
    <cellStyle name="40% - Accent3 2 4 6 4 2 2" xfId="21484"/>
    <cellStyle name="40% - Accent3 2 4 6 4 3" xfId="21485"/>
    <cellStyle name="40% - Accent3 2 4 6 5" xfId="7815"/>
    <cellStyle name="40% - Accent3 2 4 6 5 2" xfId="7816"/>
    <cellStyle name="40% - Accent3 2 4 6 5 2 2" xfId="21486"/>
    <cellStyle name="40% - Accent3 2 4 6 5 3" xfId="21487"/>
    <cellStyle name="40% - Accent3 2 4 6 6" xfId="7817"/>
    <cellStyle name="40% - Accent3 2 4 6 6 2" xfId="7818"/>
    <cellStyle name="40% - Accent3 2 4 6 6 2 2" xfId="21488"/>
    <cellStyle name="40% - Accent3 2 4 6 6 3" xfId="21489"/>
    <cellStyle name="40% - Accent3 2 4 6 7" xfId="7819"/>
    <cellStyle name="40% - Accent3 2 4 6 7 2" xfId="21490"/>
    <cellStyle name="40% - Accent3 2 4 6 8" xfId="15787"/>
    <cellStyle name="40% - Accent3 2 4 7" xfId="1631"/>
    <cellStyle name="40% - Accent3 2 4 7 2" xfId="7820"/>
    <cellStyle name="40% - Accent3 2 4 7 2 2" xfId="7821"/>
    <cellStyle name="40% - Accent3 2 4 7 2 2 2" xfId="7822"/>
    <cellStyle name="40% - Accent3 2 4 7 2 2 2 2" xfId="17040"/>
    <cellStyle name="40% - Accent3 2 4 7 2 2 3" xfId="21491"/>
    <cellStyle name="40% - Accent3 2 4 7 2 3" xfId="7823"/>
    <cellStyle name="40% - Accent3 2 4 7 2 3 2" xfId="21492"/>
    <cellStyle name="40% - Accent3 2 4 7 2 4" xfId="21493"/>
    <cellStyle name="40% - Accent3 2 4 7 3" xfId="7824"/>
    <cellStyle name="40% - Accent3 2 4 7 3 2" xfId="7825"/>
    <cellStyle name="40% - Accent3 2 4 7 3 2 2" xfId="21494"/>
    <cellStyle name="40% - Accent3 2 4 7 3 3" xfId="21495"/>
    <cellStyle name="40% - Accent3 2 4 7 4" xfId="7826"/>
    <cellStyle name="40% - Accent3 2 4 7 4 2" xfId="7827"/>
    <cellStyle name="40% - Accent3 2 4 7 4 2 2" xfId="21496"/>
    <cellStyle name="40% - Accent3 2 4 7 4 3" xfId="21497"/>
    <cellStyle name="40% - Accent3 2 4 7 5" xfId="7828"/>
    <cellStyle name="40% - Accent3 2 4 7 5 2" xfId="7829"/>
    <cellStyle name="40% - Accent3 2 4 7 5 2 2" xfId="21498"/>
    <cellStyle name="40% - Accent3 2 4 7 5 3" xfId="21499"/>
    <cellStyle name="40% - Accent3 2 4 7 6" xfId="7830"/>
    <cellStyle name="40% - Accent3 2 4 7 6 2" xfId="7831"/>
    <cellStyle name="40% - Accent3 2 4 7 6 2 2" xfId="21500"/>
    <cellStyle name="40% - Accent3 2 4 7 6 3" xfId="21501"/>
    <cellStyle name="40% - Accent3 2 4 7 7" xfId="7832"/>
    <cellStyle name="40% - Accent3 2 4 7 7 2" xfId="21502"/>
    <cellStyle name="40% - Accent3 2 4 7 8" xfId="21503"/>
    <cellStyle name="40% - Accent3 2 4 8" xfId="7833"/>
    <cellStyle name="40% - Accent3 2 4 8 2" xfId="7834"/>
    <cellStyle name="40% - Accent3 2 4 8 2 2" xfId="7835"/>
    <cellStyle name="40% - Accent3 2 4 8 2 2 2" xfId="21504"/>
    <cellStyle name="40% - Accent3 2 4 8 2 3" xfId="21505"/>
    <cellStyle name="40% - Accent3 2 4 8 3" xfId="7836"/>
    <cellStyle name="40% - Accent3 2 4 8 3 2" xfId="21506"/>
    <cellStyle name="40% - Accent3 2 4 8 4" xfId="21507"/>
    <cellStyle name="40% - Accent3 2 4 9" xfId="7837"/>
    <cellStyle name="40% - Accent3 2 4 9 2" xfId="7838"/>
    <cellStyle name="40% - Accent3 2 4 9 2 2" xfId="16504"/>
    <cellStyle name="40% - Accent3 2 4 9 3" xfId="17378"/>
    <cellStyle name="40% - Accent3 2 5" xfId="1267"/>
    <cellStyle name="40% - Accent3 2 5 2" xfId="21508"/>
    <cellStyle name="40% - Accent3 2 6" xfId="21509"/>
    <cellStyle name="40% - Accent3 3" xfId="1268"/>
    <cellStyle name="40% - Accent3 3 2" xfId="1964"/>
    <cellStyle name="40% - Accent3 3 2 2" xfId="21510"/>
    <cellStyle name="40% - Accent3 3 2 3" xfId="16628"/>
    <cellStyle name="40% - Accent3 3 2 4" xfId="21511"/>
    <cellStyle name="40% - Accent3 3 3" xfId="17506"/>
    <cellStyle name="40% - Accent3 3 4" xfId="17507"/>
    <cellStyle name="40% - Accent3 3 5" xfId="21512"/>
    <cellStyle name="40% - Accent4 2" xfId="306"/>
    <cellStyle name="40% - Accent4 2 2" xfId="307"/>
    <cellStyle name="40% - Accent4 2 2 10" xfId="1632"/>
    <cellStyle name="40% - Accent4 2 2 10 2" xfId="7839"/>
    <cellStyle name="40% - Accent4 2 2 10 2 2" xfId="7840"/>
    <cellStyle name="40% - Accent4 2 2 10 2 2 2" xfId="7841"/>
    <cellStyle name="40% - Accent4 2 2 10 2 2 2 2" xfId="16629"/>
    <cellStyle name="40% - Accent4 2 2 10 2 2 3" xfId="16630"/>
    <cellStyle name="40% - Accent4 2 2 10 2 3" xfId="7842"/>
    <cellStyle name="40% - Accent4 2 2 10 2 3 2" xfId="21513"/>
    <cellStyle name="40% - Accent4 2 2 10 2 4" xfId="21514"/>
    <cellStyle name="40% - Accent4 2 2 10 3" xfId="7843"/>
    <cellStyle name="40% - Accent4 2 2 10 3 2" xfId="7844"/>
    <cellStyle name="40% - Accent4 2 2 10 3 2 2" xfId="21515"/>
    <cellStyle name="40% - Accent4 2 2 10 3 3" xfId="21516"/>
    <cellStyle name="40% - Accent4 2 2 10 4" xfId="7845"/>
    <cellStyle name="40% - Accent4 2 2 10 4 2" xfId="7846"/>
    <cellStyle name="40% - Accent4 2 2 10 4 2 2" xfId="17041"/>
    <cellStyle name="40% - Accent4 2 2 10 4 3" xfId="21517"/>
    <cellStyle name="40% - Accent4 2 2 10 5" xfId="7847"/>
    <cellStyle name="40% - Accent4 2 2 10 5 2" xfId="7848"/>
    <cellStyle name="40% - Accent4 2 2 10 5 2 2" xfId="21518"/>
    <cellStyle name="40% - Accent4 2 2 10 5 3" xfId="16631"/>
    <cellStyle name="40% - Accent4 2 2 10 6" xfId="7849"/>
    <cellStyle name="40% - Accent4 2 2 10 6 2" xfId="7850"/>
    <cellStyle name="40% - Accent4 2 2 10 6 2 2" xfId="21519"/>
    <cellStyle name="40% - Accent4 2 2 10 6 3" xfId="21520"/>
    <cellStyle name="40% - Accent4 2 2 10 7" xfId="7851"/>
    <cellStyle name="40% - Accent4 2 2 10 7 2" xfId="21521"/>
    <cellStyle name="40% - Accent4 2 2 10 8" xfId="21522"/>
    <cellStyle name="40% - Accent4 2 2 11" xfId="1633"/>
    <cellStyle name="40% - Accent4 2 2 11 2" xfId="7852"/>
    <cellStyle name="40% - Accent4 2 2 11 2 2" xfId="7853"/>
    <cellStyle name="40% - Accent4 2 2 11 2 2 2" xfId="7854"/>
    <cellStyle name="40% - Accent4 2 2 11 2 2 2 2" xfId="21523"/>
    <cellStyle name="40% - Accent4 2 2 11 2 2 3" xfId="21524"/>
    <cellStyle name="40% - Accent4 2 2 11 2 3" xfId="7855"/>
    <cellStyle name="40% - Accent4 2 2 11 2 3 2" xfId="21525"/>
    <cellStyle name="40% - Accent4 2 2 11 2 4" xfId="21526"/>
    <cellStyle name="40% - Accent4 2 2 11 3" xfId="7856"/>
    <cellStyle name="40% - Accent4 2 2 11 3 2" xfId="7857"/>
    <cellStyle name="40% - Accent4 2 2 11 3 2 2" xfId="21527"/>
    <cellStyle name="40% - Accent4 2 2 11 3 3" xfId="21528"/>
    <cellStyle name="40% - Accent4 2 2 11 4" xfId="7858"/>
    <cellStyle name="40% - Accent4 2 2 11 4 2" xfId="7859"/>
    <cellStyle name="40% - Accent4 2 2 11 4 2 2" xfId="21529"/>
    <cellStyle name="40% - Accent4 2 2 11 4 3" xfId="17042"/>
    <cellStyle name="40% - Accent4 2 2 11 5" xfId="7860"/>
    <cellStyle name="40% - Accent4 2 2 11 5 2" xfId="7861"/>
    <cellStyle name="40% - Accent4 2 2 11 5 2 2" xfId="21530"/>
    <cellStyle name="40% - Accent4 2 2 11 5 3" xfId="21531"/>
    <cellStyle name="40% - Accent4 2 2 11 6" xfId="7862"/>
    <cellStyle name="40% - Accent4 2 2 11 6 2" xfId="7863"/>
    <cellStyle name="40% - Accent4 2 2 11 6 2 2" xfId="21532"/>
    <cellStyle name="40% - Accent4 2 2 11 6 3" xfId="21533"/>
    <cellStyle name="40% - Accent4 2 2 11 7" xfId="7864"/>
    <cellStyle name="40% - Accent4 2 2 11 7 2" xfId="21534"/>
    <cellStyle name="40% - Accent4 2 2 11 8" xfId="21535"/>
    <cellStyle name="40% - Accent4 2 2 12" xfId="1634"/>
    <cellStyle name="40% - Accent4 2 2 12 2" xfId="7865"/>
    <cellStyle name="40% - Accent4 2 2 12 2 2" xfId="7866"/>
    <cellStyle name="40% - Accent4 2 2 12 2 2 2" xfId="7867"/>
    <cellStyle name="40% - Accent4 2 2 12 2 2 2 2" xfId="21536"/>
    <cellStyle name="40% - Accent4 2 2 12 2 2 3" xfId="29188"/>
    <cellStyle name="40% - Accent4 2 2 12 2 3" xfId="7868"/>
    <cellStyle name="40% - Accent4 2 2 12 2 3 2" xfId="21537"/>
    <cellStyle name="40% - Accent4 2 2 12 2 4" xfId="21538"/>
    <cellStyle name="40% - Accent4 2 2 12 3" xfId="7869"/>
    <cellStyle name="40% - Accent4 2 2 12 3 2" xfId="7870"/>
    <cellStyle name="40% - Accent4 2 2 12 3 2 2" xfId="21539"/>
    <cellStyle name="40% - Accent4 2 2 12 3 3" xfId="21540"/>
    <cellStyle name="40% - Accent4 2 2 12 4" xfId="7871"/>
    <cellStyle name="40% - Accent4 2 2 12 4 2" xfId="7872"/>
    <cellStyle name="40% - Accent4 2 2 12 4 2 2" xfId="21541"/>
    <cellStyle name="40% - Accent4 2 2 12 4 3" xfId="21542"/>
    <cellStyle name="40% - Accent4 2 2 12 5" xfId="7873"/>
    <cellStyle name="40% - Accent4 2 2 12 5 2" xfId="7874"/>
    <cellStyle name="40% - Accent4 2 2 12 5 2 2" xfId="17043"/>
    <cellStyle name="40% - Accent4 2 2 12 5 3" xfId="21543"/>
    <cellStyle name="40% - Accent4 2 2 12 6" xfId="7875"/>
    <cellStyle name="40% - Accent4 2 2 12 6 2" xfId="7876"/>
    <cellStyle name="40% - Accent4 2 2 12 6 2 2" xfId="21544"/>
    <cellStyle name="40% - Accent4 2 2 12 6 3" xfId="21545"/>
    <cellStyle name="40% - Accent4 2 2 12 7" xfId="7877"/>
    <cellStyle name="40% - Accent4 2 2 12 7 2" xfId="21546"/>
    <cellStyle name="40% - Accent4 2 2 12 8" xfId="21547"/>
    <cellStyle name="40% - Accent4 2 2 13" xfId="7878"/>
    <cellStyle name="40% - Accent4 2 2 13 2" xfId="21548"/>
    <cellStyle name="40% - Accent4 2 2 14" xfId="29189"/>
    <cellStyle name="40% - Accent4 2 2 2" xfId="308"/>
    <cellStyle name="40% - Accent4 2 2 2 2" xfId="309"/>
    <cellStyle name="40% - Accent4 2 2 2 2 2" xfId="310"/>
    <cellStyle name="40% - Accent4 2 2 2 2 2 2" xfId="21549"/>
    <cellStyle name="40% - Accent4 2 2 2 2 3" xfId="21550"/>
    <cellStyle name="40% - Accent4 2 2 2 3" xfId="311"/>
    <cellStyle name="40% - Accent4 2 2 2 3 2" xfId="21551"/>
    <cellStyle name="40% - Accent4 2 2 2 4" xfId="312"/>
    <cellStyle name="40% - Accent4 2 2 2 4 10" xfId="7879"/>
    <cellStyle name="40% - Accent4 2 2 2 4 10 2" xfId="7880"/>
    <cellStyle name="40% - Accent4 2 2 2 4 10 2 2" xfId="21552"/>
    <cellStyle name="40% - Accent4 2 2 2 4 10 3" xfId="21553"/>
    <cellStyle name="40% - Accent4 2 2 2 4 11" xfId="7881"/>
    <cellStyle name="40% - Accent4 2 2 2 4 11 2" xfId="7882"/>
    <cellStyle name="40% - Accent4 2 2 2 4 11 2 2" xfId="21554"/>
    <cellStyle name="40% - Accent4 2 2 2 4 11 3" xfId="21555"/>
    <cellStyle name="40% - Accent4 2 2 2 4 12" xfId="7883"/>
    <cellStyle name="40% - Accent4 2 2 2 4 12 2" xfId="7884"/>
    <cellStyle name="40% - Accent4 2 2 2 4 12 2 2" xfId="21556"/>
    <cellStyle name="40% - Accent4 2 2 2 4 12 3" xfId="21557"/>
    <cellStyle name="40% - Accent4 2 2 2 4 13" xfId="7885"/>
    <cellStyle name="40% - Accent4 2 2 2 4 13 2" xfId="21558"/>
    <cellStyle name="40% - Accent4 2 2 2 4 14" xfId="21559"/>
    <cellStyle name="40% - Accent4 2 2 2 4 2" xfId="313"/>
    <cellStyle name="40% - Accent4 2 2 2 4 2 2" xfId="1635"/>
    <cellStyle name="40% - Accent4 2 2 2 4 2 2 2" xfId="7886"/>
    <cellStyle name="40% - Accent4 2 2 2 4 2 2 2 2" xfId="7887"/>
    <cellStyle name="40% - Accent4 2 2 2 4 2 2 2 2 2" xfId="7888"/>
    <cellStyle name="40% - Accent4 2 2 2 4 2 2 2 2 2 2" xfId="21560"/>
    <cellStyle name="40% - Accent4 2 2 2 4 2 2 2 2 3" xfId="21561"/>
    <cellStyle name="40% - Accent4 2 2 2 4 2 2 2 3" xfId="7889"/>
    <cellStyle name="40% - Accent4 2 2 2 4 2 2 2 3 2" xfId="29190"/>
    <cellStyle name="40% - Accent4 2 2 2 4 2 2 2 4" xfId="15788"/>
    <cellStyle name="40% - Accent4 2 2 2 4 2 2 3" xfId="7890"/>
    <cellStyle name="40% - Accent4 2 2 2 4 2 2 3 2" xfId="7891"/>
    <cellStyle name="40% - Accent4 2 2 2 4 2 2 3 2 2" xfId="15789"/>
    <cellStyle name="40% - Accent4 2 2 2 4 2 2 3 3" xfId="15790"/>
    <cellStyle name="40% - Accent4 2 2 2 4 2 2 4" xfId="7892"/>
    <cellStyle name="40% - Accent4 2 2 2 4 2 2 4 2" xfId="7893"/>
    <cellStyle name="40% - Accent4 2 2 2 4 2 2 4 2 2" xfId="15791"/>
    <cellStyle name="40% - Accent4 2 2 2 4 2 2 4 3" xfId="15792"/>
    <cellStyle name="40% - Accent4 2 2 2 4 2 2 5" xfId="7894"/>
    <cellStyle name="40% - Accent4 2 2 2 4 2 2 5 2" xfId="7895"/>
    <cellStyle name="40% - Accent4 2 2 2 4 2 2 5 2 2" xfId="15793"/>
    <cellStyle name="40% - Accent4 2 2 2 4 2 2 5 3" xfId="15794"/>
    <cellStyle name="40% - Accent4 2 2 2 4 2 2 6" xfId="7896"/>
    <cellStyle name="40% - Accent4 2 2 2 4 2 2 6 2" xfId="7897"/>
    <cellStyle name="40% - Accent4 2 2 2 4 2 2 6 2 2" xfId="15795"/>
    <cellStyle name="40% - Accent4 2 2 2 4 2 2 6 3" xfId="21562"/>
    <cellStyle name="40% - Accent4 2 2 2 4 2 2 7" xfId="7898"/>
    <cellStyle name="40% - Accent4 2 2 2 4 2 2 7 2" xfId="21563"/>
    <cellStyle name="40% - Accent4 2 2 2 4 2 2 8" xfId="21564"/>
    <cellStyle name="40% - Accent4 2 2 2 4 2 3" xfId="7899"/>
    <cellStyle name="40% - Accent4 2 2 2 4 2 3 2" xfId="7900"/>
    <cellStyle name="40% - Accent4 2 2 2 4 2 3 2 2" xfId="7901"/>
    <cellStyle name="40% - Accent4 2 2 2 4 2 3 2 2 2" xfId="21565"/>
    <cellStyle name="40% - Accent4 2 2 2 4 2 3 2 3" xfId="21566"/>
    <cellStyle name="40% - Accent4 2 2 2 4 2 3 3" xfId="7902"/>
    <cellStyle name="40% - Accent4 2 2 2 4 2 3 3 2" xfId="21567"/>
    <cellStyle name="40% - Accent4 2 2 2 4 2 3 4" xfId="21568"/>
    <cellStyle name="40% - Accent4 2 2 2 4 2 4" xfId="7903"/>
    <cellStyle name="40% - Accent4 2 2 2 4 2 4 2" xfId="7904"/>
    <cellStyle name="40% - Accent4 2 2 2 4 2 4 2 2" xfId="15796"/>
    <cellStyle name="40% - Accent4 2 2 2 4 2 4 3" xfId="17044"/>
    <cellStyle name="40% - Accent4 2 2 2 4 2 5" xfId="7905"/>
    <cellStyle name="40% - Accent4 2 2 2 4 2 5 2" xfId="7906"/>
    <cellStyle name="40% - Accent4 2 2 2 4 2 5 2 2" xfId="21569"/>
    <cellStyle name="40% - Accent4 2 2 2 4 2 5 3" xfId="21570"/>
    <cellStyle name="40% - Accent4 2 2 2 4 2 6" xfId="7907"/>
    <cellStyle name="40% - Accent4 2 2 2 4 2 6 2" xfId="7908"/>
    <cellStyle name="40% - Accent4 2 2 2 4 2 6 2 2" xfId="21571"/>
    <cellStyle name="40% - Accent4 2 2 2 4 2 6 3" xfId="21572"/>
    <cellStyle name="40% - Accent4 2 2 2 4 2 7" xfId="7909"/>
    <cellStyle name="40% - Accent4 2 2 2 4 2 7 2" xfId="7910"/>
    <cellStyle name="40% - Accent4 2 2 2 4 2 7 2 2" xfId="21573"/>
    <cellStyle name="40% - Accent4 2 2 2 4 2 7 3" xfId="21574"/>
    <cellStyle name="40% - Accent4 2 2 2 4 2 8" xfId="7911"/>
    <cellStyle name="40% - Accent4 2 2 2 4 2 8 2" xfId="21575"/>
    <cellStyle name="40% - Accent4 2 2 2 4 2 9" xfId="21576"/>
    <cellStyle name="40% - Accent4 2 2 2 4 3" xfId="314"/>
    <cellStyle name="40% - Accent4 2 2 2 4 3 2" xfId="1636"/>
    <cellStyle name="40% - Accent4 2 2 2 4 3 2 2" xfId="7912"/>
    <cellStyle name="40% - Accent4 2 2 2 4 3 2 2 2" xfId="7913"/>
    <cellStyle name="40% - Accent4 2 2 2 4 3 2 2 2 2" xfId="7914"/>
    <cellStyle name="40% - Accent4 2 2 2 4 3 2 2 2 2 2" xfId="21577"/>
    <cellStyle name="40% - Accent4 2 2 2 4 3 2 2 2 3" xfId="29191"/>
    <cellStyle name="40% - Accent4 2 2 2 4 3 2 2 3" xfId="7915"/>
    <cellStyle name="40% - Accent4 2 2 2 4 3 2 2 3 2" xfId="16632"/>
    <cellStyle name="40% - Accent4 2 2 2 4 3 2 2 4" xfId="21578"/>
    <cellStyle name="40% - Accent4 2 2 2 4 3 2 3" xfId="7916"/>
    <cellStyle name="40% - Accent4 2 2 2 4 3 2 3 2" xfId="7917"/>
    <cellStyle name="40% - Accent4 2 2 2 4 3 2 3 2 2" xfId="21579"/>
    <cellStyle name="40% - Accent4 2 2 2 4 3 2 3 3" xfId="21580"/>
    <cellStyle name="40% - Accent4 2 2 2 4 3 2 4" xfId="7918"/>
    <cellStyle name="40% - Accent4 2 2 2 4 3 2 4 2" xfId="7919"/>
    <cellStyle name="40% - Accent4 2 2 2 4 3 2 4 2 2" xfId="21581"/>
    <cellStyle name="40% - Accent4 2 2 2 4 3 2 4 3" xfId="21582"/>
    <cellStyle name="40% - Accent4 2 2 2 4 3 2 5" xfId="7920"/>
    <cellStyle name="40% - Accent4 2 2 2 4 3 2 5 2" xfId="7921"/>
    <cellStyle name="40% - Accent4 2 2 2 4 3 2 5 2 2" xfId="21583"/>
    <cellStyle name="40% - Accent4 2 2 2 4 3 2 5 3" xfId="21584"/>
    <cellStyle name="40% - Accent4 2 2 2 4 3 2 6" xfId="7922"/>
    <cellStyle name="40% - Accent4 2 2 2 4 3 2 6 2" xfId="7923"/>
    <cellStyle name="40% - Accent4 2 2 2 4 3 2 6 2 2" xfId="21585"/>
    <cellStyle name="40% - Accent4 2 2 2 4 3 2 6 3" xfId="21586"/>
    <cellStyle name="40% - Accent4 2 2 2 4 3 2 7" xfId="7924"/>
    <cellStyle name="40% - Accent4 2 2 2 4 3 2 7 2" xfId="21587"/>
    <cellStyle name="40% - Accent4 2 2 2 4 3 2 8" xfId="21588"/>
    <cellStyle name="40% - Accent4 2 2 2 4 3 3" xfId="7925"/>
    <cellStyle name="40% - Accent4 2 2 2 4 3 3 2" xfId="7926"/>
    <cellStyle name="40% - Accent4 2 2 2 4 3 3 2 2" xfId="7927"/>
    <cellStyle name="40% - Accent4 2 2 2 4 3 3 2 2 2" xfId="21589"/>
    <cellStyle name="40% - Accent4 2 2 2 4 3 3 2 3" xfId="21590"/>
    <cellStyle name="40% - Accent4 2 2 2 4 3 3 3" xfId="7928"/>
    <cellStyle name="40% - Accent4 2 2 2 4 3 3 3 2" xfId="21591"/>
    <cellStyle name="40% - Accent4 2 2 2 4 3 3 4" xfId="21592"/>
    <cellStyle name="40% - Accent4 2 2 2 4 3 4" xfId="7929"/>
    <cellStyle name="40% - Accent4 2 2 2 4 3 4 2" xfId="7930"/>
    <cellStyle name="40% - Accent4 2 2 2 4 3 4 2 2" xfId="21593"/>
    <cellStyle name="40% - Accent4 2 2 2 4 3 4 3" xfId="21594"/>
    <cellStyle name="40% - Accent4 2 2 2 4 3 5" xfId="7931"/>
    <cellStyle name="40% - Accent4 2 2 2 4 3 5 2" xfId="7932"/>
    <cellStyle name="40% - Accent4 2 2 2 4 3 5 2 2" xfId="15797"/>
    <cellStyle name="40% - Accent4 2 2 2 4 3 5 3" xfId="17045"/>
    <cellStyle name="40% - Accent4 2 2 2 4 3 6" xfId="7933"/>
    <cellStyle name="40% - Accent4 2 2 2 4 3 6 2" xfId="7934"/>
    <cellStyle name="40% - Accent4 2 2 2 4 3 6 2 2" xfId="21595"/>
    <cellStyle name="40% - Accent4 2 2 2 4 3 6 3" xfId="21596"/>
    <cellStyle name="40% - Accent4 2 2 2 4 3 7" xfId="7935"/>
    <cellStyle name="40% - Accent4 2 2 2 4 3 7 2" xfId="7936"/>
    <cellStyle name="40% - Accent4 2 2 2 4 3 7 2 2" xfId="21597"/>
    <cellStyle name="40% - Accent4 2 2 2 4 3 7 3" xfId="21598"/>
    <cellStyle name="40% - Accent4 2 2 2 4 3 8" xfId="7937"/>
    <cellStyle name="40% - Accent4 2 2 2 4 3 8 2" xfId="21599"/>
    <cellStyle name="40% - Accent4 2 2 2 4 3 9" xfId="21600"/>
    <cellStyle name="40% - Accent4 2 2 2 4 4" xfId="315"/>
    <cellStyle name="40% - Accent4 2 2 2 4 4 2" xfId="1637"/>
    <cellStyle name="40% - Accent4 2 2 2 4 4 2 2" xfId="7938"/>
    <cellStyle name="40% - Accent4 2 2 2 4 4 2 2 2" xfId="7939"/>
    <cellStyle name="40% - Accent4 2 2 2 4 4 2 2 2 2" xfId="7940"/>
    <cellStyle name="40% - Accent4 2 2 2 4 4 2 2 2 2 2" xfId="21601"/>
    <cellStyle name="40% - Accent4 2 2 2 4 4 2 2 2 3" xfId="29192"/>
    <cellStyle name="40% - Accent4 2 2 2 4 4 2 2 3" xfId="7941"/>
    <cellStyle name="40% - Accent4 2 2 2 4 4 2 2 3 2" xfId="16633"/>
    <cellStyle name="40% - Accent4 2 2 2 4 4 2 2 4" xfId="21602"/>
    <cellStyle name="40% - Accent4 2 2 2 4 4 2 3" xfId="7942"/>
    <cellStyle name="40% - Accent4 2 2 2 4 4 2 3 2" xfId="7943"/>
    <cellStyle name="40% - Accent4 2 2 2 4 4 2 3 2 2" xfId="21603"/>
    <cellStyle name="40% - Accent4 2 2 2 4 4 2 3 3" xfId="21604"/>
    <cellStyle name="40% - Accent4 2 2 2 4 4 2 4" xfId="7944"/>
    <cellStyle name="40% - Accent4 2 2 2 4 4 2 4 2" xfId="7945"/>
    <cellStyle name="40% - Accent4 2 2 2 4 4 2 4 2 2" xfId="21605"/>
    <cellStyle name="40% - Accent4 2 2 2 4 4 2 4 3" xfId="21606"/>
    <cellStyle name="40% - Accent4 2 2 2 4 4 2 5" xfId="7946"/>
    <cellStyle name="40% - Accent4 2 2 2 4 4 2 5 2" xfId="7947"/>
    <cellStyle name="40% - Accent4 2 2 2 4 4 2 5 2 2" xfId="21607"/>
    <cellStyle name="40% - Accent4 2 2 2 4 4 2 5 3" xfId="21608"/>
    <cellStyle name="40% - Accent4 2 2 2 4 4 2 6" xfId="7948"/>
    <cellStyle name="40% - Accent4 2 2 2 4 4 2 6 2" xfId="7949"/>
    <cellStyle name="40% - Accent4 2 2 2 4 4 2 6 2 2" xfId="21609"/>
    <cellStyle name="40% - Accent4 2 2 2 4 4 2 6 3" xfId="21610"/>
    <cellStyle name="40% - Accent4 2 2 2 4 4 2 7" xfId="7950"/>
    <cellStyle name="40% - Accent4 2 2 2 4 4 2 7 2" xfId="21611"/>
    <cellStyle name="40% - Accent4 2 2 2 4 4 2 8" xfId="21612"/>
    <cellStyle name="40% - Accent4 2 2 2 4 4 3" xfId="7951"/>
    <cellStyle name="40% - Accent4 2 2 2 4 4 3 2" xfId="7952"/>
    <cellStyle name="40% - Accent4 2 2 2 4 4 3 2 2" xfId="7953"/>
    <cellStyle name="40% - Accent4 2 2 2 4 4 3 2 2 2" xfId="21613"/>
    <cellStyle name="40% - Accent4 2 2 2 4 4 3 2 3" xfId="21614"/>
    <cellStyle name="40% - Accent4 2 2 2 4 4 3 3" xfId="7954"/>
    <cellStyle name="40% - Accent4 2 2 2 4 4 3 3 2" xfId="21615"/>
    <cellStyle name="40% - Accent4 2 2 2 4 4 3 4" xfId="21616"/>
    <cellStyle name="40% - Accent4 2 2 2 4 4 4" xfId="7955"/>
    <cellStyle name="40% - Accent4 2 2 2 4 4 4 2" xfId="7956"/>
    <cellStyle name="40% - Accent4 2 2 2 4 4 4 2 2" xfId="21617"/>
    <cellStyle name="40% - Accent4 2 2 2 4 4 4 3" xfId="21618"/>
    <cellStyle name="40% - Accent4 2 2 2 4 4 5" xfId="7957"/>
    <cellStyle name="40% - Accent4 2 2 2 4 4 5 2" xfId="7958"/>
    <cellStyle name="40% - Accent4 2 2 2 4 4 5 2 2" xfId="21619"/>
    <cellStyle name="40% - Accent4 2 2 2 4 4 5 3" xfId="21620"/>
    <cellStyle name="40% - Accent4 2 2 2 4 4 6" xfId="7959"/>
    <cellStyle name="40% - Accent4 2 2 2 4 4 6 2" xfId="7960"/>
    <cellStyle name="40% - Accent4 2 2 2 4 4 6 2 2" xfId="15798"/>
    <cellStyle name="40% - Accent4 2 2 2 4 4 6 3" xfId="17046"/>
    <cellStyle name="40% - Accent4 2 2 2 4 4 7" xfId="7961"/>
    <cellStyle name="40% - Accent4 2 2 2 4 4 7 2" xfId="7962"/>
    <cellStyle name="40% - Accent4 2 2 2 4 4 7 2 2" xfId="21621"/>
    <cellStyle name="40% - Accent4 2 2 2 4 4 7 3" xfId="21622"/>
    <cellStyle name="40% - Accent4 2 2 2 4 4 8" xfId="7963"/>
    <cellStyle name="40% - Accent4 2 2 2 4 4 8 2" xfId="21623"/>
    <cellStyle name="40% - Accent4 2 2 2 4 4 9" xfId="21624"/>
    <cellStyle name="40% - Accent4 2 2 2 4 5" xfId="1638"/>
    <cellStyle name="40% - Accent4 2 2 2 4 5 2" xfId="7964"/>
    <cellStyle name="40% - Accent4 2 2 2 4 5 2 2" xfId="7965"/>
    <cellStyle name="40% - Accent4 2 2 2 4 5 2 2 2" xfId="7966"/>
    <cellStyle name="40% - Accent4 2 2 2 4 5 2 2 2 2" xfId="21625"/>
    <cellStyle name="40% - Accent4 2 2 2 4 5 2 2 3" xfId="29193"/>
    <cellStyle name="40% - Accent4 2 2 2 4 5 2 3" xfId="7967"/>
    <cellStyle name="40% - Accent4 2 2 2 4 5 2 3 2" xfId="17508"/>
    <cellStyle name="40% - Accent4 2 2 2 4 5 2 4" xfId="21626"/>
    <cellStyle name="40% - Accent4 2 2 2 4 5 3" xfId="7968"/>
    <cellStyle name="40% - Accent4 2 2 2 4 5 3 2" xfId="7969"/>
    <cellStyle name="40% - Accent4 2 2 2 4 5 3 2 2" xfId="21627"/>
    <cellStyle name="40% - Accent4 2 2 2 4 5 3 3" xfId="21628"/>
    <cellStyle name="40% - Accent4 2 2 2 4 5 4" xfId="7970"/>
    <cellStyle name="40% - Accent4 2 2 2 4 5 4 2" xfId="7971"/>
    <cellStyle name="40% - Accent4 2 2 2 4 5 4 2 2" xfId="21629"/>
    <cellStyle name="40% - Accent4 2 2 2 4 5 4 3" xfId="21630"/>
    <cellStyle name="40% - Accent4 2 2 2 4 5 5" xfId="7972"/>
    <cellStyle name="40% - Accent4 2 2 2 4 5 5 2" xfId="7973"/>
    <cellStyle name="40% - Accent4 2 2 2 4 5 5 2 2" xfId="21631"/>
    <cellStyle name="40% - Accent4 2 2 2 4 5 5 3" xfId="21632"/>
    <cellStyle name="40% - Accent4 2 2 2 4 5 6" xfId="7974"/>
    <cellStyle name="40% - Accent4 2 2 2 4 5 6 2" xfId="7975"/>
    <cellStyle name="40% - Accent4 2 2 2 4 5 6 2 2" xfId="17509"/>
    <cellStyle name="40% - Accent4 2 2 2 4 5 6 3" xfId="21633"/>
    <cellStyle name="40% - Accent4 2 2 2 4 5 7" xfId="7976"/>
    <cellStyle name="40% - Accent4 2 2 2 4 5 7 2" xfId="21634"/>
    <cellStyle name="40% - Accent4 2 2 2 4 5 8" xfId="21635"/>
    <cellStyle name="40% - Accent4 2 2 2 4 6" xfId="1639"/>
    <cellStyle name="40% - Accent4 2 2 2 4 6 2" xfId="7977"/>
    <cellStyle name="40% - Accent4 2 2 2 4 6 2 2" xfId="7978"/>
    <cellStyle name="40% - Accent4 2 2 2 4 6 2 2 2" xfId="7979"/>
    <cellStyle name="40% - Accent4 2 2 2 4 6 2 2 2 2" xfId="21636"/>
    <cellStyle name="40% - Accent4 2 2 2 4 6 2 2 3" xfId="21637"/>
    <cellStyle name="40% - Accent4 2 2 2 4 6 2 3" xfId="7980"/>
    <cellStyle name="40% - Accent4 2 2 2 4 6 2 3 2" xfId="21638"/>
    <cellStyle name="40% - Accent4 2 2 2 4 6 2 4" xfId="21639"/>
    <cellStyle name="40% - Accent4 2 2 2 4 6 3" xfId="7981"/>
    <cellStyle name="40% - Accent4 2 2 2 4 6 3 2" xfId="7982"/>
    <cellStyle name="40% - Accent4 2 2 2 4 6 3 2 2" xfId="21640"/>
    <cellStyle name="40% - Accent4 2 2 2 4 6 3 3" xfId="21641"/>
    <cellStyle name="40% - Accent4 2 2 2 4 6 4" xfId="7983"/>
    <cellStyle name="40% - Accent4 2 2 2 4 6 4 2" xfId="7984"/>
    <cellStyle name="40% - Accent4 2 2 2 4 6 4 2 2" xfId="21642"/>
    <cellStyle name="40% - Accent4 2 2 2 4 6 4 3" xfId="21643"/>
    <cellStyle name="40% - Accent4 2 2 2 4 6 5" xfId="7985"/>
    <cellStyle name="40% - Accent4 2 2 2 4 6 5 2" xfId="7986"/>
    <cellStyle name="40% - Accent4 2 2 2 4 6 5 2 2" xfId="21644"/>
    <cellStyle name="40% - Accent4 2 2 2 4 6 5 3" xfId="21645"/>
    <cellStyle name="40% - Accent4 2 2 2 4 6 6" xfId="7987"/>
    <cellStyle name="40% - Accent4 2 2 2 4 6 6 2" xfId="7988"/>
    <cellStyle name="40% - Accent4 2 2 2 4 6 6 2 2" xfId="21646"/>
    <cellStyle name="40% - Accent4 2 2 2 4 6 6 3" xfId="17047"/>
    <cellStyle name="40% - Accent4 2 2 2 4 6 7" xfId="7989"/>
    <cellStyle name="40% - Accent4 2 2 2 4 6 7 2" xfId="21647"/>
    <cellStyle name="40% - Accent4 2 2 2 4 6 8" xfId="21648"/>
    <cellStyle name="40% - Accent4 2 2 2 4 7" xfId="1640"/>
    <cellStyle name="40% - Accent4 2 2 2 4 7 2" xfId="7990"/>
    <cellStyle name="40% - Accent4 2 2 2 4 7 2 2" xfId="7991"/>
    <cellStyle name="40% - Accent4 2 2 2 4 7 2 2 2" xfId="7992"/>
    <cellStyle name="40% - Accent4 2 2 2 4 7 2 2 2 2" xfId="29194"/>
    <cellStyle name="40% - Accent4 2 2 2 4 7 2 2 3" xfId="21649"/>
    <cellStyle name="40% - Accent4 2 2 2 4 7 2 3" xfId="7993"/>
    <cellStyle name="40% - Accent4 2 2 2 4 7 2 3 2" xfId="21650"/>
    <cellStyle name="40% - Accent4 2 2 2 4 7 2 4" xfId="21651"/>
    <cellStyle name="40% - Accent4 2 2 2 4 7 3" xfId="7994"/>
    <cellStyle name="40% - Accent4 2 2 2 4 7 3 2" xfId="7995"/>
    <cellStyle name="40% - Accent4 2 2 2 4 7 3 2 2" xfId="21652"/>
    <cellStyle name="40% - Accent4 2 2 2 4 7 3 3" xfId="21653"/>
    <cellStyle name="40% - Accent4 2 2 2 4 7 4" xfId="7996"/>
    <cellStyle name="40% - Accent4 2 2 2 4 7 4 2" xfId="7997"/>
    <cellStyle name="40% - Accent4 2 2 2 4 7 4 2 2" xfId="21654"/>
    <cellStyle name="40% - Accent4 2 2 2 4 7 4 3" xfId="21655"/>
    <cellStyle name="40% - Accent4 2 2 2 4 7 5" xfId="7998"/>
    <cellStyle name="40% - Accent4 2 2 2 4 7 5 2" xfId="7999"/>
    <cellStyle name="40% - Accent4 2 2 2 4 7 5 2 2" xfId="21656"/>
    <cellStyle name="40% - Accent4 2 2 2 4 7 5 3" xfId="21657"/>
    <cellStyle name="40% - Accent4 2 2 2 4 7 6" xfId="8000"/>
    <cellStyle name="40% - Accent4 2 2 2 4 7 6 2" xfId="8001"/>
    <cellStyle name="40% - Accent4 2 2 2 4 7 6 2 2" xfId="21658"/>
    <cellStyle name="40% - Accent4 2 2 2 4 7 6 3" xfId="21659"/>
    <cellStyle name="40% - Accent4 2 2 2 4 7 7" xfId="8002"/>
    <cellStyle name="40% - Accent4 2 2 2 4 7 7 2" xfId="17048"/>
    <cellStyle name="40% - Accent4 2 2 2 4 7 8" xfId="21660"/>
    <cellStyle name="40% - Accent4 2 2 2 4 8" xfId="8003"/>
    <cellStyle name="40% - Accent4 2 2 2 4 8 2" xfId="8004"/>
    <cellStyle name="40% - Accent4 2 2 2 4 8 2 2" xfId="8005"/>
    <cellStyle name="40% - Accent4 2 2 2 4 8 2 2 2" xfId="29195"/>
    <cellStyle name="40% - Accent4 2 2 2 4 8 2 3" xfId="21661"/>
    <cellStyle name="40% - Accent4 2 2 2 4 8 3" xfId="8006"/>
    <cellStyle name="40% - Accent4 2 2 2 4 8 3 2" xfId="21662"/>
    <cellStyle name="40% - Accent4 2 2 2 4 8 4" xfId="21663"/>
    <cellStyle name="40% - Accent4 2 2 2 4 9" xfId="8007"/>
    <cellStyle name="40% - Accent4 2 2 2 4 9 2" xfId="8008"/>
    <cellStyle name="40% - Accent4 2 2 2 4 9 2 2" xfId="21664"/>
    <cellStyle name="40% - Accent4 2 2 2 4 9 3" xfId="21665"/>
    <cellStyle name="40% - Accent4 2 2 2 5" xfId="316"/>
    <cellStyle name="40% - Accent4 2 2 2 5 2" xfId="21666"/>
    <cellStyle name="40% - Accent4 2 2 2 6" xfId="21667"/>
    <cellStyle name="40% - Accent4 2 2 3" xfId="317"/>
    <cellStyle name="40% - Accent4 2 2 3 2" xfId="318"/>
    <cellStyle name="40% - Accent4 2 2 3 2 2" xfId="319"/>
    <cellStyle name="40% - Accent4 2 2 3 2 2 2" xfId="21668"/>
    <cellStyle name="40% - Accent4 2 2 3 2 3" xfId="21669"/>
    <cellStyle name="40% - Accent4 2 2 3 3" xfId="320"/>
    <cellStyle name="40% - Accent4 2 2 3 3 2" xfId="21670"/>
    <cellStyle name="40% - Accent4 2 2 3 4" xfId="21671"/>
    <cellStyle name="40% - Accent4 2 2 4" xfId="321"/>
    <cellStyle name="40% - Accent4 2 2 4 2" xfId="322"/>
    <cellStyle name="40% - Accent4 2 2 4 2 2" xfId="21672"/>
    <cellStyle name="40% - Accent4 2 2 4 3" xfId="17049"/>
    <cellStyle name="40% - Accent4 2 2 5" xfId="323"/>
    <cellStyle name="40% - Accent4 2 2 5 10" xfId="8009"/>
    <cellStyle name="40% - Accent4 2 2 5 10 2" xfId="8010"/>
    <cellStyle name="40% - Accent4 2 2 5 10 2 2" xfId="29196"/>
    <cellStyle name="40% - Accent4 2 2 5 10 3" xfId="21673"/>
    <cellStyle name="40% - Accent4 2 2 5 11" xfId="8011"/>
    <cellStyle name="40% - Accent4 2 2 5 11 2" xfId="8012"/>
    <cellStyle name="40% - Accent4 2 2 5 11 2 2" xfId="21674"/>
    <cellStyle name="40% - Accent4 2 2 5 11 3" xfId="21675"/>
    <cellStyle name="40% - Accent4 2 2 5 12" xfId="8013"/>
    <cellStyle name="40% - Accent4 2 2 5 12 2" xfId="8014"/>
    <cellStyle name="40% - Accent4 2 2 5 12 2 2" xfId="21676"/>
    <cellStyle name="40% - Accent4 2 2 5 12 3" xfId="21677"/>
    <cellStyle name="40% - Accent4 2 2 5 13" xfId="8015"/>
    <cellStyle name="40% - Accent4 2 2 5 13 2" xfId="21678"/>
    <cellStyle name="40% - Accent4 2 2 5 14" xfId="21679"/>
    <cellStyle name="40% - Accent4 2 2 5 2" xfId="324"/>
    <cellStyle name="40% - Accent4 2 2 5 2 2" xfId="1641"/>
    <cellStyle name="40% - Accent4 2 2 5 2 2 2" xfId="8016"/>
    <cellStyle name="40% - Accent4 2 2 5 2 2 2 2" xfId="8017"/>
    <cellStyle name="40% - Accent4 2 2 5 2 2 2 2 2" xfId="8018"/>
    <cellStyle name="40% - Accent4 2 2 5 2 2 2 2 2 2" xfId="21680"/>
    <cellStyle name="40% - Accent4 2 2 5 2 2 2 2 3" xfId="21681"/>
    <cellStyle name="40% - Accent4 2 2 5 2 2 2 3" xfId="8019"/>
    <cellStyle name="40% - Accent4 2 2 5 2 2 2 3 2" xfId="21682"/>
    <cellStyle name="40% - Accent4 2 2 5 2 2 2 4" xfId="21683"/>
    <cellStyle name="40% - Accent4 2 2 5 2 2 3" xfId="8020"/>
    <cellStyle name="40% - Accent4 2 2 5 2 2 3 2" xfId="8021"/>
    <cellStyle name="40% - Accent4 2 2 5 2 2 3 2 2" xfId="21684"/>
    <cellStyle name="40% - Accent4 2 2 5 2 2 3 3" xfId="21685"/>
    <cellStyle name="40% - Accent4 2 2 5 2 2 4" xfId="8022"/>
    <cellStyle name="40% - Accent4 2 2 5 2 2 4 2" xfId="8023"/>
    <cellStyle name="40% - Accent4 2 2 5 2 2 4 2 2" xfId="21686"/>
    <cellStyle name="40% - Accent4 2 2 5 2 2 4 3" xfId="21687"/>
    <cellStyle name="40% - Accent4 2 2 5 2 2 5" xfId="8024"/>
    <cellStyle name="40% - Accent4 2 2 5 2 2 5 2" xfId="8025"/>
    <cellStyle name="40% - Accent4 2 2 5 2 2 5 2 2" xfId="21688"/>
    <cellStyle name="40% - Accent4 2 2 5 2 2 5 3" xfId="21689"/>
    <cellStyle name="40% - Accent4 2 2 5 2 2 6" xfId="8026"/>
    <cellStyle name="40% - Accent4 2 2 5 2 2 6 2" xfId="8027"/>
    <cellStyle name="40% - Accent4 2 2 5 2 2 6 2 2" xfId="21690"/>
    <cellStyle name="40% - Accent4 2 2 5 2 2 6 3" xfId="21691"/>
    <cellStyle name="40% - Accent4 2 2 5 2 2 7" xfId="8028"/>
    <cellStyle name="40% - Accent4 2 2 5 2 2 7 2" xfId="15799"/>
    <cellStyle name="40% - Accent4 2 2 5 2 2 8" xfId="21692"/>
    <cellStyle name="40% - Accent4 2 2 5 2 3" xfId="8029"/>
    <cellStyle name="40% - Accent4 2 2 5 2 3 2" xfId="8030"/>
    <cellStyle name="40% - Accent4 2 2 5 2 3 2 2" xfId="8031"/>
    <cellStyle name="40% - Accent4 2 2 5 2 3 2 2 2" xfId="21693"/>
    <cellStyle name="40% - Accent4 2 2 5 2 3 2 3" xfId="21694"/>
    <cellStyle name="40% - Accent4 2 2 5 2 3 3" xfId="8032"/>
    <cellStyle name="40% - Accent4 2 2 5 2 3 3 2" xfId="21695"/>
    <cellStyle name="40% - Accent4 2 2 5 2 3 4" xfId="21696"/>
    <cellStyle name="40% - Accent4 2 2 5 2 4" xfId="8033"/>
    <cellStyle name="40% - Accent4 2 2 5 2 4 2" xfId="8034"/>
    <cellStyle name="40% - Accent4 2 2 5 2 4 2 2" xfId="21697"/>
    <cellStyle name="40% - Accent4 2 2 5 2 4 3" xfId="29197"/>
    <cellStyle name="40% - Accent4 2 2 5 2 5" xfId="8035"/>
    <cellStyle name="40% - Accent4 2 2 5 2 5 2" xfId="8036"/>
    <cellStyle name="40% - Accent4 2 2 5 2 5 2 2" xfId="16634"/>
    <cellStyle name="40% - Accent4 2 2 5 2 5 3" xfId="21698"/>
    <cellStyle name="40% - Accent4 2 2 5 2 6" xfId="8037"/>
    <cellStyle name="40% - Accent4 2 2 5 2 6 2" xfId="8038"/>
    <cellStyle name="40% - Accent4 2 2 5 2 6 2 2" xfId="15800"/>
    <cellStyle name="40% - Accent4 2 2 5 2 6 3" xfId="17050"/>
    <cellStyle name="40% - Accent4 2 2 5 2 7" xfId="8039"/>
    <cellStyle name="40% - Accent4 2 2 5 2 7 2" xfId="8040"/>
    <cellStyle name="40% - Accent4 2 2 5 2 7 2 2" xfId="21699"/>
    <cellStyle name="40% - Accent4 2 2 5 2 7 3" xfId="21700"/>
    <cellStyle name="40% - Accent4 2 2 5 2 8" xfId="8041"/>
    <cellStyle name="40% - Accent4 2 2 5 2 8 2" xfId="21701"/>
    <cellStyle name="40% - Accent4 2 2 5 2 9" xfId="21702"/>
    <cellStyle name="40% - Accent4 2 2 5 3" xfId="325"/>
    <cellStyle name="40% - Accent4 2 2 5 3 2" xfId="1642"/>
    <cellStyle name="40% - Accent4 2 2 5 3 2 2" xfId="8042"/>
    <cellStyle name="40% - Accent4 2 2 5 3 2 2 2" xfId="8043"/>
    <cellStyle name="40% - Accent4 2 2 5 3 2 2 2 2" xfId="8044"/>
    <cellStyle name="40% - Accent4 2 2 5 3 2 2 2 2 2" xfId="21703"/>
    <cellStyle name="40% - Accent4 2 2 5 3 2 2 2 3" xfId="21704"/>
    <cellStyle name="40% - Accent4 2 2 5 3 2 2 3" xfId="8045"/>
    <cellStyle name="40% - Accent4 2 2 5 3 2 2 3 2" xfId="21705"/>
    <cellStyle name="40% - Accent4 2 2 5 3 2 2 4" xfId="21706"/>
    <cellStyle name="40% - Accent4 2 2 5 3 2 3" xfId="8046"/>
    <cellStyle name="40% - Accent4 2 2 5 3 2 3 2" xfId="8047"/>
    <cellStyle name="40% - Accent4 2 2 5 3 2 3 2 2" xfId="21707"/>
    <cellStyle name="40% - Accent4 2 2 5 3 2 3 3" xfId="21708"/>
    <cellStyle name="40% - Accent4 2 2 5 3 2 4" xfId="8048"/>
    <cellStyle name="40% - Accent4 2 2 5 3 2 4 2" xfId="8049"/>
    <cellStyle name="40% - Accent4 2 2 5 3 2 4 2 2" xfId="21709"/>
    <cellStyle name="40% - Accent4 2 2 5 3 2 4 3" xfId="21710"/>
    <cellStyle name="40% - Accent4 2 2 5 3 2 5" xfId="8050"/>
    <cellStyle name="40% - Accent4 2 2 5 3 2 5 2" xfId="8051"/>
    <cellStyle name="40% - Accent4 2 2 5 3 2 5 2 2" xfId="21711"/>
    <cellStyle name="40% - Accent4 2 2 5 3 2 5 3" xfId="21712"/>
    <cellStyle name="40% - Accent4 2 2 5 3 2 6" xfId="8052"/>
    <cellStyle name="40% - Accent4 2 2 5 3 2 6 2" xfId="8053"/>
    <cellStyle name="40% - Accent4 2 2 5 3 2 6 2 2" xfId="21713"/>
    <cellStyle name="40% - Accent4 2 2 5 3 2 6 3" xfId="21714"/>
    <cellStyle name="40% - Accent4 2 2 5 3 2 7" xfId="8054"/>
    <cellStyle name="40% - Accent4 2 2 5 3 2 7 2" xfId="21715"/>
    <cellStyle name="40% - Accent4 2 2 5 3 2 8" xfId="21716"/>
    <cellStyle name="40% - Accent4 2 2 5 3 3" xfId="8055"/>
    <cellStyle name="40% - Accent4 2 2 5 3 3 2" xfId="8056"/>
    <cellStyle name="40% - Accent4 2 2 5 3 3 2 2" xfId="8057"/>
    <cellStyle name="40% - Accent4 2 2 5 3 3 2 2 2" xfId="21717"/>
    <cellStyle name="40% - Accent4 2 2 5 3 3 2 3" xfId="21718"/>
    <cellStyle name="40% - Accent4 2 2 5 3 3 3" xfId="8058"/>
    <cellStyle name="40% - Accent4 2 2 5 3 3 3 2" xfId="21719"/>
    <cellStyle name="40% - Accent4 2 2 5 3 3 4" xfId="21720"/>
    <cellStyle name="40% - Accent4 2 2 5 3 4" xfId="8059"/>
    <cellStyle name="40% - Accent4 2 2 5 3 4 2" xfId="8060"/>
    <cellStyle name="40% - Accent4 2 2 5 3 4 2 2" xfId="21721"/>
    <cellStyle name="40% - Accent4 2 2 5 3 4 3" xfId="29198"/>
    <cellStyle name="40% - Accent4 2 2 5 3 5" xfId="8061"/>
    <cellStyle name="40% - Accent4 2 2 5 3 5 2" xfId="8062"/>
    <cellStyle name="40% - Accent4 2 2 5 3 5 2 2" xfId="17510"/>
    <cellStyle name="40% - Accent4 2 2 5 3 5 3" xfId="21722"/>
    <cellStyle name="40% - Accent4 2 2 5 3 6" xfId="8063"/>
    <cellStyle name="40% - Accent4 2 2 5 3 6 2" xfId="8064"/>
    <cellStyle name="40% - Accent4 2 2 5 3 6 2 2" xfId="21723"/>
    <cellStyle name="40% - Accent4 2 2 5 3 6 3" xfId="21724"/>
    <cellStyle name="40% - Accent4 2 2 5 3 7" xfId="8065"/>
    <cellStyle name="40% - Accent4 2 2 5 3 7 2" xfId="8066"/>
    <cellStyle name="40% - Accent4 2 2 5 3 7 2 2" xfId="15801"/>
    <cellStyle name="40% - Accent4 2 2 5 3 7 3" xfId="17051"/>
    <cellStyle name="40% - Accent4 2 2 5 3 8" xfId="8067"/>
    <cellStyle name="40% - Accent4 2 2 5 3 8 2" xfId="21725"/>
    <cellStyle name="40% - Accent4 2 2 5 3 9" xfId="21726"/>
    <cellStyle name="40% - Accent4 2 2 5 4" xfId="326"/>
    <cellStyle name="40% - Accent4 2 2 5 4 2" xfId="1643"/>
    <cellStyle name="40% - Accent4 2 2 5 4 2 2" xfId="8068"/>
    <cellStyle name="40% - Accent4 2 2 5 4 2 2 2" xfId="8069"/>
    <cellStyle name="40% - Accent4 2 2 5 4 2 2 2 2" xfId="8070"/>
    <cellStyle name="40% - Accent4 2 2 5 4 2 2 2 2 2" xfId="21727"/>
    <cellStyle name="40% - Accent4 2 2 5 4 2 2 2 3" xfId="21728"/>
    <cellStyle name="40% - Accent4 2 2 5 4 2 2 3" xfId="8071"/>
    <cellStyle name="40% - Accent4 2 2 5 4 2 2 3 2" xfId="21729"/>
    <cellStyle name="40% - Accent4 2 2 5 4 2 2 4" xfId="21730"/>
    <cellStyle name="40% - Accent4 2 2 5 4 2 3" xfId="8072"/>
    <cellStyle name="40% - Accent4 2 2 5 4 2 3 2" xfId="8073"/>
    <cellStyle name="40% - Accent4 2 2 5 4 2 3 2 2" xfId="21731"/>
    <cellStyle name="40% - Accent4 2 2 5 4 2 3 3" xfId="21732"/>
    <cellStyle name="40% - Accent4 2 2 5 4 2 4" xfId="8074"/>
    <cellStyle name="40% - Accent4 2 2 5 4 2 4 2" xfId="8075"/>
    <cellStyle name="40% - Accent4 2 2 5 4 2 4 2 2" xfId="21733"/>
    <cellStyle name="40% - Accent4 2 2 5 4 2 4 3" xfId="21734"/>
    <cellStyle name="40% - Accent4 2 2 5 4 2 5" xfId="8076"/>
    <cellStyle name="40% - Accent4 2 2 5 4 2 5 2" xfId="8077"/>
    <cellStyle name="40% - Accent4 2 2 5 4 2 5 2 2" xfId="21735"/>
    <cellStyle name="40% - Accent4 2 2 5 4 2 5 3" xfId="21736"/>
    <cellStyle name="40% - Accent4 2 2 5 4 2 6" xfId="8078"/>
    <cellStyle name="40% - Accent4 2 2 5 4 2 6 2" xfId="8079"/>
    <cellStyle name="40% - Accent4 2 2 5 4 2 6 2 2" xfId="21737"/>
    <cellStyle name="40% - Accent4 2 2 5 4 2 6 3" xfId="21738"/>
    <cellStyle name="40% - Accent4 2 2 5 4 2 7" xfId="8080"/>
    <cellStyle name="40% - Accent4 2 2 5 4 2 7 2" xfId="21739"/>
    <cellStyle name="40% - Accent4 2 2 5 4 2 8" xfId="21740"/>
    <cellStyle name="40% - Accent4 2 2 5 4 3" xfId="8081"/>
    <cellStyle name="40% - Accent4 2 2 5 4 3 2" xfId="8082"/>
    <cellStyle name="40% - Accent4 2 2 5 4 3 2 2" xfId="8083"/>
    <cellStyle name="40% - Accent4 2 2 5 4 3 2 2 2" xfId="21741"/>
    <cellStyle name="40% - Accent4 2 2 5 4 3 2 3" xfId="21742"/>
    <cellStyle name="40% - Accent4 2 2 5 4 3 3" xfId="8084"/>
    <cellStyle name="40% - Accent4 2 2 5 4 3 3 2" xfId="21743"/>
    <cellStyle name="40% - Accent4 2 2 5 4 3 4" xfId="21744"/>
    <cellStyle name="40% - Accent4 2 2 5 4 4" xfId="8085"/>
    <cellStyle name="40% - Accent4 2 2 5 4 4 2" xfId="8086"/>
    <cellStyle name="40% - Accent4 2 2 5 4 4 2 2" xfId="21745"/>
    <cellStyle name="40% - Accent4 2 2 5 4 4 3" xfId="29199"/>
    <cellStyle name="40% - Accent4 2 2 5 4 5" xfId="8087"/>
    <cellStyle name="40% - Accent4 2 2 5 4 5 2" xfId="8088"/>
    <cellStyle name="40% - Accent4 2 2 5 4 5 2 2" xfId="17511"/>
    <cellStyle name="40% - Accent4 2 2 5 4 5 3" xfId="21746"/>
    <cellStyle name="40% - Accent4 2 2 5 4 6" xfId="8089"/>
    <cellStyle name="40% - Accent4 2 2 5 4 6 2" xfId="8090"/>
    <cellStyle name="40% - Accent4 2 2 5 4 6 2 2" xfId="21747"/>
    <cellStyle name="40% - Accent4 2 2 5 4 6 3" xfId="21748"/>
    <cellStyle name="40% - Accent4 2 2 5 4 7" xfId="8091"/>
    <cellStyle name="40% - Accent4 2 2 5 4 7 2" xfId="8092"/>
    <cellStyle name="40% - Accent4 2 2 5 4 7 2 2" xfId="21749"/>
    <cellStyle name="40% - Accent4 2 2 5 4 7 3" xfId="21750"/>
    <cellStyle name="40% - Accent4 2 2 5 4 8" xfId="8093"/>
    <cellStyle name="40% - Accent4 2 2 5 4 8 2" xfId="15802"/>
    <cellStyle name="40% - Accent4 2 2 5 4 9" xfId="17052"/>
    <cellStyle name="40% - Accent4 2 2 5 5" xfId="1644"/>
    <cellStyle name="40% - Accent4 2 2 5 5 2" xfId="8094"/>
    <cellStyle name="40% - Accent4 2 2 5 5 2 2" xfId="8095"/>
    <cellStyle name="40% - Accent4 2 2 5 5 2 2 2" xfId="8096"/>
    <cellStyle name="40% - Accent4 2 2 5 5 2 2 2 2" xfId="21751"/>
    <cellStyle name="40% - Accent4 2 2 5 5 2 2 3" xfId="21752"/>
    <cellStyle name="40% - Accent4 2 2 5 5 2 3" xfId="8097"/>
    <cellStyle name="40% - Accent4 2 2 5 5 2 3 2" xfId="21753"/>
    <cellStyle name="40% - Accent4 2 2 5 5 2 4" xfId="21754"/>
    <cellStyle name="40% - Accent4 2 2 5 5 3" xfId="8098"/>
    <cellStyle name="40% - Accent4 2 2 5 5 3 2" xfId="8099"/>
    <cellStyle name="40% - Accent4 2 2 5 5 3 2 2" xfId="21755"/>
    <cellStyle name="40% - Accent4 2 2 5 5 3 3" xfId="21756"/>
    <cellStyle name="40% - Accent4 2 2 5 5 4" xfId="8100"/>
    <cellStyle name="40% - Accent4 2 2 5 5 4 2" xfId="8101"/>
    <cellStyle name="40% - Accent4 2 2 5 5 4 2 2" xfId="21757"/>
    <cellStyle name="40% - Accent4 2 2 5 5 4 3" xfId="21758"/>
    <cellStyle name="40% - Accent4 2 2 5 5 5" xfId="8102"/>
    <cellStyle name="40% - Accent4 2 2 5 5 5 2" xfId="8103"/>
    <cellStyle name="40% - Accent4 2 2 5 5 5 2 2" xfId="21759"/>
    <cellStyle name="40% - Accent4 2 2 5 5 5 3" xfId="21760"/>
    <cellStyle name="40% - Accent4 2 2 5 5 6" xfId="8104"/>
    <cellStyle name="40% - Accent4 2 2 5 5 6 2" xfId="8105"/>
    <cellStyle name="40% - Accent4 2 2 5 5 6 2 2" xfId="21761"/>
    <cellStyle name="40% - Accent4 2 2 5 5 6 3" xfId="21762"/>
    <cellStyle name="40% - Accent4 2 2 5 5 7" xfId="8106"/>
    <cellStyle name="40% - Accent4 2 2 5 5 7 2" xfId="29200"/>
    <cellStyle name="40% - Accent4 2 2 5 5 8" xfId="21763"/>
    <cellStyle name="40% - Accent4 2 2 5 6" xfId="1645"/>
    <cellStyle name="40% - Accent4 2 2 5 6 2" xfId="8107"/>
    <cellStyle name="40% - Accent4 2 2 5 6 2 2" xfId="8108"/>
    <cellStyle name="40% - Accent4 2 2 5 6 2 2 2" xfId="8109"/>
    <cellStyle name="40% - Accent4 2 2 5 6 2 2 2 2" xfId="21764"/>
    <cellStyle name="40% - Accent4 2 2 5 6 2 2 3" xfId="21765"/>
    <cellStyle name="40% - Accent4 2 2 5 6 2 3" xfId="8110"/>
    <cellStyle name="40% - Accent4 2 2 5 6 2 3 2" xfId="21766"/>
    <cellStyle name="40% - Accent4 2 2 5 6 2 4" xfId="21767"/>
    <cellStyle name="40% - Accent4 2 2 5 6 3" xfId="8111"/>
    <cellStyle name="40% - Accent4 2 2 5 6 3 2" xfId="8112"/>
    <cellStyle name="40% - Accent4 2 2 5 6 3 2 2" xfId="21768"/>
    <cellStyle name="40% - Accent4 2 2 5 6 3 3" xfId="21769"/>
    <cellStyle name="40% - Accent4 2 2 5 6 4" xfId="8113"/>
    <cellStyle name="40% - Accent4 2 2 5 6 4 2" xfId="8114"/>
    <cellStyle name="40% - Accent4 2 2 5 6 4 2 2" xfId="21770"/>
    <cellStyle name="40% - Accent4 2 2 5 6 4 3" xfId="21771"/>
    <cellStyle name="40% - Accent4 2 2 5 6 5" xfId="8115"/>
    <cellStyle name="40% - Accent4 2 2 5 6 5 2" xfId="8116"/>
    <cellStyle name="40% - Accent4 2 2 5 6 5 2 2" xfId="21772"/>
    <cellStyle name="40% - Accent4 2 2 5 6 5 3" xfId="21773"/>
    <cellStyle name="40% - Accent4 2 2 5 6 6" xfId="8117"/>
    <cellStyle name="40% - Accent4 2 2 5 6 6 2" xfId="8118"/>
    <cellStyle name="40% - Accent4 2 2 5 6 6 2 2" xfId="21774"/>
    <cellStyle name="40% - Accent4 2 2 5 6 6 3" xfId="21775"/>
    <cellStyle name="40% - Accent4 2 2 5 6 7" xfId="8119"/>
    <cellStyle name="40% - Accent4 2 2 5 6 7 2" xfId="29201"/>
    <cellStyle name="40% - Accent4 2 2 5 6 8" xfId="21776"/>
    <cellStyle name="40% - Accent4 2 2 5 7" xfId="1646"/>
    <cellStyle name="40% - Accent4 2 2 5 7 2" xfId="8120"/>
    <cellStyle name="40% - Accent4 2 2 5 7 2 2" xfId="8121"/>
    <cellStyle name="40% - Accent4 2 2 5 7 2 2 2" xfId="8122"/>
    <cellStyle name="40% - Accent4 2 2 5 7 2 2 2 2" xfId="17053"/>
    <cellStyle name="40% - Accent4 2 2 5 7 2 2 3" xfId="21777"/>
    <cellStyle name="40% - Accent4 2 2 5 7 2 3" xfId="8123"/>
    <cellStyle name="40% - Accent4 2 2 5 7 2 3 2" xfId="21778"/>
    <cellStyle name="40% - Accent4 2 2 5 7 2 4" xfId="21779"/>
    <cellStyle name="40% - Accent4 2 2 5 7 3" xfId="8124"/>
    <cellStyle name="40% - Accent4 2 2 5 7 3 2" xfId="8125"/>
    <cellStyle name="40% - Accent4 2 2 5 7 3 2 2" xfId="21780"/>
    <cellStyle name="40% - Accent4 2 2 5 7 3 3" xfId="21781"/>
    <cellStyle name="40% - Accent4 2 2 5 7 4" xfId="8126"/>
    <cellStyle name="40% - Accent4 2 2 5 7 4 2" xfId="8127"/>
    <cellStyle name="40% - Accent4 2 2 5 7 4 2 2" xfId="21782"/>
    <cellStyle name="40% - Accent4 2 2 5 7 4 3" xfId="21783"/>
    <cellStyle name="40% - Accent4 2 2 5 7 5" xfId="8128"/>
    <cellStyle name="40% - Accent4 2 2 5 7 5 2" xfId="8129"/>
    <cellStyle name="40% - Accent4 2 2 5 7 5 2 2" xfId="21784"/>
    <cellStyle name="40% - Accent4 2 2 5 7 5 3" xfId="21785"/>
    <cellStyle name="40% - Accent4 2 2 5 7 6" xfId="8130"/>
    <cellStyle name="40% - Accent4 2 2 5 7 6 2" xfId="8131"/>
    <cellStyle name="40% - Accent4 2 2 5 7 6 2 2" xfId="21786"/>
    <cellStyle name="40% - Accent4 2 2 5 7 6 3" xfId="21787"/>
    <cellStyle name="40% - Accent4 2 2 5 7 7" xfId="8132"/>
    <cellStyle name="40% - Accent4 2 2 5 7 7 2" xfId="29202"/>
    <cellStyle name="40% - Accent4 2 2 5 7 8" xfId="21788"/>
    <cellStyle name="40% - Accent4 2 2 5 8" xfId="8133"/>
    <cellStyle name="40% - Accent4 2 2 5 8 2" xfId="8134"/>
    <cellStyle name="40% - Accent4 2 2 5 8 2 2" xfId="8135"/>
    <cellStyle name="40% - Accent4 2 2 5 8 2 2 2" xfId="21789"/>
    <cellStyle name="40% - Accent4 2 2 5 8 2 3" xfId="17054"/>
    <cellStyle name="40% - Accent4 2 2 5 8 3" xfId="8136"/>
    <cellStyle name="40% - Accent4 2 2 5 8 3 2" xfId="21790"/>
    <cellStyle name="40% - Accent4 2 2 5 8 4" xfId="21791"/>
    <cellStyle name="40% - Accent4 2 2 5 9" xfId="8137"/>
    <cellStyle name="40% - Accent4 2 2 5 9 2" xfId="8138"/>
    <cellStyle name="40% - Accent4 2 2 5 9 2 2" xfId="21792"/>
    <cellStyle name="40% - Accent4 2 2 5 9 3" xfId="21793"/>
    <cellStyle name="40% - Accent4 2 2 6" xfId="327"/>
    <cellStyle name="40% - Accent4 2 2 6 10" xfId="8139"/>
    <cellStyle name="40% - Accent4 2 2 6 10 2" xfId="8140"/>
    <cellStyle name="40% - Accent4 2 2 6 10 2 2" xfId="21794"/>
    <cellStyle name="40% - Accent4 2 2 6 10 3" xfId="21795"/>
    <cellStyle name="40% - Accent4 2 2 6 11" xfId="8141"/>
    <cellStyle name="40% - Accent4 2 2 6 11 2" xfId="8142"/>
    <cellStyle name="40% - Accent4 2 2 6 11 2 2" xfId="21796"/>
    <cellStyle name="40% - Accent4 2 2 6 11 3" xfId="21797"/>
    <cellStyle name="40% - Accent4 2 2 6 12" xfId="8143"/>
    <cellStyle name="40% - Accent4 2 2 6 12 2" xfId="8144"/>
    <cellStyle name="40% - Accent4 2 2 6 12 2 2" xfId="21798"/>
    <cellStyle name="40% - Accent4 2 2 6 12 3" xfId="21799"/>
    <cellStyle name="40% - Accent4 2 2 6 13" xfId="8145"/>
    <cellStyle name="40% - Accent4 2 2 6 13 2" xfId="21800"/>
    <cellStyle name="40% - Accent4 2 2 6 14" xfId="21801"/>
    <cellStyle name="40% - Accent4 2 2 6 2" xfId="328"/>
    <cellStyle name="40% - Accent4 2 2 6 2 2" xfId="1647"/>
    <cellStyle name="40% - Accent4 2 2 6 2 2 2" xfId="8146"/>
    <cellStyle name="40% - Accent4 2 2 6 2 2 2 2" xfId="8147"/>
    <cellStyle name="40% - Accent4 2 2 6 2 2 2 2 2" xfId="8148"/>
    <cellStyle name="40% - Accent4 2 2 6 2 2 2 2 2 2" xfId="21802"/>
    <cellStyle name="40% - Accent4 2 2 6 2 2 2 2 3" xfId="17055"/>
    <cellStyle name="40% - Accent4 2 2 6 2 2 2 3" xfId="8149"/>
    <cellStyle name="40% - Accent4 2 2 6 2 2 2 3 2" xfId="21803"/>
    <cellStyle name="40% - Accent4 2 2 6 2 2 2 4" xfId="21804"/>
    <cellStyle name="40% - Accent4 2 2 6 2 2 3" xfId="8150"/>
    <cellStyle name="40% - Accent4 2 2 6 2 2 3 2" xfId="8151"/>
    <cellStyle name="40% - Accent4 2 2 6 2 2 3 2 2" xfId="21805"/>
    <cellStyle name="40% - Accent4 2 2 6 2 2 3 3" xfId="21806"/>
    <cellStyle name="40% - Accent4 2 2 6 2 2 4" xfId="8152"/>
    <cellStyle name="40% - Accent4 2 2 6 2 2 4 2" xfId="8153"/>
    <cellStyle name="40% - Accent4 2 2 6 2 2 4 2 2" xfId="21807"/>
    <cellStyle name="40% - Accent4 2 2 6 2 2 4 3" xfId="21808"/>
    <cellStyle name="40% - Accent4 2 2 6 2 2 5" xfId="8154"/>
    <cellStyle name="40% - Accent4 2 2 6 2 2 5 2" xfId="8155"/>
    <cellStyle name="40% - Accent4 2 2 6 2 2 5 2 2" xfId="21809"/>
    <cellStyle name="40% - Accent4 2 2 6 2 2 5 3" xfId="21810"/>
    <cellStyle name="40% - Accent4 2 2 6 2 2 6" xfId="8156"/>
    <cellStyle name="40% - Accent4 2 2 6 2 2 6 2" xfId="8157"/>
    <cellStyle name="40% - Accent4 2 2 6 2 2 6 2 2" xfId="21811"/>
    <cellStyle name="40% - Accent4 2 2 6 2 2 6 3" xfId="29203"/>
    <cellStyle name="40% - Accent4 2 2 6 2 2 7" xfId="8158"/>
    <cellStyle name="40% - Accent4 2 2 6 2 2 7 2" xfId="16635"/>
    <cellStyle name="40% - Accent4 2 2 6 2 2 8" xfId="21812"/>
    <cellStyle name="40% - Accent4 2 2 6 2 3" xfId="8159"/>
    <cellStyle name="40% - Accent4 2 2 6 2 3 2" xfId="8160"/>
    <cellStyle name="40% - Accent4 2 2 6 2 3 2 2" xfId="8161"/>
    <cellStyle name="40% - Accent4 2 2 6 2 3 2 2 2" xfId="21813"/>
    <cellStyle name="40% - Accent4 2 2 6 2 3 2 3" xfId="21814"/>
    <cellStyle name="40% - Accent4 2 2 6 2 3 3" xfId="8162"/>
    <cellStyle name="40% - Accent4 2 2 6 2 3 3 2" xfId="21815"/>
    <cellStyle name="40% - Accent4 2 2 6 2 3 4" xfId="21816"/>
    <cellStyle name="40% - Accent4 2 2 6 2 4" xfId="8163"/>
    <cellStyle name="40% - Accent4 2 2 6 2 4 2" xfId="8164"/>
    <cellStyle name="40% - Accent4 2 2 6 2 4 2 2" xfId="21817"/>
    <cellStyle name="40% - Accent4 2 2 6 2 4 3" xfId="21818"/>
    <cellStyle name="40% - Accent4 2 2 6 2 5" xfId="8165"/>
    <cellStyle name="40% - Accent4 2 2 6 2 5 2" xfId="8166"/>
    <cellStyle name="40% - Accent4 2 2 6 2 5 2 2" xfId="21819"/>
    <cellStyle name="40% - Accent4 2 2 6 2 5 3" xfId="21820"/>
    <cellStyle name="40% - Accent4 2 2 6 2 6" xfId="8167"/>
    <cellStyle name="40% - Accent4 2 2 6 2 6 2" xfId="8168"/>
    <cellStyle name="40% - Accent4 2 2 6 2 6 2 2" xfId="21821"/>
    <cellStyle name="40% - Accent4 2 2 6 2 6 3" xfId="15803"/>
    <cellStyle name="40% - Accent4 2 2 6 2 7" xfId="8169"/>
    <cellStyle name="40% - Accent4 2 2 6 2 7 2" xfId="8170"/>
    <cellStyle name="40% - Accent4 2 2 6 2 7 2 2" xfId="17056"/>
    <cellStyle name="40% - Accent4 2 2 6 2 7 3" xfId="21822"/>
    <cellStyle name="40% - Accent4 2 2 6 2 8" xfId="8171"/>
    <cellStyle name="40% - Accent4 2 2 6 2 8 2" xfId="21823"/>
    <cellStyle name="40% - Accent4 2 2 6 2 9" xfId="21824"/>
    <cellStyle name="40% - Accent4 2 2 6 3" xfId="329"/>
    <cellStyle name="40% - Accent4 2 2 6 3 2" xfId="1648"/>
    <cellStyle name="40% - Accent4 2 2 6 3 2 2" xfId="8172"/>
    <cellStyle name="40% - Accent4 2 2 6 3 2 2 2" xfId="8173"/>
    <cellStyle name="40% - Accent4 2 2 6 3 2 2 2 2" xfId="8174"/>
    <cellStyle name="40% - Accent4 2 2 6 3 2 2 2 2 2" xfId="21825"/>
    <cellStyle name="40% - Accent4 2 2 6 3 2 2 2 3" xfId="21826"/>
    <cellStyle name="40% - Accent4 2 2 6 3 2 2 3" xfId="8175"/>
    <cellStyle name="40% - Accent4 2 2 6 3 2 2 3 2" xfId="21827"/>
    <cellStyle name="40% - Accent4 2 2 6 3 2 2 4" xfId="21828"/>
    <cellStyle name="40% - Accent4 2 2 6 3 2 3" xfId="8176"/>
    <cellStyle name="40% - Accent4 2 2 6 3 2 3 2" xfId="8177"/>
    <cellStyle name="40% - Accent4 2 2 6 3 2 3 2 2" xfId="21829"/>
    <cellStyle name="40% - Accent4 2 2 6 3 2 3 3" xfId="21830"/>
    <cellStyle name="40% - Accent4 2 2 6 3 2 4" xfId="8178"/>
    <cellStyle name="40% - Accent4 2 2 6 3 2 4 2" xfId="8179"/>
    <cellStyle name="40% - Accent4 2 2 6 3 2 4 2 2" xfId="21831"/>
    <cellStyle name="40% - Accent4 2 2 6 3 2 4 3" xfId="21832"/>
    <cellStyle name="40% - Accent4 2 2 6 3 2 5" xfId="8180"/>
    <cellStyle name="40% - Accent4 2 2 6 3 2 5 2" xfId="8181"/>
    <cellStyle name="40% - Accent4 2 2 6 3 2 5 2 2" xfId="21833"/>
    <cellStyle name="40% - Accent4 2 2 6 3 2 5 3" xfId="21834"/>
    <cellStyle name="40% - Accent4 2 2 6 3 2 6" xfId="8182"/>
    <cellStyle name="40% - Accent4 2 2 6 3 2 6 2" xfId="8183"/>
    <cellStyle name="40% - Accent4 2 2 6 3 2 6 2 2" xfId="21835"/>
    <cellStyle name="40% - Accent4 2 2 6 3 2 6 3" xfId="29204"/>
    <cellStyle name="40% - Accent4 2 2 6 3 2 7" xfId="8184"/>
    <cellStyle name="40% - Accent4 2 2 6 3 2 7 2" xfId="16636"/>
    <cellStyle name="40% - Accent4 2 2 6 3 2 8" xfId="21836"/>
    <cellStyle name="40% - Accent4 2 2 6 3 3" xfId="8185"/>
    <cellStyle name="40% - Accent4 2 2 6 3 3 2" xfId="8186"/>
    <cellStyle name="40% - Accent4 2 2 6 3 3 2 2" xfId="8187"/>
    <cellStyle name="40% - Accent4 2 2 6 3 3 2 2 2" xfId="21837"/>
    <cellStyle name="40% - Accent4 2 2 6 3 3 2 3" xfId="21838"/>
    <cellStyle name="40% - Accent4 2 2 6 3 3 3" xfId="8188"/>
    <cellStyle name="40% - Accent4 2 2 6 3 3 3 2" xfId="21839"/>
    <cellStyle name="40% - Accent4 2 2 6 3 3 4" xfId="21840"/>
    <cellStyle name="40% - Accent4 2 2 6 3 4" xfId="8189"/>
    <cellStyle name="40% - Accent4 2 2 6 3 4 2" xfId="8190"/>
    <cellStyle name="40% - Accent4 2 2 6 3 4 2 2" xfId="21841"/>
    <cellStyle name="40% - Accent4 2 2 6 3 4 3" xfId="21842"/>
    <cellStyle name="40% - Accent4 2 2 6 3 5" xfId="8191"/>
    <cellStyle name="40% - Accent4 2 2 6 3 5 2" xfId="8192"/>
    <cellStyle name="40% - Accent4 2 2 6 3 5 2 2" xfId="21843"/>
    <cellStyle name="40% - Accent4 2 2 6 3 5 3" xfId="21844"/>
    <cellStyle name="40% - Accent4 2 2 6 3 6" xfId="8193"/>
    <cellStyle name="40% - Accent4 2 2 6 3 6 2" xfId="8194"/>
    <cellStyle name="40% - Accent4 2 2 6 3 6 2 2" xfId="21845"/>
    <cellStyle name="40% - Accent4 2 2 6 3 6 3" xfId="21846"/>
    <cellStyle name="40% - Accent4 2 2 6 3 7" xfId="8195"/>
    <cellStyle name="40% - Accent4 2 2 6 3 7 2" xfId="8196"/>
    <cellStyle name="40% - Accent4 2 2 6 3 7 2 2" xfId="21847"/>
    <cellStyle name="40% - Accent4 2 2 6 3 7 3" xfId="15804"/>
    <cellStyle name="40% - Accent4 2 2 6 3 8" xfId="8197"/>
    <cellStyle name="40% - Accent4 2 2 6 3 8 2" xfId="17057"/>
    <cellStyle name="40% - Accent4 2 2 6 3 9" xfId="21848"/>
    <cellStyle name="40% - Accent4 2 2 6 4" xfId="330"/>
    <cellStyle name="40% - Accent4 2 2 6 4 2" xfId="1649"/>
    <cellStyle name="40% - Accent4 2 2 6 4 2 2" xfId="8198"/>
    <cellStyle name="40% - Accent4 2 2 6 4 2 2 2" xfId="8199"/>
    <cellStyle name="40% - Accent4 2 2 6 4 2 2 2 2" xfId="8200"/>
    <cellStyle name="40% - Accent4 2 2 6 4 2 2 2 2 2" xfId="21849"/>
    <cellStyle name="40% - Accent4 2 2 6 4 2 2 2 3" xfId="21850"/>
    <cellStyle name="40% - Accent4 2 2 6 4 2 2 3" xfId="8201"/>
    <cellStyle name="40% - Accent4 2 2 6 4 2 2 3 2" xfId="21851"/>
    <cellStyle name="40% - Accent4 2 2 6 4 2 2 4" xfId="21852"/>
    <cellStyle name="40% - Accent4 2 2 6 4 2 3" xfId="8202"/>
    <cellStyle name="40% - Accent4 2 2 6 4 2 3 2" xfId="8203"/>
    <cellStyle name="40% - Accent4 2 2 6 4 2 3 2 2" xfId="21853"/>
    <cellStyle name="40% - Accent4 2 2 6 4 2 3 3" xfId="21854"/>
    <cellStyle name="40% - Accent4 2 2 6 4 2 4" xfId="8204"/>
    <cellStyle name="40% - Accent4 2 2 6 4 2 4 2" xfId="8205"/>
    <cellStyle name="40% - Accent4 2 2 6 4 2 4 2 2" xfId="21855"/>
    <cellStyle name="40% - Accent4 2 2 6 4 2 4 3" xfId="21856"/>
    <cellStyle name="40% - Accent4 2 2 6 4 2 5" xfId="8206"/>
    <cellStyle name="40% - Accent4 2 2 6 4 2 5 2" xfId="8207"/>
    <cellStyle name="40% - Accent4 2 2 6 4 2 5 2 2" xfId="21857"/>
    <cellStyle name="40% - Accent4 2 2 6 4 2 5 3" xfId="21858"/>
    <cellStyle name="40% - Accent4 2 2 6 4 2 6" xfId="8208"/>
    <cellStyle name="40% - Accent4 2 2 6 4 2 6 2" xfId="8209"/>
    <cellStyle name="40% - Accent4 2 2 6 4 2 6 2 2" xfId="21859"/>
    <cellStyle name="40% - Accent4 2 2 6 4 2 6 3" xfId="29205"/>
    <cellStyle name="40% - Accent4 2 2 6 4 2 7" xfId="8210"/>
    <cellStyle name="40% - Accent4 2 2 6 4 2 7 2" xfId="17512"/>
    <cellStyle name="40% - Accent4 2 2 6 4 2 8" xfId="21860"/>
    <cellStyle name="40% - Accent4 2 2 6 4 3" xfId="8211"/>
    <cellStyle name="40% - Accent4 2 2 6 4 3 2" xfId="8212"/>
    <cellStyle name="40% - Accent4 2 2 6 4 3 2 2" xfId="8213"/>
    <cellStyle name="40% - Accent4 2 2 6 4 3 2 2 2" xfId="21861"/>
    <cellStyle name="40% - Accent4 2 2 6 4 3 2 3" xfId="21862"/>
    <cellStyle name="40% - Accent4 2 2 6 4 3 3" xfId="8214"/>
    <cellStyle name="40% - Accent4 2 2 6 4 3 3 2" xfId="21863"/>
    <cellStyle name="40% - Accent4 2 2 6 4 3 4" xfId="21864"/>
    <cellStyle name="40% - Accent4 2 2 6 4 4" xfId="8215"/>
    <cellStyle name="40% - Accent4 2 2 6 4 4 2" xfId="8216"/>
    <cellStyle name="40% - Accent4 2 2 6 4 4 2 2" xfId="21865"/>
    <cellStyle name="40% - Accent4 2 2 6 4 4 3" xfId="21866"/>
    <cellStyle name="40% - Accent4 2 2 6 4 5" xfId="8217"/>
    <cellStyle name="40% - Accent4 2 2 6 4 5 2" xfId="8218"/>
    <cellStyle name="40% - Accent4 2 2 6 4 5 2 2" xfId="17513"/>
    <cellStyle name="40% - Accent4 2 2 6 4 5 3" xfId="21867"/>
    <cellStyle name="40% - Accent4 2 2 6 4 6" xfId="8219"/>
    <cellStyle name="40% - Accent4 2 2 6 4 6 2" xfId="8220"/>
    <cellStyle name="40% - Accent4 2 2 6 4 6 2 2" xfId="21868"/>
    <cellStyle name="40% - Accent4 2 2 6 4 6 3" xfId="21869"/>
    <cellStyle name="40% - Accent4 2 2 6 4 7" xfId="8221"/>
    <cellStyle name="40% - Accent4 2 2 6 4 7 2" xfId="8222"/>
    <cellStyle name="40% - Accent4 2 2 6 4 7 2 2" xfId="21870"/>
    <cellStyle name="40% - Accent4 2 2 6 4 7 3" xfId="21871"/>
    <cellStyle name="40% - Accent4 2 2 6 4 8" xfId="8223"/>
    <cellStyle name="40% - Accent4 2 2 6 4 8 2" xfId="21872"/>
    <cellStyle name="40% - Accent4 2 2 6 4 9" xfId="21873"/>
    <cellStyle name="40% - Accent4 2 2 6 5" xfId="1650"/>
    <cellStyle name="40% - Accent4 2 2 6 5 2" xfId="8224"/>
    <cellStyle name="40% - Accent4 2 2 6 5 2 2" xfId="8225"/>
    <cellStyle name="40% - Accent4 2 2 6 5 2 2 2" xfId="8226"/>
    <cellStyle name="40% - Accent4 2 2 6 5 2 2 2 2" xfId="15805"/>
    <cellStyle name="40% - Accent4 2 2 6 5 2 2 3" xfId="17058"/>
    <cellStyle name="40% - Accent4 2 2 6 5 2 3" xfId="8227"/>
    <cellStyle name="40% - Accent4 2 2 6 5 2 3 2" xfId="16637"/>
    <cellStyle name="40% - Accent4 2 2 6 5 2 4" xfId="21874"/>
    <cellStyle name="40% - Accent4 2 2 6 5 3" xfId="8228"/>
    <cellStyle name="40% - Accent4 2 2 6 5 3 2" xfId="8229"/>
    <cellStyle name="40% - Accent4 2 2 6 5 3 2 2" xfId="21875"/>
    <cellStyle name="40% - Accent4 2 2 6 5 3 3" xfId="21876"/>
    <cellStyle name="40% - Accent4 2 2 6 5 4" xfId="8230"/>
    <cellStyle name="40% - Accent4 2 2 6 5 4 2" xfId="8231"/>
    <cellStyle name="40% - Accent4 2 2 6 5 4 2 2" xfId="21877"/>
    <cellStyle name="40% - Accent4 2 2 6 5 4 3" xfId="21878"/>
    <cellStyle name="40% - Accent4 2 2 6 5 5" xfId="8232"/>
    <cellStyle name="40% - Accent4 2 2 6 5 5 2" xfId="8233"/>
    <cellStyle name="40% - Accent4 2 2 6 5 5 2 2" xfId="21879"/>
    <cellStyle name="40% - Accent4 2 2 6 5 5 3" xfId="21880"/>
    <cellStyle name="40% - Accent4 2 2 6 5 6" xfId="8234"/>
    <cellStyle name="40% - Accent4 2 2 6 5 6 2" xfId="8235"/>
    <cellStyle name="40% - Accent4 2 2 6 5 6 2 2" xfId="21881"/>
    <cellStyle name="40% - Accent4 2 2 6 5 6 3" xfId="21882"/>
    <cellStyle name="40% - Accent4 2 2 6 5 7" xfId="8236"/>
    <cellStyle name="40% - Accent4 2 2 6 5 7 2" xfId="21883"/>
    <cellStyle name="40% - Accent4 2 2 6 5 8" xfId="21884"/>
    <cellStyle name="40% - Accent4 2 2 6 6" xfId="1651"/>
    <cellStyle name="40% - Accent4 2 2 6 6 2" xfId="8237"/>
    <cellStyle name="40% - Accent4 2 2 6 6 2 2" xfId="8238"/>
    <cellStyle name="40% - Accent4 2 2 6 6 2 2 2" xfId="8239"/>
    <cellStyle name="40% - Accent4 2 2 6 6 2 2 2 2" xfId="21885"/>
    <cellStyle name="40% - Accent4 2 2 6 6 2 2 3" xfId="21886"/>
    <cellStyle name="40% - Accent4 2 2 6 6 2 3" xfId="8240"/>
    <cellStyle name="40% - Accent4 2 2 6 6 2 3 2" xfId="29206"/>
    <cellStyle name="40% - Accent4 2 2 6 6 2 4" xfId="21887"/>
    <cellStyle name="40% - Accent4 2 2 6 6 3" xfId="8241"/>
    <cellStyle name="40% - Accent4 2 2 6 6 3 2" xfId="8242"/>
    <cellStyle name="40% - Accent4 2 2 6 6 3 2 2" xfId="21888"/>
    <cellStyle name="40% - Accent4 2 2 6 6 3 3" xfId="21889"/>
    <cellStyle name="40% - Accent4 2 2 6 6 4" xfId="8243"/>
    <cellStyle name="40% - Accent4 2 2 6 6 4 2" xfId="8244"/>
    <cellStyle name="40% - Accent4 2 2 6 6 4 2 2" xfId="21890"/>
    <cellStyle name="40% - Accent4 2 2 6 6 4 3" xfId="21891"/>
    <cellStyle name="40% - Accent4 2 2 6 6 5" xfId="8245"/>
    <cellStyle name="40% - Accent4 2 2 6 6 5 2" xfId="8246"/>
    <cellStyle name="40% - Accent4 2 2 6 6 5 2 2" xfId="21892"/>
    <cellStyle name="40% - Accent4 2 2 6 6 5 3" xfId="21893"/>
    <cellStyle name="40% - Accent4 2 2 6 6 6" xfId="8247"/>
    <cellStyle name="40% - Accent4 2 2 6 6 6 2" xfId="8248"/>
    <cellStyle name="40% - Accent4 2 2 6 6 6 2 2" xfId="21894"/>
    <cellStyle name="40% - Accent4 2 2 6 6 6 3" xfId="21895"/>
    <cellStyle name="40% - Accent4 2 2 6 6 7" xfId="8249"/>
    <cellStyle name="40% - Accent4 2 2 6 6 7 2" xfId="21896"/>
    <cellStyle name="40% - Accent4 2 2 6 6 8" xfId="21897"/>
    <cellStyle name="40% - Accent4 2 2 6 7" xfId="1652"/>
    <cellStyle name="40% - Accent4 2 2 6 7 2" xfId="8250"/>
    <cellStyle name="40% - Accent4 2 2 6 7 2 2" xfId="8251"/>
    <cellStyle name="40% - Accent4 2 2 6 7 2 2 2" xfId="8252"/>
    <cellStyle name="40% - Accent4 2 2 6 7 2 2 2 2" xfId="21898"/>
    <cellStyle name="40% - Accent4 2 2 6 7 2 2 3" xfId="21899"/>
    <cellStyle name="40% - Accent4 2 2 6 7 2 3" xfId="8253"/>
    <cellStyle name="40% - Accent4 2 2 6 7 2 3 2" xfId="29207"/>
    <cellStyle name="40% - Accent4 2 2 6 7 2 4" xfId="15806"/>
    <cellStyle name="40% - Accent4 2 2 6 7 3" xfId="8254"/>
    <cellStyle name="40% - Accent4 2 2 6 7 3 2" xfId="8255"/>
    <cellStyle name="40% - Accent4 2 2 6 7 3 2 2" xfId="15807"/>
    <cellStyle name="40% - Accent4 2 2 6 7 3 3" xfId="21900"/>
    <cellStyle name="40% - Accent4 2 2 6 7 4" xfId="8256"/>
    <cellStyle name="40% - Accent4 2 2 6 7 4 2" xfId="8257"/>
    <cellStyle name="40% - Accent4 2 2 6 7 4 2 2" xfId="21901"/>
    <cellStyle name="40% - Accent4 2 2 6 7 4 3" xfId="21902"/>
    <cellStyle name="40% - Accent4 2 2 6 7 5" xfId="8258"/>
    <cellStyle name="40% - Accent4 2 2 6 7 5 2" xfId="8259"/>
    <cellStyle name="40% - Accent4 2 2 6 7 5 2 2" xfId="21903"/>
    <cellStyle name="40% - Accent4 2 2 6 7 5 3" xfId="21904"/>
    <cellStyle name="40% - Accent4 2 2 6 7 6" xfId="8260"/>
    <cellStyle name="40% - Accent4 2 2 6 7 6 2" xfId="8261"/>
    <cellStyle name="40% - Accent4 2 2 6 7 6 2 2" xfId="21905"/>
    <cellStyle name="40% - Accent4 2 2 6 7 6 3" xfId="21906"/>
    <cellStyle name="40% - Accent4 2 2 6 7 7" xfId="8262"/>
    <cellStyle name="40% - Accent4 2 2 6 7 7 2" xfId="15808"/>
    <cellStyle name="40% - Accent4 2 2 6 7 8" xfId="17059"/>
    <cellStyle name="40% - Accent4 2 2 6 8" xfId="8263"/>
    <cellStyle name="40% - Accent4 2 2 6 8 2" xfId="8264"/>
    <cellStyle name="40% - Accent4 2 2 6 8 2 2" xfId="8265"/>
    <cellStyle name="40% - Accent4 2 2 6 8 2 2 2" xfId="21907"/>
    <cellStyle name="40% - Accent4 2 2 6 8 2 3" xfId="21908"/>
    <cellStyle name="40% - Accent4 2 2 6 8 3" xfId="8266"/>
    <cellStyle name="40% - Accent4 2 2 6 8 3 2" xfId="29208"/>
    <cellStyle name="40% - Accent4 2 2 6 8 4" xfId="21909"/>
    <cellStyle name="40% - Accent4 2 2 6 9" xfId="8267"/>
    <cellStyle name="40% - Accent4 2 2 6 9 2" xfId="8268"/>
    <cellStyle name="40% - Accent4 2 2 6 9 2 2" xfId="21910"/>
    <cellStyle name="40% - Accent4 2 2 6 9 3" xfId="21911"/>
    <cellStyle name="40% - Accent4 2 2 7" xfId="331"/>
    <cellStyle name="40% - Accent4 2 2 7 2" xfId="1653"/>
    <cellStyle name="40% - Accent4 2 2 7 2 2" xfId="8269"/>
    <cellStyle name="40% - Accent4 2 2 7 2 2 2" xfId="8270"/>
    <cellStyle name="40% - Accent4 2 2 7 2 2 2 2" xfId="8271"/>
    <cellStyle name="40% - Accent4 2 2 7 2 2 2 2 2" xfId="21912"/>
    <cellStyle name="40% - Accent4 2 2 7 2 2 2 3" xfId="21913"/>
    <cellStyle name="40% - Accent4 2 2 7 2 2 3" xfId="8272"/>
    <cellStyle name="40% - Accent4 2 2 7 2 2 3 2" xfId="21914"/>
    <cellStyle name="40% - Accent4 2 2 7 2 2 4" xfId="21915"/>
    <cellStyle name="40% - Accent4 2 2 7 2 3" xfId="8273"/>
    <cellStyle name="40% - Accent4 2 2 7 2 3 2" xfId="8274"/>
    <cellStyle name="40% - Accent4 2 2 7 2 3 2 2" xfId="21916"/>
    <cellStyle name="40% - Accent4 2 2 7 2 3 3" xfId="21917"/>
    <cellStyle name="40% - Accent4 2 2 7 2 4" xfId="8275"/>
    <cellStyle name="40% - Accent4 2 2 7 2 4 2" xfId="8276"/>
    <cellStyle name="40% - Accent4 2 2 7 2 4 2 2" xfId="21918"/>
    <cellStyle name="40% - Accent4 2 2 7 2 4 3" xfId="21919"/>
    <cellStyle name="40% - Accent4 2 2 7 2 5" xfId="8277"/>
    <cellStyle name="40% - Accent4 2 2 7 2 5 2" xfId="8278"/>
    <cellStyle name="40% - Accent4 2 2 7 2 5 2 2" xfId="21920"/>
    <cellStyle name="40% - Accent4 2 2 7 2 5 3" xfId="21921"/>
    <cellStyle name="40% - Accent4 2 2 7 2 6" xfId="8279"/>
    <cellStyle name="40% - Accent4 2 2 7 2 6 2" xfId="8280"/>
    <cellStyle name="40% - Accent4 2 2 7 2 6 2 2" xfId="21922"/>
    <cellStyle name="40% - Accent4 2 2 7 2 6 3" xfId="21923"/>
    <cellStyle name="40% - Accent4 2 2 7 2 7" xfId="8281"/>
    <cellStyle name="40% - Accent4 2 2 7 2 7 2" xfId="21924"/>
    <cellStyle name="40% - Accent4 2 2 7 2 8" xfId="21925"/>
    <cellStyle name="40% - Accent4 2 2 7 3" xfId="8282"/>
    <cellStyle name="40% - Accent4 2 2 7 3 2" xfId="8283"/>
    <cellStyle name="40% - Accent4 2 2 7 3 2 2" xfId="8284"/>
    <cellStyle name="40% - Accent4 2 2 7 3 2 2 2" xfId="21926"/>
    <cellStyle name="40% - Accent4 2 2 7 3 2 3" xfId="21927"/>
    <cellStyle name="40% - Accent4 2 2 7 3 3" xfId="8285"/>
    <cellStyle name="40% - Accent4 2 2 7 3 3 2" xfId="21928"/>
    <cellStyle name="40% - Accent4 2 2 7 3 4" xfId="21929"/>
    <cellStyle name="40% - Accent4 2 2 7 4" xfId="8286"/>
    <cellStyle name="40% - Accent4 2 2 7 4 2" xfId="8287"/>
    <cellStyle name="40% - Accent4 2 2 7 4 2 2" xfId="21930"/>
    <cellStyle name="40% - Accent4 2 2 7 4 3" xfId="21931"/>
    <cellStyle name="40% - Accent4 2 2 7 5" xfId="8288"/>
    <cellStyle name="40% - Accent4 2 2 7 5 2" xfId="8289"/>
    <cellStyle name="40% - Accent4 2 2 7 5 2 2" xfId="21932"/>
    <cellStyle name="40% - Accent4 2 2 7 5 3" xfId="15809"/>
    <cellStyle name="40% - Accent4 2 2 7 6" xfId="8290"/>
    <cellStyle name="40% - Accent4 2 2 7 6 2" xfId="8291"/>
    <cellStyle name="40% - Accent4 2 2 7 6 2 2" xfId="17060"/>
    <cellStyle name="40% - Accent4 2 2 7 6 3" xfId="29209"/>
    <cellStyle name="40% - Accent4 2 2 7 7" xfId="8292"/>
    <cellStyle name="40% - Accent4 2 2 7 7 2" xfId="8293"/>
    <cellStyle name="40% - Accent4 2 2 7 7 2 2" xfId="17514"/>
    <cellStyle name="40% - Accent4 2 2 7 7 3" xfId="21933"/>
    <cellStyle name="40% - Accent4 2 2 7 8" xfId="8294"/>
    <cellStyle name="40% - Accent4 2 2 7 8 2" xfId="21934"/>
    <cellStyle name="40% - Accent4 2 2 7 9" xfId="21935"/>
    <cellStyle name="40% - Accent4 2 2 8" xfId="332"/>
    <cellStyle name="40% - Accent4 2 2 8 2" xfId="1654"/>
    <cellStyle name="40% - Accent4 2 2 8 2 2" xfId="8295"/>
    <cellStyle name="40% - Accent4 2 2 8 2 2 2" xfId="8296"/>
    <cellStyle name="40% - Accent4 2 2 8 2 2 2 2" xfId="8297"/>
    <cellStyle name="40% - Accent4 2 2 8 2 2 2 2 2" xfId="21936"/>
    <cellStyle name="40% - Accent4 2 2 8 2 2 2 3" xfId="21937"/>
    <cellStyle name="40% - Accent4 2 2 8 2 2 3" xfId="8298"/>
    <cellStyle name="40% - Accent4 2 2 8 2 2 3 2" xfId="21938"/>
    <cellStyle name="40% - Accent4 2 2 8 2 2 4" xfId="21939"/>
    <cellStyle name="40% - Accent4 2 2 8 2 3" xfId="8299"/>
    <cellStyle name="40% - Accent4 2 2 8 2 3 2" xfId="8300"/>
    <cellStyle name="40% - Accent4 2 2 8 2 3 2 2" xfId="21940"/>
    <cellStyle name="40% - Accent4 2 2 8 2 3 3" xfId="21941"/>
    <cellStyle name="40% - Accent4 2 2 8 2 4" xfId="8301"/>
    <cellStyle name="40% - Accent4 2 2 8 2 4 2" xfId="8302"/>
    <cellStyle name="40% - Accent4 2 2 8 2 4 2 2" xfId="21942"/>
    <cellStyle name="40% - Accent4 2 2 8 2 4 3" xfId="21943"/>
    <cellStyle name="40% - Accent4 2 2 8 2 5" xfId="8303"/>
    <cellStyle name="40% - Accent4 2 2 8 2 5 2" xfId="8304"/>
    <cellStyle name="40% - Accent4 2 2 8 2 5 2 2" xfId="21944"/>
    <cellStyle name="40% - Accent4 2 2 8 2 5 3" xfId="21945"/>
    <cellStyle name="40% - Accent4 2 2 8 2 6" xfId="8305"/>
    <cellStyle name="40% - Accent4 2 2 8 2 6 2" xfId="8306"/>
    <cellStyle name="40% - Accent4 2 2 8 2 6 2 2" xfId="21946"/>
    <cellStyle name="40% - Accent4 2 2 8 2 6 3" xfId="21947"/>
    <cellStyle name="40% - Accent4 2 2 8 2 7" xfId="8307"/>
    <cellStyle name="40% - Accent4 2 2 8 2 7 2" xfId="21948"/>
    <cellStyle name="40% - Accent4 2 2 8 2 8" xfId="21949"/>
    <cellStyle name="40% - Accent4 2 2 8 3" xfId="8308"/>
    <cellStyle name="40% - Accent4 2 2 8 3 2" xfId="8309"/>
    <cellStyle name="40% - Accent4 2 2 8 3 2 2" xfId="8310"/>
    <cellStyle name="40% - Accent4 2 2 8 3 2 2 2" xfId="21950"/>
    <cellStyle name="40% - Accent4 2 2 8 3 2 3" xfId="21951"/>
    <cellStyle name="40% - Accent4 2 2 8 3 3" xfId="8311"/>
    <cellStyle name="40% - Accent4 2 2 8 3 3 2" xfId="21952"/>
    <cellStyle name="40% - Accent4 2 2 8 3 4" xfId="21953"/>
    <cellStyle name="40% - Accent4 2 2 8 4" xfId="8312"/>
    <cellStyle name="40% - Accent4 2 2 8 4 2" xfId="8313"/>
    <cellStyle name="40% - Accent4 2 2 8 4 2 2" xfId="21954"/>
    <cellStyle name="40% - Accent4 2 2 8 4 3" xfId="21955"/>
    <cellStyle name="40% - Accent4 2 2 8 5" xfId="8314"/>
    <cellStyle name="40% - Accent4 2 2 8 5 2" xfId="8315"/>
    <cellStyle name="40% - Accent4 2 2 8 5 2 2" xfId="21956"/>
    <cellStyle name="40% - Accent4 2 2 8 5 3" xfId="21957"/>
    <cellStyle name="40% - Accent4 2 2 8 6" xfId="8316"/>
    <cellStyle name="40% - Accent4 2 2 8 6 2" xfId="8317"/>
    <cellStyle name="40% - Accent4 2 2 8 6 2 2" xfId="21958"/>
    <cellStyle name="40% - Accent4 2 2 8 6 3" xfId="29210"/>
    <cellStyle name="40% - Accent4 2 2 8 7" xfId="8318"/>
    <cellStyle name="40% - Accent4 2 2 8 7 2" xfId="8319"/>
    <cellStyle name="40% - Accent4 2 2 8 7 2 2" xfId="17515"/>
    <cellStyle name="40% - Accent4 2 2 8 7 3" xfId="15810"/>
    <cellStyle name="40% - Accent4 2 2 8 8" xfId="8320"/>
    <cellStyle name="40% - Accent4 2 2 8 8 2" xfId="17061"/>
    <cellStyle name="40% - Accent4 2 2 8 9" xfId="21959"/>
    <cellStyle name="40% - Accent4 2 2 9" xfId="333"/>
    <cellStyle name="40% - Accent4 2 2 9 2" xfId="1655"/>
    <cellStyle name="40% - Accent4 2 2 9 2 2" xfId="8321"/>
    <cellStyle name="40% - Accent4 2 2 9 2 2 2" xfId="8322"/>
    <cellStyle name="40% - Accent4 2 2 9 2 2 2 2" xfId="8323"/>
    <cellStyle name="40% - Accent4 2 2 9 2 2 2 2 2" xfId="21960"/>
    <cellStyle name="40% - Accent4 2 2 9 2 2 2 3" xfId="21961"/>
    <cellStyle name="40% - Accent4 2 2 9 2 2 3" xfId="8324"/>
    <cellStyle name="40% - Accent4 2 2 9 2 2 3 2" xfId="21962"/>
    <cellStyle name="40% - Accent4 2 2 9 2 2 4" xfId="21963"/>
    <cellStyle name="40% - Accent4 2 2 9 2 3" xfId="8325"/>
    <cellStyle name="40% - Accent4 2 2 9 2 3 2" xfId="8326"/>
    <cellStyle name="40% - Accent4 2 2 9 2 3 2 2" xfId="21964"/>
    <cellStyle name="40% - Accent4 2 2 9 2 3 3" xfId="21965"/>
    <cellStyle name="40% - Accent4 2 2 9 2 4" xfId="8327"/>
    <cellStyle name="40% - Accent4 2 2 9 2 4 2" xfId="8328"/>
    <cellStyle name="40% - Accent4 2 2 9 2 4 2 2" xfId="21966"/>
    <cellStyle name="40% - Accent4 2 2 9 2 4 3" xfId="21967"/>
    <cellStyle name="40% - Accent4 2 2 9 2 5" xfId="8329"/>
    <cellStyle name="40% - Accent4 2 2 9 2 5 2" xfId="8330"/>
    <cellStyle name="40% - Accent4 2 2 9 2 5 2 2" xfId="21968"/>
    <cellStyle name="40% - Accent4 2 2 9 2 5 3" xfId="21969"/>
    <cellStyle name="40% - Accent4 2 2 9 2 6" xfId="8331"/>
    <cellStyle name="40% - Accent4 2 2 9 2 6 2" xfId="8332"/>
    <cellStyle name="40% - Accent4 2 2 9 2 6 2 2" xfId="21970"/>
    <cellStyle name="40% - Accent4 2 2 9 2 6 3" xfId="21971"/>
    <cellStyle name="40% - Accent4 2 2 9 2 7" xfId="8333"/>
    <cellStyle name="40% - Accent4 2 2 9 2 7 2" xfId="21972"/>
    <cellStyle name="40% - Accent4 2 2 9 2 8" xfId="21973"/>
    <cellStyle name="40% - Accent4 2 2 9 3" xfId="8334"/>
    <cellStyle name="40% - Accent4 2 2 9 3 2" xfId="8335"/>
    <cellStyle name="40% - Accent4 2 2 9 3 2 2" xfId="8336"/>
    <cellStyle name="40% - Accent4 2 2 9 3 2 2 2" xfId="21974"/>
    <cellStyle name="40% - Accent4 2 2 9 3 2 3" xfId="21975"/>
    <cellStyle name="40% - Accent4 2 2 9 3 3" xfId="8337"/>
    <cellStyle name="40% - Accent4 2 2 9 3 3 2" xfId="21976"/>
    <cellStyle name="40% - Accent4 2 2 9 3 4" xfId="21977"/>
    <cellStyle name="40% - Accent4 2 2 9 4" xfId="8338"/>
    <cellStyle name="40% - Accent4 2 2 9 4 2" xfId="8339"/>
    <cellStyle name="40% - Accent4 2 2 9 4 2 2" xfId="21978"/>
    <cellStyle name="40% - Accent4 2 2 9 4 3" xfId="21979"/>
    <cellStyle name="40% - Accent4 2 2 9 5" xfId="8340"/>
    <cellStyle name="40% - Accent4 2 2 9 5 2" xfId="8341"/>
    <cellStyle name="40% - Accent4 2 2 9 5 2 2" xfId="21980"/>
    <cellStyle name="40% - Accent4 2 2 9 5 3" xfId="21981"/>
    <cellStyle name="40% - Accent4 2 2 9 6" xfId="8342"/>
    <cellStyle name="40% - Accent4 2 2 9 6 2" xfId="8343"/>
    <cellStyle name="40% - Accent4 2 2 9 6 2 2" xfId="16638"/>
    <cellStyle name="40% - Accent4 2 2 9 6 3" xfId="16639"/>
    <cellStyle name="40% - Accent4 2 2 9 7" xfId="8344"/>
    <cellStyle name="40% - Accent4 2 2 9 7 2" xfId="8345"/>
    <cellStyle name="40% - Accent4 2 2 9 7 2 2" xfId="21982"/>
    <cellStyle name="40% - Accent4 2 2 9 7 3" xfId="21983"/>
    <cellStyle name="40% - Accent4 2 2 9 8" xfId="8346"/>
    <cellStyle name="40% - Accent4 2 2 9 8 2" xfId="21984"/>
    <cellStyle name="40% - Accent4 2 2 9 9" xfId="17062"/>
    <cellStyle name="40% - Accent4 2 3" xfId="334"/>
    <cellStyle name="40% - Accent4 2 3 2" xfId="21985"/>
    <cellStyle name="40% - Accent4 2 4" xfId="335"/>
    <cellStyle name="40% - Accent4 2 4 10" xfId="8347"/>
    <cellStyle name="40% - Accent4 2 4 10 2" xfId="8348"/>
    <cellStyle name="40% - Accent4 2 4 10 2 2" xfId="21986"/>
    <cellStyle name="40% - Accent4 2 4 10 3" xfId="21987"/>
    <cellStyle name="40% - Accent4 2 4 11" xfId="8349"/>
    <cellStyle name="40% - Accent4 2 4 11 2" xfId="8350"/>
    <cellStyle name="40% - Accent4 2 4 11 2 2" xfId="21988"/>
    <cellStyle name="40% - Accent4 2 4 11 3" xfId="21989"/>
    <cellStyle name="40% - Accent4 2 4 12" xfId="8351"/>
    <cellStyle name="40% - Accent4 2 4 12 2" xfId="8352"/>
    <cellStyle name="40% - Accent4 2 4 12 2 2" xfId="21990"/>
    <cellStyle name="40% - Accent4 2 4 12 3" xfId="21991"/>
    <cellStyle name="40% - Accent4 2 4 13" xfId="8353"/>
    <cellStyle name="40% - Accent4 2 4 13 2" xfId="21992"/>
    <cellStyle name="40% - Accent4 2 4 14" xfId="21993"/>
    <cellStyle name="40% - Accent4 2 4 2" xfId="336"/>
    <cellStyle name="40% - Accent4 2 4 2 2" xfId="1656"/>
    <cellStyle name="40% - Accent4 2 4 2 2 2" xfId="8354"/>
    <cellStyle name="40% - Accent4 2 4 2 2 2 2" xfId="8355"/>
    <cellStyle name="40% - Accent4 2 4 2 2 2 2 2" xfId="8356"/>
    <cellStyle name="40% - Accent4 2 4 2 2 2 2 2 2" xfId="21994"/>
    <cellStyle name="40% - Accent4 2 4 2 2 2 2 3" xfId="21995"/>
    <cellStyle name="40% - Accent4 2 4 2 2 2 3" xfId="8357"/>
    <cellStyle name="40% - Accent4 2 4 2 2 2 3 2" xfId="21996"/>
    <cellStyle name="40% - Accent4 2 4 2 2 2 4" xfId="21997"/>
    <cellStyle name="40% - Accent4 2 4 2 2 3" xfId="8358"/>
    <cellStyle name="40% - Accent4 2 4 2 2 3 2" xfId="8359"/>
    <cellStyle name="40% - Accent4 2 4 2 2 3 2 2" xfId="17063"/>
    <cellStyle name="40% - Accent4 2 4 2 2 3 3" xfId="21998"/>
    <cellStyle name="40% - Accent4 2 4 2 2 4" xfId="8360"/>
    <cellStyle name="40% - Accent4 2 4 2 2 4 2" xfId="8361"/>
    <cellStyle name="40% - Accent4 2 4 2 2 4 2 2" xfId="29211"/>
    <cellStyle name="40% - Accent4 2 4 2 2 4 3" xfId="21999"/>
    <cellStyle name="40% - Accent4 2 4 2 2 5" xfId="8362"/>
    <cellStyle name="40% - Accent4 2 4 2 2 5 2" xfId="8363"/>
    <cellStyle name="40% - Accent4 2 4 2 2 5 2 2" xfId="22000"/>
    <cellStyle name="40% - Accent4 2 4 2 2 5 3" xfId="22001"/>
    <cellStyle name="40% - Accent4 2 4 2 2 6" xfId="8364"/>
    <cellStyle name="40% - Accent4 2 4 2 2 6 2" xfId="8365"/>
    <cellStyle name="40% - Accent4 2 4 2 2 6 2 2" xfId="22002"/>
    <cellStyle name="40% - Accent4 2 4 2 2 6 3" xfId="22003"/>
    <cellStyle name="40% - Accent4 2 4 2 2 7" xfId="8366"/>
    <cellStyle name="40% - Accent4 2 4 2 2 7 2" xfId="22004"/>
    <cellStyle name="40% - Accent4 2 4 2 2 8" xfId="22005"/>
    <cellStyle name="40% - Accent4 2 4 2 3" xfId="8367"/>
    <cellStyle name="40% - Accent4 2 4 2 3 2" xfId="8368"/>
    <cellStyle name="40% - Accent4 2 4 2 3 2 2" xfId="8369"/>
    <cellStyle name="40% - Accent4 2 4 2 3 2 2 2" xfId="22006"/>
    <cellStyle name="40% - Accent4 2 4 2 3 2 3" xfId="22007"/>
    <cellStyle name="40% - Accent4 2 4 2 3 3" xfId="8370"/>
    <cellStyle name="40% - Accent4 2 4 2 3 3 2" xfId="22008"/>
    <cellStyle name="40% - Accent4 2 4 2 3 4" xfId="22009"/>
    <cellStyle name="40% - Accent4 2 4 2 4" xfId="8371"/>
    <cellStyle name="40% - Accent4 2 4 2 4 2" xfId="8372"/>
    <cellStyle name="40% - Accent4 2 4 2 4 2 2" xfId="22010"/>
    <cellStyle name="40% - Accent4 2 4 2 4 3" xfId="16517"/>
    <cellStyle name="40% - Accent4 2 4 2 5" xfId="8373"/>
    <cellStyle name="40% - Accent4 2 4 2 5 2" xfId="8374"/>
    <cellStyle name="40% - Accent4 2 4 2 5 2 2" xfId="17064"/>
    <cellStyle name="40% - Accent4 2 4 2 5 3" xfId="22011"/>
    <cellStyle name="40% - Accent4 2 4 2 6" xfId="8375"/>
    <cellStyle name="40% - Accent4 2 4 2 6 2" xfId="8376"/>
    <cellStyle name="40% - Accent4 2 4 2 6 2 2" xfId="22012"/>
    <cellStyle name="40% - Accent4 2 4 2 6 3" xfId="22013"/>
    <cellStyle name="40% - Accent4 2 4 2 7" xfId="8377"/>
    <cellStyle name="40% - Accent4 2 4 2 7 2" xfId="8378"/>
    <cellStyle name="40% - Accent4 2 4 2 7 2 2" xfId="22014"/>
    <cellStyle name="40% - Accent4 2 4 2 7 3" xfId="22015"/>
    <cellStyle name="40% - Accent4 2 4 2 8" xfId="8379"/>
    <cellStyle name="40% - Accent4 2 4 2 8 2" xfId="22016"/>
    <cellStyle name="40% - Accent4 2 4 2 9" xfId="22017"/>
    <cellStyle name="40% - Accent4 2 4 3" xfId="337"/>
    <cellStyle name="40% - Accent4 2 4 3 2" xfId="1657"/>
    <cellStyle name="40% - Accent4 2 4 3 2 2" xfId="8380"/>
    <cellStyle name="40% - Accent4 2 4 3 2 2 2" xfId="8381"/>
    <cellStyle name="40% - Accent4 2 4 3 2 2 2 2" xfId="8382"/>
    <cellStyle name="40% - Accent4 2 4 3 2 2 2 2 2" xfId="22018"/>
    <cellStyle name="40% - Accent4 2 4 3 2 2 2 3" xfId="22019"/>
    <cellStyle name="40% - Accent4 2 4 3 2 2 3" xfId="8383"/>
    <cellStyle name="40% - Accent4 2 4 3 2 2 3 2" xfId="22020"/>
    <cellStyle name="40% - Accent4 2 4 3 2 2 4" xfId="22021"/>
    <cellStyle name="40% - Accent4 2 4 3 2 3" xfId="8384"/>
    <cellStyle name="40% - Accent4 2 4 3 2 3 2" xfId="8385"/>
    <cellStyle name="40% - Accent4 2 4 3 2 3 2 2" xfId="22022"/>
    <cellStyle name="40% - Accent4 2 4 3 2 3 3" xfId="16640"/>
    <cellStyle name="40% - Accent4 2 4 3 2 4" xfId="8386"/>
    <cellStyle name="40% - Accent4 2 4 3 2 4 2" xfId="8387"/>
    <cellStyle name="40% - Accent4 2 4 3 2 4 2 2" xfId="22023"/>
    <cellStyle name="40% - Accent4 2 4 3 2 4 3" xfId="22024"/>
    <cellStyle name="40% - Accent4 2 4 3 2 5" xfId="8388"/>
    <cellStyle name="40% - Accent4 2 4 3 2 5 2" xfId="8389"/>
    <cellStyle name="40% - Accent4 2 4 3 2 5 2 2" xfId="22025"/>
    <cellStyle name="40% - Accent4 2 4 3 2 5 3" xfId="22026"/>
    <cellStyle name="40% - Accent4 2 4 3 2 6" xfId="8390"/>
    <cellStyle name="40% - Accent4 2 4 3 2 6 2" xfId="8391"/>
    <cellStyle name="40% - Accent4 2 4 3 2 6 2 2" xfId="22027"/>
    <cellStyle name="40% - Accent4 2 4 3 2 6 3" xfId="22028"/>
    <cellStyle name="40% - Accent4 2 4 3 2 7" xfId="8392"/>
    <cellStyle name="40% - Accent4 2 4 3 2 7 2" xfId="22029"/>
    <cellStyle name="40% - Accent4 2 4 3 2 8" xfId="16762"/>
    <cellStyle name="40% - Accent4 2 4 3 3" xfId="8393"/>
    <cellStyle name="40% - Accent4 2 4 3 3 2" xfId="8394"/>
    <cellStyle name="40% - Accent4 2 4 3 3 2 2" xfId="8395"/>
    <cellStyle name="40% - Accent4 2 4 3 3 2 2 2" xfId="16763"/>
    <cellStyle name="40% - Accent4 2 4 3 3 2 3" xfId="17429"/>
    <cellStyle name="40% - Accent4 2 4 3 3 3" xfId="8396"/>
    <cellStyle name="40% - Accent4 2 4 3 3 3 2" xfId="15811"/>
    <cellStyle name="40% - Accent4 2 4 3 3 4" xfId="15812"/>
    <cellStyle name="40% - Accent4 2 4 3 4" xfId="8397"/>
    <cellStyle name="40% - Accent4 2 4 3 4 2" xfId="8398"/>
    <cellStyle name="40% - Accent4 2 4 3 4 2 2" xfId="17065"/>
    <cellStyle name="40% - Accent4 2 4 3 4 3" xfId="22030"/>
    <cellStyle name="40% - Accent4 2 4 3 5" xfId="8399"/>
    <cellStyle name="40% - Accent4 2 4 3 5 2" xfId="8400"/>
    <cellStyle name="40% - Accent4 2 4 3 5 2 2" xfId="22031"/>
    <cellStyle name="40% - Accent4 2 4 3 5 3" xfId="22032"/>
    <cellStyle name="40% - Accent4 2 4 3 6" xfId="8401"/>
    <cellStyle name="40% - Accent4 2 4 3 6 2" xfId="8402"/>
    <cellStyle name="40% - Accent4 2 4 3 6 2 2" xfId="22033"/>
    <cellStyle name="40% - Accent4 2 4 3 6 3" xfId="22034"/>
    <cellStyle name="40% - Accent4 2 4 3 7" xfId="8403"/>
    <cellStyle name="40% - Accent4 2 4 3 7 2" xfId="8404"/>
    <cellStyle name="40% - Accent4 2 4 3 7 2 2" xfId="22035"/>
    <cellStyle name="40% - Accent4 2 4 3 7 3" xfId="22036"/>
    <cellStyle name="40% - Accent4 2 4 3 8" xfId="8405"/>
    <cellStyle name="40% - Accent4 2 4 3 8 2" xfId="22037"/>
    <cellStyle name="40% - Accent4 2 4 3 9" xfId="22038"/>
    <cellStyle name="40% - Accent4 2 4 4" xfId="338"/>
    <cellStyle name="40% - Accent4 2 4 4 2" xfId="1658"/>
    <cellStyle name="40% - Accent4 2 4 4 2 2" xfId="8406"/>
    <cellStyle name="40% - Accent4 2 4 4 2 2 2" xfId="8407"/>
    <cellStyle name="40% - Accent4 2 4 4 2 2 2 2" xfId="8408"/>
    <cellStyle name="40% - Accent4 2 4 4 2 2 2 2 2" xfId="22039"/>
    <cellStyle name="40% - Accent4 2 4 4 2 2 2 3" xfId="22040"/>
    <cellStyle name="40% - Accent4 2 4 4 2 2 3" xfId="8409"/>
    <cellStyle name="40% - Accent4 2 4 4 2 2 3 2" xfId="22041"/>
    <cellStyle name="40% - Accent4 2 4 4 2 2 4" xfId="22042"/>
    <cellStyle name="40% - Accent4 2 4 4 2 3" xfId="8410"/>
    <cellStyle name="40% - Accent4 2 4 4 2 3 2" xfId="8411"/>
    <cellStyle name="40% - Accent4 2 4 4 2 3 2 2" xfId="29212"/>
    <cellStyle name="40% - Accent4 2 4 4 2 3 3" xfId="16641"/>
    <cellStyle name="40% - Accent4 2 4 4 2 4" xfId="8412"/>
    <cellStyle name="40% - Accent4 2 4 4 2 4 2" xfId="8413"/>
    <cellStyle name="40% - Accent4 2 4 4 2 4 2 2" xfId="17066"/>
    <cellStyle name="40% - Accent4 2 4 4 2 4 3" xfId="22043"/>
    <cellStyle name="40% - Accent4 2 4 4 2 5" xfId="8414"/>
    <cellStyle name="40% - Accent4 2 4 4 2 5 2" xfId="8415"/>
    <cellStyle name="40% - Accent4 2 4 4 2 5 2 2" xfId="22044"/>
    <cellStyle name="40% - Accent4 2 4 4 2 5 3" xfId="22045"/>
    <cellStyle name="40% - Accent4 2 4 4 2 6" xfId="8416"/>
    <cellStyle name="40% - Accent4 2 4 4 2 6 2" xfId="8417"/>
    <cellStyle name="40% - Accent4 2 4 4 2 6 2 2" xfId="22046"/>
    <cellStyle name="40% - Accent4 2 4 4 2 6 3" xfId="22047"/>
    <cellStyle name="40% - Accent4 2 4 4 2 7" xfId="8418"/>
    <cellStyle name="40% - Accent4 2 4 4 2 7 2" xfId="22048"/>
    <cellStyle name="40% - Accent4 2 4 4 2 8" xfId="22049"/>
    <cellStyle name="40% - Accent4 2 4 4 3" xfId="8419"/>
    <cellStyle name="40% - Accent4 2 4 4 3 2" xfId="8420"/>
    <cellStyle name="40% - Accent4 2 4 4 3 2 2" xfId="8421"/>
    <cellStyle name="40% - Accent4 2 4 4 3 2 2 2" xfId="22050"/>
    <cellStyle name="40% - Accent4 2 4 4 3 2 3" xfId="22051"/>
    <cellStyle name="40% - Accent4 2 4 4 3 3" xfId="8422"/>
    <cellStyle name="40% - Accent4 2 4 4 3 3 2" xfId="22052"/>
    <cellStyle name="40% - Accent4 2 4 4 3 4" xfId="22053"/>
    <cellStyle name="40% - Accent4 2 4 4 4" xfId="8423"/>
    <cellStyle name="40% - Accent4 2 4 4 4 2" xfId="8424"/>
    <cellStyle name="40% - Accent4 2 4 4 4 2 2" xfId="22054"/>
    <cellStyle name="40% - Accent4 2 4 4 4 3" xfId="22055"/>
    <cellStyle name="40% - Accent4 2 4 4 5" xfId="8425"/>
    <cellStyle name="40% - Accent4 2 4 4 5 2" xfId="8426"/>
    <cellStyle name="40% - Accent4 2 4 4 5 2 2" xfId="17067"/>
    <cellStyle name="40% - Accent4 2 4 4 5 3" xfId="22056"/>
    <cellStyle name="40% - Accent4 2 4 4 6" xfId="8427"/>
    <cellStyle name="40% - Accent4 2 4 4 6 2" xfId="8428"/>
    <cellStyle name="40% - Accent4 2 4 4 6 2 2" xfId="22057"/>
    <cellStyle name="40% - Accent4 2 4 4 6 3" xfId="22058"/>
    <cellStyle name="40% - Accent4 2 4 4 7" xfId="8429"/>
    <cellStyle name="40% - Accent4 2 4 4 7 2" xfId="8430"/>
    <cellStyle name="40% - Accent4 2 4 4 7 2 2" xfId="22059"/>
    <cellStyle name="40% - Accent4 2 4 4 7 3" xfId="22060"/>
    <cellStyle name="40% - Accent4 2 4 4 8" xfId="8431"/>
    <cellStyle name="40% - Accent4 2 4 4 8 2" xfId="22061"/>
    <cellStyle name="40% - Accent4 2 4 4 9" xfId="22062"/>
    <cellStyle name="40% - Accent4 2 4 5" xfId="1659"/>
    <cellStyle name="40% - Accent4 2 4 5 2" xfId="8432"/>
    <cellStyle name="40% - Accent4 2 4 5 2 2" xfId="8433"/>
    <cellStyle name="40% - Accent4 2 4 5 2 2 2" xfId="8434"/>
    <cellStyle name="40% - Accent4 2 4 5 2 2 2 2" xfId="22063"/>
    <cellStyle name="40% - Accent4 2 4 5 2 2 3" xfId="22064"/>
    <cellStyle name="40% - Accent4 2 4 5 2 3" xfId="8435"/>
    <cellStyle name="40% - Accent4 2 4 5 2 3 2" xfId="22065"/>
    <cellStyle name="40% - Accent4 2 4 5 2 4" xfId="22066"/>
    <cellStyle name="40% - Accent4 2 4 5 3" xfId="8436"/>
    <cellStyle name="40% - Accent4 2 4 5 3 2" xfId="8437"/>
    <cellStyle name="40% - Accent4 2 4 5 3 2 2" xfId="29213"/>
    <cellStyle name="40% - Accent4 2 4 5 3 3" xfId="17516"/>
    <cellStyle name="40% - Accent4 2 4 5 4" xfId="8438"/>
    <cellStyle name="40% - Accent4 2 4 5 4 2" xfId="8439"/>
    <cellStyle name="40% - Accent4 2 4 5 4 2 2" xfId="22067"/>
    <cellStyle name="40% - Accent4 2 4 5 4 3" xfId="22068"/>
    <cellStyle name="40% - Accent4 2 4 5 5" xfId="8440"/>
    <cellStyle name="40% - Accent4 2 4 5 5 2" xfId="8441"/>
    <cellStyle name="40% - Accent4 2 4 5 5 2 2" xfId="22069"/>
    <cellStyle name="40% - Accent4 2 4 5 5 3" xfId="15813"/>
    <cellStyle name="40% - Accent4 2 4 5 6" xfId="8442"/>
    <cellStyle name="40% - Accent4 2 4 5 6 2" xfId="8443"/>
    <cellStyle name="40% - Accent4 2 4 5 6 2 2" xfId="15814"/>
    <cellStyle name="40% - Accent4 2 4 5 6 3" xfId="15815"/>
    <cellStyle name="40% - Accent4 2 4 5 7" xfId="8444"/>
    <cellStyle name="40% - Accent4 2 4 5 7 2" xfId="15816"/>
    <cellStyle name="40% - Accent4 2 4 5 8" xfId="15817"/>
    <cellStyle name="40% - Accent4 2 4 6" xfId="1660"/>
    <cellStyle name="40% - Accent4 2 4 6 2" xfId="8445"/>
    <cellStyle name="40% - Accent4 2 4 6 2 2" xfId="8446"/>
    <cellStyle name="40% - Accent4 2 4 6 2 2 2" xfId="8447"/>
    <cellStyle name="40% - Accent4 2 4 6 2 2 2 2" xfId="22070"/>
    <cellStyle name="40% - Accent4 2 4 6 2 2 3" xfId="22071"/>
    <cellStyle name="40% - Accent4 2 4 6 2 3" xfId="8448"/>
    <cellStyle name="40% - Accent4 2 4 6 2 3 2" xfId="22072"/>
    <cellStyle name="40% - Accent4 2 4 6 2 4" xfId="22073"/>
    <cellStyle name="40% - Accent4 2 4 6 3" xfId="8449"/>
    <cellStyle name="40% - Accent4 2 4 6 3 2" xfId="8450"/>
    <cellStyle name="40% - Accent4 2 4 6 3 2 2" xfId="22074"/>
    <cellStyle name="40% - Accent4 2 4 6 3 3" xfId="22075"/>
    <cellStyle name="40% - Accent4 2 4 6 4" xfId="8451"/>
    <cellStyle name="40% - Accent4 2 4 6 4 2" xfId="8452"/>
    <cellStyle name="40% - Accent4 2 4 6 4 2 2" xfId="22076"/>
    <cellStyle name="40% - Accent4 2 4 6 4 3" xfId="15818"/>
    <cellStyle name="40% - Accent4 2 4 6 5" xfId="8453"/>
    <cellStyle name="40% - Accent4 2 4 6 5 2" xfId="8454"/>
    <cellStyle name="40% - Accent4 2 4 6 5 2 2" xfId="17068"/>
    <cellStyle name="40% - Accent4 2 4 6 5 3" xfId="22077"/>
    <cellStyle name="40% - Accent4 2 4 6 6" xfId="8455"/>
    <cellStyle name="40% - Accent4 2 4 6 6 2" xfId="8456"/>
    <cellStyle name="40% - Accent4 2 4 6 6 2 2" xfId="22078"/>
    <cellStyle name="40% - Accent4 2 4 6 6 3" xfId="22079"/>
    <cellStyle name="40% - Accent4 2 4 6 7" xfId="8457"/>
    <cellStyle name="40% - Accent4 2 4 6 7 2" xfId="22080"/>
    <cellStyle name="40% - Accent4 2 4 6 8" xfId="22081"/>
    <cellStyle name="40% - Accent4 2 4 7" xfId="1661"/>
    <cellStyle name="40% - Accent4 2 4 7 2" xfId="8458"/>
    <cellStyle name="40% - Accent4 2 4 7 2 2" xfId="8459"/>
    <cellStyle name="40% - Accent4 2 4 7 2 2 2" xfId="8460"/>
    <cellStyle name="40% - Accent4 2 4 7 2 2 2 2" xfId="22082"/>
    <cellStyle name="40% - Accent4 2 4 7 2 2 3" xfId="22083"/>
    <cellStyle name="40% - Accent4 2 4 7 2 3" xfId="8461"/>
    <cellStyle name="40% - Accent4 2 4 7 2 3 2" xfId="22084"/>
    <cellStyle name="40% - Accent4 2 4 7 2 4" xfId="22085"/>
    <cellStyle name="40% - Accent4 2 4 7 3" xfId="8462"/>
    <cellStyle name="40% - Accent4 2 4 7 3 2" xfId="8463"/>
    <cellStyle name="40% - Accent4 2 4 7 3 2 2" xfId="16505"/>
    <cellStyle name="40% - Accent4 2 4 7 3 3" xfId="17517"/>
    <cellStyle name="40% - Accent4 2 4 7 4" xfId="8464"/>
    <cellStyle name="40% - Accent4 2 4 7 4 2" xfId="8465"/>
    <cellStyle name="40% - Accent4 2 4 7 4 2 2" xfId="22086"/>
    <cellStyle name="40% - Accent4 2 4 7 4 3" xfId="22087"/>
    <cellStyle name="40% - Accent4 2 4 7 5" xfId="8466"/>
    <cellStyle name="40% - Accent4 2 4 7 5 2" xfId="8467"/>
    <cellStyle name="40% - Accent4 2 4 7 5 2 2" xfId="22088"/>
    <cellStyle name="40% - Accent4 2 4 7 5 3" xfId="22089"/>
    <cellStyle name="40% - Accent4 2 4 7 6" xfId="8468"/>
    <cellStyle name="40% - Accent4 2 4 7 6 2" xfId="8469"/>
    <cellStyle name="40% - Accent4 2 4 7 6 2 2" xfId="22090"/>
    <cellStyle name="40% - Accent4 2 4 7 6 3" xfId="22091"/>
    <cellStyle name="40% - Accent4 2 4 7 7" xfId="8470"/>
    <cellStyle name="40% - Accent4 2 4 7 7 2" xfId="16642"/>
    <cellStyle name="40% - Accent4 2 4 7 8" xfId="22092"/>
    <cellStyle name="40% - Accent4 2 4 8" xfId="8471"/>
    <cellStyle name="40% - Accent4 2 4 8 2" xfId="8472"/>
    <cellStyle name="40% - Accent4 2 4 8 2 2" xfId="8473"/>
    <cellStyle name="40% - Accent4 2 4 8 2 2 2" xfId="22093"/>
    <cellStyle name="40% - Accent4 2 4 8 2 3" xfId="17395"/>
    <cellStyle name="40% - Accent4 2 4 8 3" xfId="8474"/>
    <cellStyle name="40% - Accent4 2 4 8 3 2" xfId="17518"/>
    <cellStyle name="40% - Accent4 2 4 8 4" xfId="17519"/>
    <cellStyle name="40% - Accent4 2 4 9" xfId="8475"/>
    <cellStyle name="40% - Accent4 2 4 9 2" xfId="8476"/>
    <cellStyle name="40% - Accent4 2 4 9 2 2" xfId="22094"/>
    <cellStyle name="40% - Accent4 2 4 9 3" xfId="22095"/>
    <cellStyle name="40% - Accent4 2 5" xfId="1269"/>
    <cellStyle name="40% - Accent4 2 5 2" xfId="22096"/>
    <cellStyle name="40% - Accent4 2 6" xfId="22097"/>
    <cellStyle name="40% - Accent4 3" xfId="1270"/>
    <cellStyle name="40% - Accent4 3 2" xfId="1965"/>
    <cellStyle name="40% - Accent4 3 2 2" xfId="22098"/>
    <cellStyle name="40% - Accent4 3 2 3" xfId="22099"/>
    <cellStyle name="40% - Accent4 3 2 4" xfId="22100"/>
    <cellStyle name="40% - Accent4 3 3" xfId="22101"/>
    <cellStyle name="40% - Accent4 3 4" xfId="22102"/>
    <cellStyle name="40% - Accent4 3 5" xfId="15819"/>
    <cellStyle name="40% - Accent5 2" xfId="339"/>
    <cellStyle name="40% - Accent5 2 2" xfId="340"/>
    <cellStyle name="40% - Accent5 2 2 10" xfId="1662"/>
    <cellStyle name="40% - Accent5 2 2 10 2" xfId="8477"/>
    <cellStyle name="40% - Accent5 2 2 10 2 2" xfId="8478"/>
    <cellStyle name="40% - Accent5 2 2 10 2 2 2" xfId="8479"/>
    <cellStyle name="40% - Accent5 2 2 10 2 2 2 2" xfId="17069"/>
    <cellStyle name="40% - Accent5 2 2 10 2 2 3" xfId="22103"/>
    <cellStyle name="40% - Accent5 2 2 10 2 3" xfId="8480"/>
    <cellStyle name="40% - Accent5 2 2 10 2 3 2" xfId="22104"/>
    <cellStyle name="40% - Accent5 2 2 10 2 4" xfId="16643"/>
    <cellStyle name="40% - Accent5 2 2 10 3" xfId="8481"/>
    <cellStyle name="40% - Accent5 2 2 10 3 2" xfId="8482"/>
    <cellStyle name="40% - Accent5 2 2 10 3 2 2" xfId="16644"/>
    <cellStyle name="40% - Accent5 2 2 10 3 3" xfId="17520"/>
    <cellStyle name="40% - Accent5 2 2 10 4" xfId="8483"/>
    <cellStyle name="40% - Accent5 2 2 10 4 2" xfId="8484"/>
    <cellStyle name="40% - Accent5 2 2 10 4 2 2" xfId="22105"/>
    <cellStyle name="40% - Accent5 2 2 10 4 3" xfId="22106"/>
    <cellStyle name="40% - Accent5 2 2 10 5" xfId="8485"/>
    <cellStyle name="40% - Accent5 2 2 10 5 2" xfId="8486"/>
    <cellStyle name="40% - Accent5 2 2 10 5 2 2" xfId="22107"/>
    <cellStyle name="40% - Accent5 2 2 10 5 3" xfId="22108"/>
    <cellStyle name="40% - Accent5 2 2 10 6" xfId="8487"/>
    <cellStyle name="40% - Accent5 2 2 10 6 2" xfId="8488"/>
    <cellStyle name="40% - Accent5 2 2 10 6 2 2" xfId="22109"/>
    <cellStyle name="40% - Accent5 2 2 10 6 3" xfId="22110"/>
    <cellStyle name="40% - Accent5 2 2 10 7" xfId="8489"/>
    <cellStyle name="40% - Accent5 2 2 10 7 2" xfId="22111"/>
    <cellStyle name="40% - Accent5 2 2 10 8" xfId="22112"/>
    <cellStyle name="40% - Accent5 2 2 11" xfId="1663"/>
    <cellStyle name="40% - Accent5 2 2 11 2" xfId="8490"/>
    <cellStyle name="40% - Accent5 2 2 11 2 2" xfId="8491"/>
    <cellStyle name="40% - Accent5 2 2 11 2 2 2" xfId="8492"/>
    <cellStyle name="40% - Accent5 2 2 11 2 2 2 2" xfId="22113"/>
    <cellStyle name="40% - Accent5 2 2 11 2 2 3" xfId="22114"/>
    <cellStyle name="40% - Accent5 2 2 11 2 3" xfId="8493"/>
    <cellStyle name="40% - Accent5 2 2 11 2 3 2" xfId="22115"/>
    <cellStyle name="40% - Accent5 2 2 11 2 4" xfId="22116"/>
    <cellStyle name="40% - Accent5 2 2 11 3" xfId="8494"/>
    <cellStyle name="40% - Accent5 2 2 11 3 2" xfId="8495"/>
    <cellStyle name="40% - Accent5 2 2 11 3 2 2" xfId="22117"/>
    <cellStyle name="40% - Accent5 2 2 11 3 3" xfId="22118"/>
    <cellStyle name="40% - Accent5 2 2 11 4" xfId="8496"/>
    <cellStyle name="40% - Accent5 2 2 11 4 2" xfId="8497"/>
    <cellStyle name="40% - Accent5 2 2 11 4 2 2" xfId="22119"/>
    <cellStyle name="40% - Accent5 2 2 11 4 3" xfId="22120"/>
    <cellStyle name="40% - Accent5 2 2 11 5" xfId="8498"/>
    <cellStyle name="40% - Accent5 2 2 11 5 2" xfId="8499"/>
    <cellStyle name="40% - Accent5 2 2 11 5 2 2" xfId="22121"/>
    <cellStyle name="40% - Accent5 2 2 11 5 3" xfId="17379"/>
    <cellStyle name="40% - Accent5 2 2 11 6" xfId="8500"/>
    <cellStyle name="40% - Accent5 2 2 11 6 2" xfId="8501"/>
    <cellStyle name="40% - Accent5 2 2 11 6 2 2" xfId="22122"/>
    <cellStyle name="40% - Accent5 2 2 11 6 3" xfId="22123"/>
    <cellStyle name="40% - Accent5 2 2 11 7" xfId="8502"/>
    <cellStyle name="40% - Accent5 2 2 11 7 2" xfId="22124"/>
    <cellStyle name="40% - Accent5 2 2 11 8" xfId="22125"/>
    <cellStyle name="40% - Accent5 2 2 12" xfId="1664"/>
    <cellStyle name="40% - Accent5 2 2 12 2" xfId="8503"/>
    <cellStyle name="40% - Accent5 2 2 12 2 2" xfId="8504"/>
    <cellStyle name="40% - Accent5 2 2 12 2 2 2" xfId="8505"/>
    <cellStyle name="40% - Accent5 2 2 12 2 2 2 2" xfId="22126"/>
    <cellStyle name="40% - Accent5 2 2 12 2 2 3" xfId="22127"/>
    <cellStyle name="40% - Accent5 2 2 12 2 3" xfId="8506"/>
    <cellStyle name="40% - Accent5 2 2 12 2 3 2" xfId="22128"/>
    <cellStyle name="40% - Accent5 2 2 12 2 4" xfId="15820"/>
    <cellStyle name="40% - Accent5 2 2 12 3" xfId="8507"/>
    <cellStyle name="40% - Accent5 2 2 12 3 2" xfId="8508"/>
    <cellStyle name="40% - Accent5 2 2 12 3 2 2" xfId="17070"/>
    <cellStyle name="40% - Accent5 2 2 12 3 3" xfId="22129"/>
    <cellStyle name="40% - Accent5 2 2 12 4" xfId="8509"/>
    <cellStyle name="40% - Accent5 2 2 12 4 2" xfId="8510"/>
    <cellStyle name="40% - Accent5 2 2 12 4 2 2" xfId="22130"/>
    <cellStyle name="40% - Accent5 2 2 12 4 3" xfId="22131"/>
    <cellStyle name="40% - Accent5 2 2 12 5" xfId="8511"/>
    <cellStyle name="40% - Accent5 2 2 12 5 2" xfId="8512"/>
    <cellStyle name="40% - Accent5 2 2 12 5 2 2" xfId="22132"/>
    <cellStyle name="40% - Accent5 2 2 12 5 3" xfId="29214"/>
    <cellStyle name="40% - Accent5 2 2 12 6" xfId="8513"/>
    <cellStyle name="40% - Accent5 2 2 12 6 2" xfId="8514"/>
    <cellStyle name="40% - Accent5 2 2 12 6 2 2" xfId="22133"/>
    <cellStyle name="40% - Accent5 2 2 12 6 3" xfId="22134"/>
    <cellStyle name="40% - Accent5 2 2 12 7" xfId="8515"/>
    <cellStyle name="40% - Accent5 2 2 12 7 2" xfId="22135"/>
    <cellStyle name="40% - Accent5 2 2 12 8" xfId="22136"/>
    <cellStyle name="40% - Accent5 2 2 13" xfId="8516"/>
    <cellStyle name="40% - Accent5 2 2 13 2" xfId="22137"/>
    <cellStyle name="40% - Accent5 2 2 14" xfId="22138"/>
    <cellStyle name="40% - Accent5 2 2 2" xfId="341"/>
    <cellStyle name="40% - Accent5 2 2 2 2" xfId="342"/>
    <cellStyle name="40% - Accent5 2 2 2 2 2" xfId="343"/>
    <cellStyle name="40% - Accent5 2 2 2 2 2 2" xfId="22139"/>
    <cellStyle name="40% - Accent5 2 2 2 2 3" xfId="22140"/>
    <cellStyle name="40% - Accent5 2 2 2 3" xfId="344"/>
    <cellStyle name="40% - Accent5 2 2 2 3 2" xfId="22141"/>
    <cellStyle name="40% - Accent5 2 2 2 4" xfId="345"/>
    <cellStyle name="40% - Accent5 2 2 2 4 10" xfId="8517"/>
    <cellStyle name="40% - Accent5 2 2 2 4 10 2" xfId="8518"/>
    <cellStyle name="40% - Accent5 2 2 2 4 10 2 2" xfId="22142"/>
    <cellStyle name="40% - Accent5 2 2 2 4 10 3" xfId="22143"/>
    <cellStyle name="40% - Accent5 2 2 2 4 11" xfId="8519"/>
    <cellStyle name="40% - Accent5 2 2 2 4 11 2" xfId="8520"/>
    <cellStyle name="40% - Accent5 2 2 2 4 11 2 2" xfId="22144"/>
    <cellStyle name="40% - Accent5 2 2 2 4 11 3" xfId="22145"/>
    <cellStyle name="40% - Accent5 2 2 2 4 12" xfId="8521"/>
    <cellStyle name="40% - Accent5 2 2 2 4 12 2" xfId="8522"/>
    <cellStyle name="40% - Accent5 2 2 2 4 12 2 2" xfId="29215"/>
    <cellStyle name="40% - Accent5 2 2 2 4 12 3" xfId="22146"/>
    <cellStyle name="40% - Accent5 2 2 2 4 13" xfId="8523"/>
    <cellStyle name="40% - Accent5 2 2 2 4 13 2" xfId="22147"/>
    <cellStyle name="40% - Accent5 2 2 2 4 14" xfId="22148"/>
    <cellStyle name="40% - Accent5 2 2 2 4 2" xfId="346"/>
    <cellStyle name="40% - Accent5 2 2 2 4 2 2" xfId="1665"/>
    <cellStyle name="40% - Accent5 2 2 2 4 2 2 2" xfId="8524"/>
    <cellStyle name="40% - Accent5 2 2 2 4 2 2 2 2" xfId="8525"/>
    <cellStyle name="40% - Accent5 2 2 2 4 2 2 2 2 2" xfId="8526"/>
    <cellStyle name="40% - Accent5 2 2 2 4 2 2 2 2 2 2" xfId="22149"/>
    <cellStyle name="40% - Accent5 2 2 2 4 2 2 2 2 3" xfId="22150"/>
    <cellStyle name="40% - Accent5 2 2 2 4 2 2 2 3" xfId="8527"/>
    <cellStyle name="40% - Accent5 2 2 2 4 2 2 2 3 2" xfId="22151"/>
    <cellStyle name="40% - Accent5 2 2 2 4 2 2 2 4" xfId="22152"/>
    <cellStyle name="40% - Accent5 2 2 2 4 2 2 3" xfId="8528"/>
    <cellStyle name="40% - Accent5 2 2 2 4 2 2 3 2" xfId="8529"/>
    <cellStyle name="40% - Accent5 2 2 2 4 2 2 3 2 2" xfId="22153"/>
    <cellStyle name="40% - Accent5 2 2 2 4 2 2 3 3" xfId="22154"/>
    <cellStyle name="40% - Accent5 2 2 2 4 2 2 4" xfId="8530"/>
    <cellStyle name="40% - Accent5 2 2 2 4 2 2 4 2" xfId="8531"/>
    <cellStyle name="40% - Accent5 2 2 2 4 2 2 4 2 2" xfId="17071"/>
    <cellStyle name="40% - Accent5 2 2 2 4 2 2 4 3" xfId="22155"/>
    <cellStyle name="40% - Accent5 2 2 2 4 2 2 5" xfId="8532"/>
    <cellStyle name="40% - Accent5 2 2 2 4 2 2 5 2" xfId="8533"/>
    <cellStyle name="40% - Accent5 2 2 2 4 2 2 5 2 2" xfId="22156"/>
    <cellStyle name="40% - Accent5 2 2 2 4 2 2 5 3" xfId="22157"/>
    <cellStyle name="40% - Accent5 2 2 2 4 2 2 6" xfId="8534"/>
    <cellStyle name="40% - Accent5 2 2 2 4 2 2 6 2" xfId="8535"/>
    <cellStyle name="40% - Accent5 2 2 2 4 2 2 6 2 2" xfId="22158"/>
    <cellStyle name="40% - Accent5 2 2 2 4 2 2 6 3" xfId="22159"/>
    <cellStyle name="40% - Accent5 2 2 2 4 2 2 7" xfId="8536"/>
    <cellStyle name="40% - Accent5 2 2 2 4 2 2 7 2" xfId="22160"/>
    <cellStyle name="40% - Accent5 2 2 2 4 2 2 8" xfId="22161"/>
    <cellStyle name="40% - Accent5 2 2 2 4 2 3" xfId="8537"/>
    <cellStyle name="40% - Accent5 2 2 2 4 2 3 2" xfId="8538"/>
    <cellStyle name="40% - Accent5 2 2 2 4 2 3 2 2" xfId="8539"/>
    <cellStyle name="40% - Accent5 2 2 2 4 2 3 2 2 2" xfId="22162"/>
    <cellStyle name="40% - Accent5 2 2 2 4 2 3 2 3" xfId="22163"/>
    <cellStyle name="40% - Accent5 2 2 2 4 2 3 3" xfId="8540"/>
    <cellStyle name="40% - Accent5 2 2 2 4 2 3 3 2" xfId="22164"/>
    <cellStyle name="40% - Accent5 2 2 2 4 2 3 4" xfId="22165"/>
    <cellStyle name="40% - Accent5 2 2 2 4 2 4" xfId="8541"/>
    <cellStyle name="40% - Accent5 2 2 2 4 2 4 2" xfId="8542"/>
    <cellStyle name="40% - Accent5 2 2 2 4 2 4 2 2" xfId="22166"/>
    <cellStyle name="40% - Accent5 2 2 2 4 2 4 3" xfId="22167"/>
    <cellStyle name="40% - Accent5 2 2 2 4 2 5" xfId="8543"/>
    <cellStyle name="40% - Accent5 2 2 2 4 2 5 2" xfId="8544"/>
    <cellStyle name="40% - Accent5 2 2 2 4 2 5 2 2" xfId="17072"/>
    <cellStyle name="40% - Accent5 2 2 2 4 2 5 3" xfId="22168"/>
    <cellStyle name="40% - Accent5 2 2 2 4 2 6" xfId="8545"/>
    <cellStyle name="40% - Accent5 2 2 2 4 2 6 2" xfId="8546"/>
    <cellStyle name="40% - Accent5 2 2 2 4 2 6 2 2" xfId="22169"/>
    <cellStyle name="40% - Accent5 2 2 2 4 2 6 3" xfId="29216"/>
    <cellStyle name="40% - Accent5 2 2 2 4 2 7" xfId="8547"/>
    <cellStyle name="40% - Accent5 2 2 2 4 2 7 2" xfId="8548"/>
    <cellStyle name="40% - Accent5 2 2 2 4 2 7 2 2" xfId="17521"/>
    <cellStyle name="40% - Accent5 2 2 2 4 2 7 3" xfId="22170"/>
    <cellStyle name="40% - Accent5 2 2 2 4 2 8" xfId="8549"/>
    <cellStyle name="40% - Accent5 2 2 2 4 2 8 2" xfId="22171"/>
    <cellStyle name="40% - Accent5 2 2 2 4 2 9" xfId="22172"/>
    <cellStyle name="40% - Accent5 2 2 2 4 3" xfId="347"/>
    <cellStyle name="40% - Accent5 2 2 2 4 3 2" xfId="1666"/>
    <cellStyle name="40% - Accent5 2 2 2 4 3 2 2" xfId="8550"/>
    <cellStyle name="40% - Accent5 2 2 2 4 3 2 2 2" xfId="8551"/>
    <cellStyle name="40% - Accent5 2 2 2 4 3 2 2 2 2" xfId="8552"/>
    <cellStyle name="40% - Accent5 2 2 2 4 3 2 2 2 2 2" xfId="22173"/>
    <cellStyle name="40% - Accent5 2 2 2 4 3 2 2 2 3" xfId="22174"/>
    <cellStyle name="40% - Accent5 2 2 2 4 3 2 2 3" xfId="8553"/>
    <cellStyle name="40% - Accent5 2 2 2 4 3 2 2 3 2" xfId="22175"/>
    <cellStyle name="40% - Accent5 2 2 2 4 3 2 2 4" xfId="22176"/>
    <cellStyle name="40% - Accent5 2 2 2 4 3 2 3" xfId="8554"/>
    <cellStyle name="40% - Accent5 2 2 2 4 3 2 3 2" xfId="8555"/>
    <cellStyle name="40% - Accent5 2 2 2 4 3 2 3 2 2" xfId="22177"/>
    <cellStyle name="40% - Accent5 2 2 2 4 3 2 3 3" xfId="22178"/>
    <cellStyle name="40% - Accent5 2 2 2 4 3 2 4" xfId="8556"/>
    <cellStyle name="40% - Accent5 2 2 2 4 3 2 4 2" xfId="8557"/>
    <cellStyle name="40% - Accent5 2 2 2 4 3 2 4 2 2" xfId="22179"/>
    <cellStyle name="40% - Accent5 2 2 2 4 3 2 4 3" xfId="22180"/>
    <cellStyle name="40% - Accent5 2 2 2 4 3 2 5" xfId="8558"/>
    <cellStyle name="40% - Accent5 2 2 2 4 3 2 5 2" xfId="8559"/>
    <cellStyle name="40% - Accent5 2 2 2 4 3 2 5 2 2" xfId="17073"/>
    <cellStyle name="40% - Accent5 2 2 2 4 3 2 5 3" xfId="22181"/>
    <cellStyle name="40% - Accent5 2 2 2 4 3 2 6" xfId="8560"/>
    <cellStyle name="40% - Accent5 2 2 2 4 3 2 6 2" xfId="8561"/>
    <cellStyle name="40% - Accent5 2 2 2 4 3 2 6 2 2" xfId="22182"/>
    <cellStyle name="40% - Accent5 2 2 2 4 3 2 6 3" xfId="22183"/>
    <cellStyle name="40% - Accent5 2 2 2 4 3 2 7" xfId="8562"/>
    <cellStyle name="40% - Accent5 2 2 2 4 3 2 7 2" xfId="22184"/>
    <cellStyle name="40% - Accent5 2 2 2 4 3 2 8" xfId="22185"/>
    <cellStyle name="40% - Accent5 2 2 2 4 3 3" xfId="8563"/>
    <cellStyle name="40% - Accent5 2 2 2 4 3 3 2" xfId="8564"/>
    <cellStyle name="40% - Accent5 2 2 2 4 3 3 2 2" xfId="8565"/>
    <cellStyle name="40% - Accent5 2 2 2 4 3 3 2 2 2" xfId="22186"/>
    <cellStyle name="40% - Accent5 2 2 2 4 3 3 2 3" xfId="22187"/>
    <cellStyle name="40% - Accent5 2 2 2 4 3 3 3" xfId="8566"/>
    <cellStyle name="40% - Accent5 2 2 2 4 3 3 3 2" xfId="22188"/>
    <cellStyle name="40% - Accent5 2 2 2 4 3 3 4" xfId="22189"/>
    <cellStyle name="40% - Accent5 2 2 2 4 3 4" xfId="8567"/>
    <cellStyle name="40% - Accent5 2 2 2 4 3 4 2" xfId="8568"/>
    <cellStyle name="40% - Accent5 2 2 2 4 3 4 2 2" xfId="22190"/>
    <cellStyle name="40% - Accent5 2 2 2 4 3 4 3" xfId="22191"/>
    <cellStyle name="40% - Accent5 2 2 2 4 3 5" xfId="8569"/>
    <cellStyle name="40% - Accent5 2 2 2 4 3 5 2" xfId="8570"/>
    <cellStyle name="40% - Accent5 2 2 2 4 3 5 2 2" xfId="22192"/>
    <cellStyle name="40% - Accent5 2 2 2 4 3 5 3" xfId="22193"/>
    <cellStyle name="40% - Accent5 2 2 2 4 3 6" xfId="8571"/>
    <cellStyle name="40% - Accent5 2 2 2 4 3 6 2" xfId="8572"/>
    <cellStyle name="40% - Accent5 2 2 2 4 3 6 2 2" xfId="22194"/>
    <cellStyle name="40% - Accent5 2 2 2 4 3 6 3" xfId="29217"/>
    <cellStyle name="40% - Accent5 2 2 2 4 3 7" xfId="8573"/>
    <cellStyle name="40% - Accent5 2 2 2 4 3 7 2" xfId="8574"/>
    <cellStyle name="40% - Accent5 2 2 2 4 3 7 2 2" xfId="16645"/>
    <cellStyle name="40% - Accent5 2 2 2 4 3 7 3" xfId="22195"/>
    <cellStyle name="40% - Accent5 2 2 2 4 3 8" xfId="8575"/>
    <cellStyle name="40% - Accent5 2 2 2 4 3 8 2" xfId="22196"/>
    <cellStyle name="40% - Accent5 2 2 2 4 3 9" xfId="22197"/>
    <cellStyle name="40% - Accent5 2 2 2 4 4" xfId="348"/>
    <cellStyle name="40% - Accent5 2 2 2 4 4 2" xfId="1667"/>
    <cellStyle name="40% - Accent5 2 2 2 4 4 2 2" xfId="8576"/>
    <cellStyle name="40% - Accent5 2 2 2 4 4 2 2 2" xfId="8577"/>
    <cellStyle name="40% - Accent5 2 2 2 4 4 2 2 2 2" xfId="8578"/>
    <cellStyle name="40% - Accent5 2 2 2 4 4 2 2 2 2 2" xfId="22198"/>
    <cellStyle name="40% - Accent5 2 2 2 4 4 2 2 2 3" xfId="22199"/>
    <cellStyle name="40% - Accent5 2 2 2 4 4 2 2 3" xfId="8579"/>
    <cellStyle name="40% - Accent5 2 2 2 4 4 2 2 3 2" xfId="15821"/>
    <cellStyle name="40% - Accent5 2 2 2 4 4 2 2 4" xfId="15822"/>
    <cellStyle name="40% - Accent5 2 2 2 4 4 2 3" xfId="8580"/>
    <cellStyle name="40% - Accent5 2 2 2 4 4 2 3 2" xfId="8581"/>
    <cellStyle name="40% - Accent5 2 2 2 4 4 2 3 2 2" xfId="15823"/>
    <cellStyle name="40% - Accent5 2 2 2 4 4 2 3 3" xfId="15824"/>
    <cellStyle name="40% - Accent5 2 2 2 4 4 2 4" xfId="8582"/>
    <cellStyle name="40% - Accent5 2 2 2 4 4 2 4 2" xfId="8583"/>
    <cellStyle name="40% - Accent5 2 2 2 4 4 2 4 2 2" xfId="15825"/>
    <cellStyle name="40% - Accent5 2 2 2 4 4 2 4 3" xfId="15826"/>
    <cellStyle name="40% - Accent5 2 2 2 4 4 2 5" xfId="8584"/>
    <cellStyle name="40% - Accent5 2 2 2 4 4 2 5 2" xfId="8585"/>
    <cellStyle name="40% - Accent5 2 2 2 4 4 2 5 2 2" xfId="15827"/>
    <cellStyle name="40% - Accent5 2 2 2 4 4 2 5 3" xfId="15828"/>
    <cellStyle name="40% - Accent5 2 2 2 4 4 2 6" xfId="8586"/>
    <cellStyle name="40% - Accent5 2 2 2 4 4 2 6 2" xfId="8587"/>
    <cellStyle name="40% - Accent5 2 2 2 4 4 2 6 2 2" xfId="22200"/>
    <cellStyle name="40% - Accent5 2 2 2 4 4 2 6 3" xfId="22201"/>
    <cellStyle name="40% - Accent5 2 2 2 4 4 2 7" xfId="8588"/>
    <cellStyle name="40% - Accent5 2 2 2 4 4 2 7 2" xfId="22202"/>
    <cellStyle name="40% - Accent5 2 2 2 4 4 2 8" xfId="22203"/>
    <cellStyle name="40% - Accent5 2 2 2 4 4 3" xfId="8589"/>
    <cellStyle name="40% - Accent5 2 2 2 4 4 3 2" xfId="8590"/>
    <cellStyle name="40% - Accent5 2 2 2 4 4 3 2 2" xfId="8591"/>
    <cellStyle name="40% - Accent5 2 2 2 4 4 3 2 2 2" xfId="22204"/>
    <cellStyle name="40% - Accent5 2 2 2 4 4 3 2 3" xfId="22205"/>
    <cellStyle name="40% - Accent5 2 2 2 4 4 3 3" xfId="8592"/>
    <cellStyle name="40% - Accent5 2 2 2 4 4 3 3 2" xfId="22206"/>
    <cellStyle name="40% - Accent5 2 2 2 4 4 3 4" xfId="15829"/>
    <cellStyle name="40% - Accent5 2 2 2 4 4 4" xfId="8593"/>
    <cellStyle name="40% - Accent5 2 2 2 4 4 4 2" xfId="8594"/>
    <cellStyle name="40% - Accent5 2 2 2 4 4 4 2 2" xfId="17074"/>
    <cellStyle name="40% - Accent5 2 2 2 4 4 4 3" xfId="22207"/>
    <cellStyle name="40% - Accent5 2 2 2 4 4 5" xfId="8595"/>
    <cellStyle name="40% - Accent5 2 2 2 4 4 5 2" xfId="8596"/>
    <cellStyle name="40% - Accent5 2 2 2 4 4 5 2 2" xfId="22208"/>
    <cellStyle name="40% - Accent5 2 2 2 4 4 5 3" xfId="22209"/>
    <cellStyle name="40% - Accent5 2 2 2 4 4 6" xfId="8597"/>
    <cellStyle name="40% - Accent5 2 2 2 4 4 6 2" xfId="8598"/>
    <cellStyle name="40% - Accent5 2 2 2 4 4 6 2 2" xfId="22210"/>
    <cellStyle name="40% - Accent5 2 2 2 4 4 6 3" xfId="17522"/>
    <cellStyle name="40% - Accent5 2 2 2 4 4 7" xfId="8599"/>
    <cellStyle name="40% - Accent5 2 2 2 4 4 7 2" xfId="8600"/>
    <cellStyle name="40% - Accent5 2 2 2 4 4 7 2 2" xfId="17523"/>
    <cellStyle name="40% - Accent5 2 2 2 4 4 7 3" xfId="22211"/>
    <cellStyle name="40% - Accent5 2 2 2 4 4 8" xfId="8601"/>
    <cellStyle name="40% - Accent5 2 2 2 4 4 8 2" xfId="22212"/>
    <cellStyle name="40% - Accent5 2 2 2 4 4 9" xfId="22213"/>
    <cellStyle name="40% - Accent5 2 2 2 4 5" xfId="1668"/>
    <cellStyle name="40% - Accent5 2 2 2 4 5 2" xfId="8602"/>
    <cellStyle name="40% - Accent5 2 2 2 4 5 2 2" xfId="8603"/>
    <cellStyle name="40% - Accent5 2 2 2 4 5 2 2 2" xfId="8604"/>
    <cellStyle name="40% - Accent5 2 2 2 4 5 2 2 2 2" xfId="22214"/>
    <cellStyle name="40% - Accent5 2 2 2 4 5 2 2 3" xfId="22215"/>
    <cellStyle name="40% - Accent5 2 2 2 4 5 2 3" xfId="8605"/>
    <cellStyle name="40% - Accent5 2 2 2 4 5 2 3 2" xfId="22216"/>
    <cellStyle name="40% - Accent5 2 2 2 4 5 2 4" xfId="22217"/>
    <cellStyle name="40% - Accent5 2 2 2 4 5 3" xfId="8606"/>
    <cellStyle name="40% - Accent5 2 2 2 4 5 3 2" xfId="8607"/>
    <cellStyle name="40% - Accent5 2 2 2 4 5 3 2 2" xfId="22218"/>
    <cellStyle name="40% - Accent5 2 2 2 4 5 3 3" xfId="22219"/>
    <cellStyle name="40% - Accent5 2 2 2 4 5 4" xfId="8608"/>
    <cellStyle name="40% - Accent5 2 2 2 4 5 4 2" xfId="8609"/>
    <cellStyle name="40% - Accent5 2 2 2 4 5 4 2 2" xfId="22220"/>
    <cellStyle name="40% - Accent5 2 2 2 4 5 4 3" xfId="22221"/>
    <cellStyle name="40% - Accent5 2 2 2 4 5 5" xfId="8610"/>
    <cellStyle name="40% - Accent5 2 2 2 4 5 5 2" xfId="8611"/>
    <cellStyle name="40% - Accent5 2 2 2 4 5 5 2 2" xfId="22222"/>
    <cellStyle name="40% - Accent5 2 2 2 4 5 5 3" xfId="22223"/>
    <cellStyle name="40% - Accent5 2 2 2 4 5 6" xfId="8612"/>
    <cellStyle name="40% - Accent5 2 2 2 4 5 6 2" xfId="8613"/>
    <cellStyle name="40% - Accent5 2 2 2 4 5 6 2 2" xfId="22224"/>
    <cellStyle name="40% - Accent5 2 2 2 4 5 6 3" xfId="22225"/>
    <cellStyle name="40% - Accent5 2 2 2 4 5 7" xfId="8614"/>
    <cellStyle name="40% - Accent5 2 2 2 4 5 7 2" xfId="22226"/>
    <cellStyle name="40% - Accent5 2 2 2 4 5 8" xfId="22227"/>
    <cellStyle name="40% - Accent5 2 2 2 4 6" xfId="1669"/>
    <cellStyle name="40% - Accent5 2 2 2 4 6 2" xfId="8615"/>
    <cellStyle name="40% - Accent5 2 2 2 4 6 2 2" xfId="8616"/>
    <cellStyle name="40% - Accent5 2 2 2 4 6 2 2 2" xfId="8617"/>
    <cellStyle name="40% - Accent5 2 2 2 4 6 2 2 2 2" xfId="29218"/>
    <cellStyle name="40% - Accent5 2 2 2 4 6 2 2 3" xfId="22228"/>
    <cellStyle name="40% - Accent5 2 2 2 4 6 2 3" xfId="8618"/>
    <cellStyle name="40% - Accent5 2 2 2 4 6 2 3 2" xfId="22229"/>
    <cellStyle name="40% - Accent5 2 2 2 4 6 2 4" xfId="22230"/>
    <cellStyle name="40% - Accent5 2 2 2 4 6 3" xfId="8619"/>
    <cellStyle name="40% - Accent5 2 2 2 4 6 3 2" xfId="8620"/>
    <cellStyle name="40% - Accent5 2 2 2 4 6 3 2 2" xfId="22231"/>
    <cellStyle name="40% - Accent5 2 2 2 4 6 3 3" xfId="22232"/>
    <cellStyle name="40% - Accent5 2 2 2 4 6 4" xfId="8621"/>
    <cellStyle name="40% - Accent5 2 2 2 4 6 4 2" xfId="8622"/>
    <cellStyle name="40% - Accent5 2 2 2 4 6 4 2 2" xfId="15830"/>
    <cellStyle name="40% - Accent5 2 2 2 4 6 4 3" xfId="17075"/>
    <cellStyle name="40% - Accent5 2 2 2 4 6 5" xfId="8623"/>
    <cellStyle name="40% - Accent5 2 2 2 4 6 5 2" xfId="8624"/>
    <cellStyle name="40% - Accent5 2 2 2 4 6 5 2 2" xfId="22233"/>
    <cellStyle name="40% - Accent5 2 2 2 4 6 5 3" xfId="22234"/>
    <cellStyle name="40% - Accent5 2 2 2 4 6 6" xfId="8625"/>
    <cellStyle name="40% - Accent5 2 2 2 4 6 6 2" xfId="8626"/>
    <cellStyle name="40% - Accent5 2 2 2 4 6 6 2 2" xfId="22235"/>
    <cellStyle name="40% - Accent5 2 2 2 4 6 6 3" xfId="22236"/>
    <cellStyle name="40% - Accent5 2 2 2 4 6 7" xfId="8627"/>
    <cellStyle name="40% - Accent5 2 2 2 4 6 7 2" xfId="22237"/>
    <cellStyle name="40% - Accent5 2 2 2 4 6 8" xfId="22238"/>
    <cellStyle name="40% - Accent5 2 2 2 4 7" xfId="1670"/>
    <cellStyle name="40% - Accent5 2 2 2 4 7 2" xfId="8628"/>
    <cellStyle name="40% - Accent5 2 2 2 4 7 2 2" xfId="8629"/>
    <cellStyle name="40% - Accent5 2 2 2 4 7 2 2 2" xfId="8630"/>
    <cellStyle name="40% - Accent5 2 2 2 4 7 2 2 2 2" xfId="29219"/>
    <cellStyle name="40% - Accent5 2 2 2 4 7 2 2 3" xfId="22239"/>
    <cellStyle name="40% - Accent5 2 2 2 4 7 2 3" xfId="8631"/>
    <cellStyle name="40% - Accent5 2 2 2 4 7 2 3 2" xfId="22240"/>
    <cellStyle name="40% - Accent5 2 2 2 4 7 2 4" xfId="22241"/>
    <cellStyle name="40% - Accent5 2 2 2 4 7 3" xfId="8632"/>
    <cellStyle name="40% - Accent5 2 2 2 4 7 3 2" xfId="8633"/>
    <cellStyle name="40% - Accent5 2 2 2 4 7 3 2 2" xfId="22242"/>
    <cellStyle name="40% - Accent5 2 2 2 4 7 3 3" xfId="22243"/>
    <cellStyle name="40% - Accent5 2 2 2 4 7 4" xfId="8634"/>
    <cellStyle name="40% - Accent5 2 2 2 4 7 4 2" xfId="8635"/>
    <cellStyle name="40% - Accent5 2 2 2 4 7 4 2 2" xfId="22244"/>
    <cellStyle name="40% - Accent5 2 2 2 4 7 4 3" xfId="22245"/>
    <cellStyle name="40% - Accent5 2 2 2 4 7 5" xfId="8636"/>
    <cellStyle name="40% - Accent5 2 2 2 4 7 5 2" xfId="8637"/>
    <cellStyle name="40% - Accent5 2 2 2 4 7 5 2 2" xfId="22246"/>
    <cellStyle name="40% - Accent5 2 2 2 4 7 5 3" xfId="22247"/>
    <cellStyle name="40% - Accent5 2 2 2 4 7 6" xfId="8638"/>
    <cellStyle name="40% - Accent5 2 2 2 4 7 6 2" xfId="8639"/>
    <cellStyle name="40% - Accent5 2 2 2 4 7 6 2 2" xfId="22248"/>
    <cellStyle name="40% - Accent5 2 2 2 4 7 6 3" xfId="22249"/>
    <cellStyle name="40% - Accent5 2 2 2 4 7 7" xfId="8640"/>
    <cellStyle name="40% - Accent5 2 2 2 4 7 7 2" xfId="22250"/>
    <cellStyle name="40% - Accent5 2 2 2 4 7 8" xfId="22251"/>
    <cellStyle name="40% - Accent5 2 2 2 4 8" xfId="8641"/>
    <cellStyle name="40% - Accent5 2 2 2 4 8 2" xfId="8642"/>
    <cellStyle name="40% - Accent5 2 2 2 4 8 2 2" xfId="8643"/>
    <cellStyle name="40% - Accent5 2 2 2 4 8 2 2 2" xfId="29220"/>
    <cellStyle name="40% - Accent5 2 2 2 4 8 2 3" xfId="16490"/>
    <cellStyle name="40% - Accent5 2 2 2 4 8 3" xfId="8644"/>
    <cellStyle name="40% - Accent5 2 2 2 4 8 3 2" xfId="22252"/>
    <cellStyle name="40% - Accent5 2 2 2 4 8 4" xfId="22253"/>
    <cellStyle name="40% - Accent5 2 2 2 4 9" xfId="8645"/>
    <cellStyle name="40% - Accent5 2 2 2 4 9 2" xfId="8646"/>
    <cellStyle name="40% - Accent5 2 2 2 4 9 2 2" xfId="22254"/>
    <cellStyle name="40% - Accent5 2 2 2 4 9 3" xfId="22255"/>
    <cellStyle name="40% - Accent5 2 2 2 5" xfId="349"/>
    <cellStyle name="40% - Accent5 2 2 2 5 2" xfId="22256"/>
    <cellStyle name="40% - Accent5 2 2 2 6" xfId="22257"/>
    <cellStyle name="40% - Accent5 2 2 3" xfId="350"/>
    <cellStyle name="40% - Accent5 2 2 3 2" xfId="351"/>
    <cellStyle name="40% - Accent5 2 2 3 2 2" xfId="352"/>
    <cellStyle name="40% - Accent5 2 2 3 2 2 2" xfId="22258"/>
    <cellStyle name="40% - Accent5 2 2 3 2 3" xfId="15831"/>
    <cellStyle name="40% - Accent5 2 2 3 3" xfId="353"/>
    <cellStyle name="40% - Accent5 2 2 3 3 2" xfId="28902"/>
    <cellStyle name="40% - Accent5 2 2 3 4" xfId="17076"/>
    <cellStyle name="40% - Accent5 2 2 4" xfId="354"/>
    <cellStyle name="40% - Accent5 2 2 4 2" xfId="355"/>
    <cellStyle name="40% - Accent5 2 2 4 2 2" xfId="22259"/>
    <cellStyle name="40% - Accent5 2 2 4 3" xfId="28901"/>
    <cellStyle name="40% - Accent5 2 2 5" xfId="356"/>
    <cellStyle name="40% - Accent5 2 2 5 10" xfId="8647"/>
    <cellStyle name="40% - Accent5 2 2 5 10 2" xfId="8648"/>
    <cellStyle name="40% - Accent5 2 2 5 10 2 2" xfId="22260"/>
    <cellStyle name="40% - Accent5 2 2 5 10 3" xfId="22261"/>
    <cellStyle name="40% - Accent5 2 2 5 11" xfId="8649"/>
    <cellStyle name="40% - Accent5 2 2 5 11 2" xfId="8650"/>
    <cellStyle name="40% - Accent5 2 2 5 11 2 2" xfId="22262"/>
    <cellStyle name="40% - Accent5 2 2 5 11 3" xfId="22263"/>
    <cellStyle name="40% - Accent5 2 2 5 12" xfId="8651"/>
    <cellStyle name="40% - Accent5 2 2 5 12 2" xfId="8652"/>
    <cellStyle name="40% - Accent5 2 2 5 12 2 2" xfId="22264"/>
    <cellStyle name="40% - Accent5 2 2 5 12 3" xfId="22265"/>
    <cellStyle name="40% - Accent5 2 2 5 13" xfId="8653"/>
    <cellStyle name="40% - Accent5 2 2 5 13 2" xfId="22266"/>
    <cellStyle name="40% - Accent5 2 2 5 14" xfId="22267"/>
    <cellStyle name="40% - Accent5 2 2 5 2" xfId="357"/>
    <cellStyle name="40% - Accent5 2 2 5 2 2" xfId="1671"/>
    <cellStyle name="40% - Accent5 2 2 5 2 2 2" xfId="8654"/>
    <cellStyle name="40% - Accent5 2 2 5 2 2 2 2" xfId="8655"/>
    <cellStyle name="40% - Accent5 2 2 5 2 2 2 2 2" xfId="8656"/>
    <cellStyle name="40% - Accent5 2 2 5 2 2 2 2 2 2" xfId="22268"/>
    <cellStyle name="40% - Accent5 2 2 5 2 2 2 2 3" xfId="22269"/>
    <cellStyle name="40% - Accent5 2 2 5 2 2 2 3" xfId="8657"/>
    <cellStyle name="40% - Accent5 2 2 5 2 2 2 3 2" xfId="22270"/>
    <cellStyle name="40% - Accent5 2 2 5 2 2 2 4" xfId="22271"/>
    <cellStyle name="40% - Accent5 2 2 5 2 2 3" xfId="8658"/>
    <cellStyle name="40% - Accent5 2 2 5 2 2 3 2" xfId="8659"/>
    <cellStyle name="40% - Accent5 2 2 5 2 2 3 2 2" xfId="22272"/>
    <cellStyle name="40% - Accent5 2 2 5 2 2 3 3" xfId="22273"/>
    <cellStyle name="40% - Accent5 2 2 5 2 2 4" xfId="8660"/>
    <cellStyle name="40% - Accent5 2 2 5 2 2 4 2" xfId="8661"/>
    <cellStyle name="40% - Accent5 2 2 5 2 2 4 2 2" xfId="22274"/>
    <cellStyle name="40% - Accent5 2 2 5 2 2 4 3" xfId="29221"/>
    <cellStyle name="40% - Accent5 2 2 5 2 2 5" xfId="8662"/>
    <cellStyle name="40% - Accent5 2 2 5 2 2 5 2" xfId="8663"/>
    <cellStyle name="40% - Accent5 2 2 5 2 2 5 2 2" xfId="29553"/>
    <cellStyle name="40% - Accent5 2 2 5 2 2 5 3" xfId="22275"/>
    <cellStyle name="40% - Accent5 2 2 5 2 2 6" xfId="8664"/>
    <cellStyle name="40% - Accent5 2 2 5 2 2 6 2" xfId="8665"/>
    <cellStyle name="40% - Accent5 2 2 5 2 2 6 2 2" xfId="22276"/>
    <cellStyle name="40% - Accent5 2 2 5 2 2 6 3" xfId="22277"/>
    <cellStyle name="40% - Accent5 2 2 5 2 2 7" xfId="8666"/>
    <cellStyle name="40% - Accent5 2 2 5 2 2 7 2" xfId="22278"/>
    <cellStyle name="40% - Accent5 2 2 5 2 2 8" xfId="22279"/>
    <cellStyle name="40% - Accent5 2 2 5 2 3" xfId="8667"/>
    <cellStyle name="40% - Accent5 2 2 5 2 3 2" xfId="8668"/>
    <cellStyle name="40% - Accent5 2 2 5 2 3 2 2" xfId="8669"/>
    <cellStyle name="40% - Accent5 2 2 5 2 3 2 2 2" xfId="22280"/>
    <cellStyle name="40% - Accent5 2 2 5 2 3 2 3" xfId="22281"/>
    <cellStyle name="40% - Accent5 2 2 5 2 3 3" xfId="8670"/>
    <cellStyle name="40% - Accent5 2 2 5 2 3 3 2" xfId="22282"/>
    <cellStyle name="40% - Accent5 2 2 5 2 3 4" xfId="22283"/>
    <cellStyle name="40% - Accent5 2 2 5 2 4" xfId="8671"/>
    <cellStyle name="40% - Accent5 2 2 5 2 4 2" xfId="8672"/>
    <cellStyle name="40% - Accent5 2 2 5 2 4 2 2" xfId="22284"/>
    <cellStyle name="40% - Accent5 2 2 5 2 4 3" xfId="17077"/>
    <cellStyle name="40% - Accent5 2 2 5 2 5" xfId="8673"/>
    <cellStyle name="40% - Accent5 2 2 5 2 5 2" xfId="8674"/>
    <cellStyle name="40% - Accent5 2 2 5 2 5 2 2" xfId="22285"/>
    <cellStyle name="40% - Accent5 2 2 5 2 5 3" xfId="22286"/>
    <cellStyle name="40% - Accent5 2 2 5 2 6" xfId="8675"/>
    <cellStyle name="40% - Accent5 2 2 5 2 6 2" xfId="8676"/>
    <cellStyle name="40% - Accent5 2 2 5 2 6 2 2" xfId="22287"/>
    <cellStyle name="40% - Accent5 2 2 5 2 6 3" xfId="22288"/>
    <cellStyle name="40% - Accent5 2 2 5 2 7" xfId="8677"/>
    <cellStyle name="40% - Accent5 2 2 5 2 7 2" xfId="8678"/>
    <cellStyle name="40% - Accent5 2 2 5 2 7 2 2" xfId="22289"/>
    <cellStyle name="40% - Accent5 2 2 5 2 7 3" xfId="22290"/>
    <cellStyle name="40% - Accent5 2 2 5 2 8" xfId="8679"/>
    <cellStyle name="40% - Accent5 2 2 5 2 8 2" xfId="22291"/>
    <cellStyle name="40% - Accent5 2 2 5 2 9" xfId="22292"/>
    <cellStyle name="40% - Accent5 2 2 5 3" xfId="358"/>
    <cellStyle name="40% - Accent5 2 2 5 3 2" xfId="1672"/>
    <cellStyle name="40% - Accent5 2 2 5 3 2 2" xfId="8680"/>
    <cellStyle name="40% - Accent5 2 2 5 3 2 2 2" xfId="8681"/>
    <cellStyle name="40% - Accent5 2 2 5 3 2 2 2 2" xfId="8682"/>
    <cellStyle name="40% - Accent5 2 2 5 3 2 2 2 2 2" xfId="22293"/>
    <cellStyle name="40% - Accent5 2 2 5 3 2 2 2 3" xfId="22294"/>
    <cellStyle name="40% - Accent5 2 2 5 3 2 2 3" xfId="8683"/>
    <cellStyle name="40% - Accent5 2 2 5 3 2 2 3 2" xfId="22295"/>
    <cellStyle name="40% - Accent5 2 2 5 3 2 2 4" xfId="22296"/>
    <cellStyle name="40% - Accent5 2 2 5 3 2 3" xfId="8684"/>
    <cellStyle name="40% - Accent5 2 2 5 3 2 3 2" xfId="8685"/>
    <cellStyle name="40% - Accent5 2 2 5 3 2 3 2 2" xfId="22297"/>
    <cellStyle name="40% - Accent5 2 2 5 3 2 3 3" xfId="17078"/>
    <cellStyle name="40% - Accent5 2 2 5 3 2 4" xfId="8686"/>
    <cellStyle name="40% - Accent5 2 2 5 3 2 4 2" xfId="8687"/>
    <cellStyle name="40% - Accent5 2 2 5 3 2 4 2 2" xfId="22298"/>
    <cellStyle name="40% - Accent5 2 2 5 3 2 4 3" xfId="29222"/>
    <cellStyle name="40% - Accent5 2 2 5 3 2 5" xfId="8688"/>
    <cellStyle name="40% - Accent5 2 2 5 3 2 5 2" xfId="8689"/>
    <cellStyle name="40% - Accent5 2 2 5 3 2 5 2 2" xfId="16646"/>
    <cellStyle name="40% - Accent5 2 2 5 3 2 5 3" xfId="22299"/>
    <cellStyle name="40% - Accent5 2 2 5 3 2 6" xfId="8690"/>
    <cellStyle name="40% - Accent5 2 2 5 3 2 6 2" xfId="8691"/>
    <cellStyle name="40% - Accent5 2 2 5 3 2 6 2 2" xfId="22300"/>
    <cellStyle name="40% - Accent5 2 2 5 3 2 6 3" xfId="22301"/>
    <cellStyle name="40% - Accent5 2 2 5 3 2 7" xfId="8692"/>
    <cellStyle name="40% - Accent5 2 2 5 3 2 7 2" xfId="22302"/>
    <cellStyle name="40% - Accent5 2 2 5 3 2 8" xfId="22303"/>
    <cellStyle name="40% - Accent5 2 2 5 3 3" xfId="8693"/>
    <cellStyle name="40% - Accent5 2 2 5 3 3 2" xfId="8694"/>
    <cellStyle name="40% - Accent5 2 2 5 3 3 2 2" xfId="8695"/>
    <cellStyle name="40% - Accent5 2 2 5 3 3 2 2 2" xfId="22304"/>
    <cellStyle name="40% - Accent5 2 2 5 3 3 2 3" xfId="22305"/>
    <cellStyle name="40% - Accent5 2 2 5 3 3 3" xfId="8696"/>
    <cellStyle name="40% - Accent5 2 2 5 3 3 3 2" xfId="22306"/>
    <cellStyle name="40% - Accent5 2 2 5 3 3 4" xfId="22307"/>
    <cellStyle name="40% - Accent5 2 2 5 3 4" xfId="8697"/>
    <cellStyle name="40% - Accent5 2 2 5 3 4 2" xfId="8698"/>
    <cellStyle name="40% - Accent5 2 2 5 3 4 2 2" xfId="22308"/>
    <cellStyle name="40% - Accent5 2 2 5 3 4 3" xfId="22309"/>
    <cellStyle name="40% - Accent5 2 2 5 3 5" xfId="8699"/>
    <cellStyle name="40% - Accent5 2 2 5 3 5 2" xfId="8700"/>
    <cellStyle name="40% - Accent5 2 2 5 3 5 2 2" xfId="22310"/>
    <cellStyle name="40% - Accent5 2 2 5 3 5 3" xfId="17079"/>
    <cellStyle name="40% - Accent5 2 2 5 3 6" xfId="8701"/>
    <cellStyle name="40% - Accent5 2 2 5 3 6 2" xfId="8702"/>
    <cellStyle name="40% - Accent5 2 2 5 3 6 2 2" xfId="22311"/>
    <cellStyle name="40% - Accent5 2 2 5 3 6 3" xfId="22312"/>
    <cellStyle name="40% - Accent5 2 2 5 3 7" xfId="8703"/>
    <cellStyle name="40% - Accent5 2 2 5 3 7 2" xfId="8704"/>
    <cellStyle name="40% - Accent5 2 2 5 3 7 2 2" xfId="22313"/>
    <cellStyle name="40% - Accent5 2 2 5 3 7 3" xfId="22314"/>
    <cellStyle name="40% - Accent5 2 2 5 3 8" xfId="8705"/>
    <cellStyle name="40% - Accent5 2 2 5 3 8 2" xfId="22315"/>
    <cellStyle name="40% - Accent5 2 2 5 3 9" xfId="22316"/>
    <cellStyle name="40% - Accent5 2 2 5 4" xfId="359"/>
    <cellStyle name="40% - Accent5 2 2 5 4 2" xfId="1673"/>
    <cellStyle name="40% - Accent5 2 2 5 4 2 2" xfId="8706"/>
    <cellStyle name="40% - Accent5 2 2 5 4 2 2 2" xfId="8707"/>
    <cellStyle name="40% - Accent5 2 2 5 4 2 2 2 2" xfId="8708"/>
    <cellStyle name="40% - Accent5 2 2 5 4 2 2 2 2 2" xfId="22317"/>
    <cellStyle name="40% - Accent5 2 2 5 4 2 2 2 3" xfId="22318"/>
    <cellStyle name="40% - Accent5 2 2 5 4 2 2 3" xfId="8709"/>
    <cellStyle name="40% - Accent5 2 2 5 4 2 2 3 2" xfId="22319"/>
    <cellStyle name="40% - Accent5 2 2 5 4 2 2 4" xfId="22320"/>
    <cellStyle name="40% - Accent5 2 2 5 4 2 3" xfId="8710"/>
    <cellStyle name="40% - Accent5 2 2 5 4 2 3 2" xfId="8711"/>
    <cellStyle name="40% - Accent5 2 2 5 4 2 3 2 2" xfId="22321"/>
    <cellStyle name="40% - Accent5 2 2 5 4 2 3 3" xfId="22322"/>
    <cellStyle name="40% - Accent5 2 2 5 4 2 4" xfId="8712"/>
    <cellStyle name="40% - Accent5 2 2 5 4 2 4 2" xfId="8713"/>
    <cellStyle name="40% - Accent5 2 2 5 4 2 4 2 2" xfId="22323"/>
    <cellStyle name="40% - Accent5 2 2 5 4 2 4 3" xfId="29223"/>
    <cellStyle name="40% - Accent5 2 2 5 4 2 5" xfId="8714"/>
    <cellStyle name="40% - Accent5 2 2 5 4 2 5 2" xfId="8715"/>
    <cellStyle name="40% - Accent5 2 2 5 4 2 5 2 2" xfId="16647"/>
    <cellStyle name="40% - Accent5 2 2 5 4 2 5 3" xfId="22324"/>
    <cellStyle name="40% - Accent5 2 2 5 4 2 6" xfId="8716"/>
    <cellStyle name="40% - Accent5 2 2 5 4 2 6 2" xfId="8717"/>
    <cellStyle name="40% - Accent5 2 2 5 4 2 6 2 2" xfId="16648"/>
    <cellStyle name="40% - Accent5 2 2 5 4 2 6 3" xfId="17524"/>
    <cellStyle name="40% - Accent5 2 2 5 4 2 7" xfId="8718"/>
    <cellStyle name="40% - Accent5 2 2 5 4 2 7 2" xfId="22325"/>
    <cellStyle name="40% - Accent5 2 2 5 4 2 8" xfId="22326"/>
    <cellStyle name="40% - Accent5 2 2 5 4 3" xfId="8719"/>
    <cellStyle name="40% - Accent5 2 2 5 4 3 2" xfId="8720"/>
    <cellStyle name="40% - Accent5 2 2 5 4 3 2 2" xfId="8721"/>
    <cellStyle name="40% - Accent5 2 2 5 4 3 2 2 2" xfId="22327"/>
    <cellStyle name="40% - Accent5 2 2 5 4 3 2 3" xfId="22328"/>
    <cellStyle name="40% - Accent5 2 2 5 4 3 3" xfId="8722"/>
    <cellStyle name="40% - Accent5 2 2 5 4 3 3 2" xfId="22329"/>
    <cellStyle name="40% - Accent5 2 2 5 4 3 4" xfId="15832"/>
    <cellStyle name="40% - Accent5 2 2 5 4 4" xfId="8723"/>
    <cellStyle name="40% - Accent5 2 2 5 4 4 2" xfId="8724"/>
    <cellStyle name="40% - Accent5 2 2 5 4 4 2 2" xfId="22330"/>
    <cellStyle name="40% - Accent5 2 2 5 4 4 3" xfId="22331"/>
    <cellStyle name="40% - Accent5 2 2 5 4 5" xfId="8725"/>
    <cellStyle name="40% - Accent5 2 2 5 4 5 2" xfId="8726"/>
    <cellStyle name="40% - Accent5 2 2 5 4 5 2 2" xfId="22332"/>
    <cellStyle name="40% - Accent5 2 2 5 4 5 3" xfId="16740"/>
    <cellStyle name="40% - Accent5 2 2 5 4 6" xfId="8727"/>
    <cellStyle name="40% - Accent5 2 2 5 4 6 2" xfId="8728"/>
    <cellStyle name="40% - Accent5 2 2 5 4 6 2 2" xfId="22333"/>
    <cellStyle name="40% - Accent5 2 2 5 4 6 3" xfId="22334"/>
    <cellStyle name="40% - Accent5 2 2 5 4 7" xfId="8729"/>
    <cellStyle name="40% - Accent5 2 2 5 4 7 2" xfId="8730"/>
    <cellStyle name="40% - Accent5 2 2 5 4 7 2 2" xfId="22335"/>
    <cellStyle name="40% - Accent5 2 2 5 4 7 3" xfId="22336"/>
    <cellStyle name="40% - Accent5 2 2 5 4 8" xfId="8731"/>
    <cellStyle name="40% - Accent5 2 2 5 4 8 2" xfId="15833"/>
    <cellStyle name="40% - Accent5 2 2 5 4 9" xfId="17080"/>
    <cellStyle name="40% - Accent5 2 2 5 5" xfId="1674"/>
    <cellStyle name="40% - Accent5 2 2 5 5 2" xfId="8732"/>
    <cellStyle name="40% - Accent5 2 2 5 5 2 2" xfId="8733"/>
    <cellStyle name="40% - Accent5 2 2 5 5 2 2 2" xfId="8734"/>
    <cellStyle name="40% - Accent5 2 2 5 5 2 2 2 2" xfId="22337"/>
    <cellStyle name="40% - Accent5 2 2 5 5 2 2 3" xfId="22338"/>
    <cellStyle name="40% - Accent5 2 2 5 5 2 3" xfId="8735"/>
    <cellStyle name="40% - Accent5 2 2 5 5 2 3 2" xfId="22339"/>
    <cellStyle name="40% - Accent5 2 2 5 5 2 4" xfId="17525"/>
    <cellStyle name="40% - Accent5 2 2 5 5 3" xfId="8736"/>
    <cellStyle name="40% - Accent5 2 2 5 5 3 2" xfId="8737"/>
    <cellStyle name="40% - Accent5 2 2 5 5 3 2 2" xfId="16649"/>
    <cellStyle name="40% - Accent5 2 2 5 5 3 3" xfId="17526"/>
    <cellStyle name="40% - Accent5 2 2 5 5 4" xfId="8738"/>
    <cellStyle name="40% - Accent5 2 2 5 5 4 2" xfId="8739"/>
    <cellStyle name="40% - Accent5 2 2 5 5 4 2 2" xfId="16736"/>
    <cellStyle name="40% - Accent5 2 2 5 5 4 3" xfId="22340"/>
    <cellStyle name="40% - Accent5 2 2 5 5 5" xfId="8740"/>
    <cellStyle name="40% - Accent5 2 2 5 5 5 2" xfId="8741"/>
    <cellStyle name="40% - Accent5 2 2 5 5 5 2 2" xfId="17527"/>
    <cellStyle name="40% - Accent5 2 2 5 5 5 3" xfId="22341"/>
    <cellStyle name="40% - Accent5 2 2 5 5 6" xfId="8742"/>
    <cellStyle name="40% - Accent5 2 2 5 5 6 2" xfId="8743"/>
    <cellStyle name="40% - Accent5 2 2 5 5 6 2 2" xfId="16738"/>
    <cellStyle name="40% - Accent5 2 2 5 5 6 3" xfId="16850"/>
    <cellStyle name="40% - Accent5 2 2 5 5 7" xfId="8744"/>
    <cellStyle name="40% - Accent5 2 2 5 5 7 2" xfId="16650"/>
    <cellStyle name="40% - Accent5 2 2 5 5 8" xfId="16651"/>
    <cellStyle name="40% - Accent5 2 2 5 6" xfId="1675"/>
    <cellStyle name="40% - Accent5 2 2 5 6 2" xfId="8745"/>
    <cellStyle name="40% - Accent5 2 2 5 6 2 2" xfId="8746"/>
    <cellStyle name="40% - Accent5 2 2 5 6 2 2 2" xfId="8747"/>
    <cellStyle name="40% - Accent5 2 2 5 6 2 2 2 2" xfId="17528"/>
    <cellStyle name="40% - Accent5 2 2 5 6 2 2 3" xfId="17529"/>
    <cellStyle name="40% - Accent5 2 2 5 6 2 3" xfId="8748"/>
    <cellStyle name="40% - Accent5 2 2 5 6 2 3 2" xfId="29008"/>
    <cellStyle name="40% - Accent5 2 2 5 6 2 4" xfId="29009"/>
    <cellStyle name="40% - Accent5 2 2 5 6 3" xfId="8749"/>
    <cellStyle name="40% - Accent5 2 2 5 6 3 2" xfId="8750"/>
    <cellStyle name="40% - Accent5 2 2 5 6 3 2 2" xfId="16652"/>
    <cellStyle name="40% - Accent5 2 2 5 6 3 3" xfId="29010"/>
    <cellStyle name="40% - Accent5 2 2 5 6 4" xfId="8751"/>
    <cellStyle name="40% - Accent5 2 2 5 6 4 2" xfId="8752"/>
    <cellStyle name="40% - Accent5 2 2 5 6 4 2 2" xfId="29011"/>
    <cellStyle name="40% - Accent5 2 2 5 6 4 3" xfId="17530"/>
    <cellStyle name="40% - Accent5 2 2 5 6 5" xfId="8753"/>
    <cellStyle name="40% - Accent5 2 2 5 6 5 2" xfId="8754"/>
    <cellStyle name="40% - Accent5 2 2 5 6 5 2 2" xfId="17531"/>
    <cellStyle name="40% - Accent5 2 2 5 6 5 3" xfId="29012"/>
    <cellStyle name="40% - Accent5 2 2 5 6 6" xfId="8755"/>
    <cellStyle name="40% - Accent5 2 2 5 6 6 2" xfId="8756"/>
    <cellStyle name="40% - Accent5 2 2 5 6 6 2 2" xfId="17370"/>
    <cellStyle name="40% - Accent5 2 2 5 6 6 3" xfId="16653"/>
    <cellStyle name="40% - Accent5 2 2 5 6 7" xfId="8757"/>
    <cellStyle name="40% - Accent5 2 2 5 6 7 2" xfId="29013"/>
    <cellStyle name="40% - Accent5 2 2 5 6 8" xfId="29014"/>
    <cellStyle name="40% - Accent5 2 2 5 7" xfId="1676"/>
    <cellStyle name="40% - Accent5 2 2 5 7 2" xfId="8758"/>
    <cellStyle name="40% - Accent5 2 2 5 7 2 2" xfId="8759"/>
    <cellStyle name="40% - Accent5 2 2 5 7 2 2 2" xfId="8760"/>
    <cellStyle name="40% - Accent5 2 2 5 7 2 2 2 2" xfId="16654"/>
    <cellStyle name="40% - Accent5 2 2 5 7 2 2 3" xfId="16655"/>
    <cellStyle name="40% - Accent5 2 2 5 7 2 3" xfId="8761"/>
    <cellStyle name="40% - Accent5 2 2 5 7 2 3 2" xfId="16656"/>
    <cellStyle name="40% - Accent5 2 2 5 7 2 4" xfId="16657"/>
    <cellStyle name="40% - Accent5 2 2 5 7 3" xfId="8762"/>
    <cellStyle name="40% - Accent5 2 2 5 7 3 2" xfId="8763"/>
    <cellStyle name="40% - Accent5 2 2 5 7 3 2 2" xfId="17532"/>
    <cellStyle name="40% - Accent5 2 2 5 7 3 3" xfId="17533"/>
    <cellStyle name="40% - Accent5 2 2 5 7 4" xfId="8764"/>
    <cellStyle name="40% - Accent5 2 2 5 7 4 2" xfId="8765"/>
    <cellStyle name="40% - Accent5 2 2 5 7 4 2 2" xfId="16658"/>
    <cellStyle name="40% - Accent5 2 2 5 7 4 3" xfId="17534"/>
    <cellStyle name="40% - Accent5 2 2 5 7 5" xfId="8766"/>
    <cellStyle name="40% - Accent5 2 2 5 7 5 2" xfId="8767"/>
    <cellStyle name="40% - Accent5 2 2 5 7 5 2 2" xfId="16742"/>
    <cellStyle name="40% - Accent5 2 2 5 7 5 3" xfId="29224"/>
    <cellStyle name="40% - Accent5 2 2 5 7 6" xfId="8768"/>
    <cellStyle name="40% - Accent5 2 2 5 7 6 2" xfId="8769"/>
    <cellStyle name="40% - Accent5 2 2 5 7 6 2 2" xfId="17535"/>
    <cellStyle name="40% - Accent5 2 2 5 7 6 3" xfId="16659"/>
    <cellStyle name="40% - Accent5 2 2 5 7 7" xfId="8770"/>
    <cellStyle name="40% - Accent5 2 2 5 7 7 2" xfId="16660"/>
    <cellStyle name="40% - Accent5 2 2 5 7 8" xfId="29015"/>
    <cellStyle name="40% - Accent5 2 2 5 8" xfId="8771"/>
    <cellStyle name="40% - Accent5 2 2 5 8 2" xfId="8772"/>
    <cellStyle name="40% - Accent5 2 2 5 8 2 2" xfId="8773"/>
    <cellStyle name="40% - Accent5 2 2 5 8 2 2 2" xfId="29016"/>
    <cellStyle name="40% - Accent5 2 2 5 8 2 3" xfId="17536"/>
    <cellStyle name="40% - Accent5 2 2 5 8 3" xfId="8774"/>
    <cellStyle name="40% - Accent5 2 2 5 8 3 2" xfId="29017"/>
    <cellStyle name="40% - Accent5 2 2 5 8 4" xfId="29018"/>
    <cellStyle name="40% - Accent5 2 2 5 9" xfId="8775"/>
    <cellStyle name="40% - Accent5 2 2 5 9 2" xfId="8776"/>
    <cellStyle name="40% - Accent5 2 2 5 9 2 2" xfId="17537"/>
    <cellStyle name="40% - Accent5 2 2 5 9 3" xfId="16661"/>
    <cellStyle name="40% - Accent5 2 2 6" xfId="360"/>
    <cellStyle name="40% - Accent5 2 2 6 10" xfId="8777"/>
    <cellStyle name="40% - Accent5 2 2 6 10 2" xfId="8778"/>
    <cellStyle name="40% - Accent5 2 2 6 10 2 2" xfId="17538"/>
    <cellStyle name="40% - Accent5 2 2 6 10 3" xfId="17539"/>
    <cellStyle name="40% - Accent5 2 2 6 11" xfId="8779"/>
    <cellStyle name="40% - Accent5 2 2 6 11 2" xfId="8780"/>
    <cellStyle name="40% - Accent5 2 2 6 11 2 2" xfId="16662"/>
    <cellStyle name="40% - Accent5 2 2 6 11 3" xfId="16663"/>
    <cellStyle name="40% - Accent5 2 2 6 12" xfId="8781"/>
    <cellStyle name="40% - Accent5 2 2 6 12 2" xfId="8782"/>
    <cellStyle name="40% - Accent5 2 2 6 12 2 2" xfId="16664"/>
    <cellStyle name="40% - Accent5 2 2 6 12 3" xfId="29019"/>
    <cellStyle name="40% - Accent5 2 2 6 13" xfId="8783"/>
    <cellStyle name="40% - Accent5 2 2 6 13 2" xfId="29225"/>
    <cellStyle name="40% - Accent5 2 2 6 14" xfId="17540"/>
    <cellStyle name="40% - Accent5 2 2 6 2" xfId="361"/>
    <cellStyle name="40% - Accent5 2 2 6 2 2" xfId="1677"/>
    <cellStyle name="40% - Accent5 2 2 6 2 2 2" xfId="8784"/>
    <cellStyle name="40% - Accent5 2 2 6 2 2 2 2" xfId="8785"/>
    <cellStyle name="40% - Accent5 2 2 6 2 2 2 2 2" xfId="8786"/>
    <cellStyle name="40% - Accent5 2 2 6 2 2 2 2 2 2" xfId="17541"/>
    <cellStyle name="40% - Accent5 2 2 6 2 2 2 2 3" xfId="16665"/>
    <cellStyle name="40% - Accent5 2 2 6 2 2 2 3" xfId="8787"/>
    <cellStyle name="40% - Accent5 2 2 6 2 2 2 3 2" xfId="17542"/>
    <cellStyle name="40% - Accent5 2 2 6 2 2 2 4" xfId="17543"/>
    <cellStyle name="40% - Accent5 2 2 6 2 2 3" xfId="8788"/>
    <cellStyle name="40% - Accent5 2 2 6 2 2 3 2" xfId="8789"/>
    <cellStyle name="40% - Accent5 2 2 6 2 2 3 2 2" xfId="29573"/>
    <cellStyle name="40% - Accent5 2 2 6 2 2 3 3" xfId="16666"/>
    <cellStyle name="40% - Accent5 2 2 6 2 2 4" xfId="8790"/>
    <cellStyle name="40% - Accent5 2 2 6 2 2 4 2" xfId="8791"/>
    <cellStyle name="40% - Accent5 2 2 6 2 2 4 2 2" xfId="16667"/>
    <cellStyle name="40% - Accent5 2 2 6 2 2 4 3" xfId="17544"/>
    <cellStyle name="40% - Accent5 2 2 6 2 2 5" xfId="8792"/>
    <cellStyle name="40% - Accent5 2 2 6 2 2 5 2" xfId="8793"/>
    <cellStyle name="40% - Accent5 2 2 6 2 2 5 2 2" xfId="17545"/>
    <cellStyle name="40% - Accent5 2 2 6 2 2 5 3" xfId="16668"/>
    <cellStyle name="40% - Accent5 2 2 6 2 2 6" xfId="8794"/>
    <cellStyle name="40% - Accent5 2 2 6 2 2 6 2" xfId="8795"/>
    <cellStyle name="40% - Accent5 2 2 6 2 2 6 2 2" xfId="17546"/>
    <cellStyle name="40% - Accent5 2 2 6 2 2 6 3" xfId="17547"/>
    <cellStyle name="40% - Accent5 2 2 6 2 2 7" xfId="8796"/>
    <cellStyle name="40% - Accent5 2 2 6 2 2 7 2" xfId="16669"/>
    <cellStyle name="40% - Accent5 2 2 6 2 2 8" xfId="22342"/>
    <cellStyle name="40% - Accent5 2 2 6 2 3" xfId="8797"/>
    <cellStyle name="40% - Accent5 2 2 6 2 3 2" xfId="8798"/>
    <cellStyle name="40% - Accent5 2 2 6 2 3 2 2" xfId="8799"/>
    <cellStyle name="40% - Accent5 2 2 6 2 3 2 2 2" xfId="16670"/>
    <cellStyle name="40% - Accent5 2 2 6 2 3 2 3" xfId="16671"/>
    <cellStyle name="40% - Accent5 2 2 6 2 3 3" xfId="8800"/>
    <cellStyle name="40% - Accent5 2 2 6 2 3 3 2" xfId="16672"/>
    <cellStyle name="40% - Accent5 2 2 6 2 3 4" xfId="17548"/>
    <cellStyle name="40% - Accent5 2 2 6 2 4" xfId="8801"/>
    <cellStyle name="40% - Accent5 2 2 6 2 4 2" xfId="8802"/>
    <cellStyle name="40% - Accent5 2 2 6 2 4 2 2" xfId="17549"/>
    <cellStyle name="40% - Accent5 2 2 6 2 4 3" xfId="16673"/>
    <cellStyle name="40% - Accent5 2 2 6 2 5" xfId="8803"/>
    <cellStyle name="40% - Accent5 2 2 6 2 5 2" xfId="8804"/>
    <cellStyle name="40% - Accent5 2 2 6 2 5 2 2" xfId="17550"/>
    <cellStyle name="40% - Accent5 2 2 6 2 5 3" xfId="17551"/>
    <cellStyle name="40% - Accent5 2 2 6 2 6" xfId="8805"/>
    <cellStyle name="40% - Accent5 2 2 6 2 6 2" xfId="8806"/>
    <cellStyle name="40% - Accent5 2 2 6 2 6 2 2" xfId="16674"/>
    <cellStyle name="40% - Accent5 2 2 6 2 6 3" xfId="16675"/>
    <cellStyle name="40% - Accent5 2 2 6 2 7" xfId="8807"/>
    <cellStyle name="40% - Accent5 2 2 6 2 7 2" xfId="8808"/>
    <cellStyle name="40% - Accent5 2 2 6 2 7 2 2" xfId="16676"/>
    <cellStyle name="40% - Accent5 2 2 6 2 7 3" xfId="16677"/>
    <cellStyle name="40% - Accent5 2 2 6 2 8" xfId="8809"/>
    <cellStyle name="40% - Accent5 2 2 6 2 8 2" xfId="17552"/>
    <cellStyle name="40% - Accent5 2 2 6 2 9" xfId="17553"/>
    <cellStyle name="40% - Accent5 2 2 6 3" xfId="362"/>
    <cellStyle name="40% - Accent5 2 2 6 3 2" xfId="1678"/>
    <cellStyle name="40% - Accent5 2 2 6 3 2 2" xfId="8810"/>
    <cellStyle name="40% - Accent5 2 2 6 3 2 2 2" xfId="8811"/>
    <cellStyle name="40% - Accent5 2 2 6 3 2 2 2 2" xfId="8812"/>
    <cellStyle name="40% - Accent5 2 2 6 3 2 2 2 2 2" xfId="16678"/>
    <cellStyle name="40% - Accent5 2 2 6 3 2 2 2 3" xfId="17554"/>
    <cellStyle name="40% - Accent5 2 2 6 3 2 2 3" xfId="8813"/>
    <cellStyle name="40% - Accent5 2 2 6 3 2 2 3 2" xfId="17555"/>
    <cellStyle name="40% - Accent5 2 2 6 3 2 2 4" xfId="16679"/>
    <cellStyle name="40% - Accent5 2 2 6 3 2 3" xfId="8814"/>
    <cellStyle name="40% - Accent5 2 2 6 3 2 3 2" xfId="8815"/>
    <cellStyle name="40% - Accent5 2 2 6 3 2 3 2 2" xfId="16680"/>
    <cellStyle name="40% - Accent5 2 2 6 3 2 3 3" xfId="16681"/>
    <cellStyle name="40% - Accent5 2 2 6 3 2 4" xfId="8816"/>
    <cellStyle name="40% - Accent5 2 2 6 3 2 4 2" xfId="8817"/>
    <cellStyle name="40% - Accent5 2 2 6 3 2 4 2 2" xfId="17556"/>
    <cellStyle name="40% - Accent5 2 2 6 3 2 4 3" xfId="17557"/>
    <cellStyle name="40% - Accent5 2 2 6 3 2 5" xfId="8818"/>
    <cellStyle name="40% - Accent5 2 2 6 3 2 5 2" xfId="8819"/>
    <cellStyle name="40% - Accent5 2 2 6 3 2 5 2 2" xfId="29574"/>
    <cellStyle name="40% - Accent5 2 2 6 3 2 5 3" xfId="29575"/>
    <cellStyle name="40% - Accent5 2 2 6 3 2 6" xfId="8820"/>
    <cellStyle name="40% - Accent5 2 2 6 3 2 6 2" xfId="8821"/>
    <cellStyle name="40% - Accent5 2 2 6 3 2 6 2 2" xfId="16682"/>
    <cellStyle name="40% - Accent5 2 2 6 3 2 6 3" xfId="17558"/>
    <cellStyle name="40% - Accent5 2 2 6 3 2 7" xfId="8822"/>
    <cellStyle name="40% - Accent5 2 2 6 3 2 7 2" xfId="29577"/>
    <cellStyle name="40% - Accent5 2 2 6 3 2 8" xfId="29576"/>
    <cellStyle name="40% - Accent5 2 2 6 3 3" xfId="8823"/>
    <cellStyle name="40% - Accent5 2 2 6 3 3 2" xfId="8824"/>
    <cellStyle name="40% - Accent5 2 2 6 3 3 2 2" xfId="8825"/>
    <cellStyle name="40% - Accent5 2 2 6 3 3 2 2 2" xfId="17559"/>
    <cellStyle name="40% - Accent5 2 2 6 3 3 2 3" xfId="29578"/>
    <cellStyle name="40% - Accent5 2 2 6 3 3 3" xfId="8826"/>
    <cellStyle name="40% - Accent5 2 2 6 3 3 3 2" xfId="16683"/>
    <cellStyle name="40% - Accent5 2 2 6 3 3 4" xfId="16739"/>
    <cellStyle name="40% - Accent5 2 2 6 3 4" xfId="8827"/>
    <cellStyle name="40% - Accent5 2 2 6 3 4 2" xfId="8828"/>
    <cellStyle name="40% - Accent5 2 2 6 3 4 2 2" xfId="17399"/>
    <cellStyle name="40% - Accent5 2 2 6 3 4 3" xfId="29924"/>
    <cellStyle name="40% - Accent5 2 2 6 3 5" xfId="8829"/>
    <cellStyle name="40% - Accent5 2 2 6 3 5 2" xfId="8830"/>
    <cellStyle name="40% - Accent5 2 2 6 3 5 2 2" xfId="29925"/>
    <cellStyle name="40% - Accent5 2 2 6 3 5 3" xfId="29926"/>
    <cellStyle name="40% - Accent5 2 2 6 3 6" xfId="8831"/>
    <cellStyle name="40% - Accent5 2 2 6 3 6 2" xfId="8832"/>
    <cellStyle name="40% - Accent5 2 2 6 3 6 2 2" xfId="29927"/>
    <cellStyle name="40% - Accent5 2 2 6 3 6 3" xfId="29928"/>
    <cellStyle name="40% - Accent5 2 2 6 3 7" xfId="8833"/>
    <cellStyle name="40% - Accent5 2 2 6 3 7 2" xfId="8834"/>
    <cellStyle name="40% - Accent5 2 2 6 3 7 2 2" xfId="29929"/>
    <cellStyle name="40% - Accent5 2 2 6 3 7 3" xfId="29930"/>
    <cellStyle name="40% - Accent5 2 2 6 3 8" xfId="8835"/>
    <cellStyle name="40% - Accent5 2 2 6 3 8 2" xfId="29931"/>
    <cellStyle name="40% - Accent5 2 2 6 3 9" xfId="22343"/>
    <cellStyle name="40% - Accent5 2 2 6 4" xfId="363"/>
    <cellStyle name="40% - Accent5 2 2 6 4 2" xfId="1679"/>
    <cellStyle name="40% - Accent5 2 2 6 4 2 2" xfId="8836"/>
    <cellStyle name="40% - Accent5 2 2 6 4 2 2 2" xfId="8837"/>
    <cellStyle name="40% - Accent5 2 2 6 4 2 2 2 2" xfId="8838"/>
    <cellStyle name="40% - Accent5 2 2 6 4 2 2 2 2 2" xfId="22344"/>
    <cellStyle name="40% - Accent5 2 2 6 4 2 2 2 3" xfId="22345"/>
    <cellStyle name="40% - Accent5 2 2 6 4 2 2 3" xfId="8839"/>
    <cellStyle name="40% - Accent5 2 2 6 4 2 2 3 2" xfId="22346"/>
    <cellStyle name="40% - Accent5 2 2 6 4 2 2 4" xfId="22347"/>
    <cellStyle name="40% - Accent5 2 2 6 4 2 3" xfId="8840"/>
    <cellStyle name="40% - Accent5 2 2 6 4 2 3 2" xfId="8841"/>
    <cellStyle name="40% - Accent5 2 2 6 4 2 3 2 2" xfId="22348"/>
    <cellStyle name="40% - Accent5 2 2 6 4 2 3 3" xfId="22349"/>
    <cellStyle name="40% - Accent5 2 2 6 4 2 4" xfId="8842"/>
    <cellStyle name="40% - Accent5 2 2 6 4 2 4 2" xfId="8843"/>
    <cellStyle name="40% - Accent5 2 2 6 4 2 4 2 2" xfId="22350"/>
    <cellStyle name="40% - Accent5 2 2 6 4 2 4 3" xfId="22351"/>
    <cellStyle name="40% - Accent5 2 2 6 4 2 5" xfId="8844"/>
    <cellStyle name="40% - Accent5 2 2 6 4 2 5 2" xfId="8845"/>
    <cellStyle name="40% - Accent5 2 2 6 4 2 5 2 2" xfId="22352"/>
    <cellStyle name="40% - Accent5 2 2 6 4 2 5 3" xfId="22353"/>
    <cellStyle name="40% - Accent5 2 2 6 4 2 6" xfId="8846"/>
    <cellStyle name="40% - Accent5 2 2 6 4 2 6 2" xfId="8847"/>
    <cellStyle name="40% - Accent5 2 2 6 4 2 6 2 2" xfId="22354"/>
    <cellStyle name="40% - Accent5 2 2 6 4 2 6 3" xfId="22355"/>
    <cellStyle name="40% - Accent5 2 2 6 4 2 7" xfId="8848"/>
    <cellStyle name="40% - Accent5 2 2 6 4 2 7 2" xfId="22356"/>
    <cellStyle name="40% - Accent5 2 2 6 4 2 8" xfId="22357"/>
    <cellStyle name="40% - Accent5 2 2 6 4 3" xfId="8849"/>
    <cellStyle name="40% - Accent5 2 2 6 4 3 2" xfId="8850"/>
    <cellStyle name="40% - Accent5 2 2 6 4 3 2 2" xfId="8851"/>
    <cellStyle name="40% - Accent5 2 2 6 4 3 2 2 2" xfId="22358"/>
    <cellStyle name="40% - Accent5 2 2 6 4 3 2 3" xfId="22359"/>
    <cellStyle name="40% - Accent5 2 2 6 4 3 3" xfId="8852"/>
    <cellStyle name="40% - Accent5 2 2 6 4 3 3 2" xfId="22360"/>
    <cellStyle name="40% - Accent5 2 2 6 4 3 4" xfId="22361"/>
    <cellStyle name="40% - Accent5 2 2 6 4 4" xfId="8853"/>
    <cellStyle name="40% - Accent5 2 2 6 4 4 2" xfId="8854"/>
    <cellStyle name="40% - Accent5 2 2 6 4 4 2 2" xfId="22362"/>
    <cellStyle name="40% - Accent5 2 2 6 4 4 3" xfId="15834"/>
    <cellStyle name="40% - Accent5 2 2 6 4 5" xfId="8855"/>
    <cellStyle name="40% - Accent5 2 2 6 4 5 2" xfId="8856"/>
    <cellStyle name="40% - Accent5 2 2 6 4 5 2 2" xfId="17081"/>
    <cellStyle name="40% - Accent5 2 2 6 4 5 3" xfId="22363"/>
    <cellStyle name="40% - Accent5 2 2 6 4 6" xfId="8857"/>
    <cellStyle name="40% - Accent5 2 2 6 4 6 2" xfId="8858"/>
    <cellStyle name="40% - Accent5 2 2 6 4 6 2 2" xfId="22364"/>
    <cellStyle name="40% - Accent5 2 2 6 4 6 3" xfId="22365"/>
    <cellStyle name="40% - Accent5 2 2 6 4 7" xfId="8859"/>
    <cellStyle name="40% - Accent5 2 2 6 4 7 2" xfId="8860"/>
    <cellStyle name="40% - Accent5 2 2 6 4 7 2 2" xfId="22366"/>
    <cellStyle name="40% - Accent5 2 2 6 4 7 3" xfId="22367"/>
    <cellStyle name="40% - Accent5 2 2 6 4 8" xfId="8861"/>
    <cellStyle name="40% - Accent5 2 2 6 4 8 2" xfId="22368"/>
    <cellStyle name="40% - Accent5 2 2 6 4 9" xfId="29226"/>
    <cellStyle name="40% - Accent5 2 2 6 5" xfId="1680"/>
    <cellStyle name="40% - Accent5 2 2 6 5 2" xfId="8862"/>
    <cellStyle name="40% - Accent5 2 2 6 5 2 2" xfId="8863"/>
    <cellStyle name="40% - Accent5 2 2 6 5 2 2 2" xfId="8864"/>
    <cellStyle name="40% - Accent5 2 2 6 5 2 2 2 2" xfId="29932"/>
    <cellStyle name="40% - Accent5 2 2 6 5 2 2 3" xfId="22369"/>
    <cellStyle name="40% - Accent5 2 2 6 5 2 3" xfId="8865"/>
    <cellStyle name="40% - Accent5 2 2 6 5 2 3 2" xfId="22370"/>
    <cellStyle name="40% - Accent5 2 2 6 5 2 4" xfId="22371"/>
    <cellStyle name="40% - Accent5 2 2 6 5 3" xfId="8866"/>
    <cellStyle name="40% - Accent5 2 2 6 5 3 2" xfId="8867"/>
    <cellStyle name="40% - Accent5 2 2 6 5 3 2 2" xfId="22372"/>
    <cellStyle name="40% - Accent5 2 2 6 5 3 3" xfId="22373"/>
    <cellStyle name="40% - Accent5 2 2 6 5 4" xfId="8868"/>
    <cellStyle name="40% - Accent5 2 2 6 5 4 2" xfId="8869"/>
    <cellStyle name="40% - Accent5 2 2 6 5 4 2 2" xfId="22374"/>
    <cellStyle name="40% - Accent5 2 2 6 5 4 3" xfId="22375"/>
    <cellStyle name="40% - Accent5 2 2 6 5 5" xfId="8870"/>
    <cellStyle name="40% - Accent5 2 2 6 5 5 2" xfId="8871"/>
    <cellStyle name="40% - Accent5 2 2 6 5 5 2 2" xfId="22376"/>
    <cellStyle name="40% - Accent5 2 2 6 5 5 3" xfId="22377"/>
    <cellStyle name="40% - Accent5 2 2 6 5 6" xfId="8872"/>
    <cellStyle name="40% - Accent5 2 2 6 5 6 2" xfId="8873"/>
    <cellStyle name="40% - Accent5 2 2 6 5 6 2 2" xfId="22378"/>
    <cellStyle name="40% - Accent5 2 2 6 5 6 3" xfId="22379"/>
    <cellStyle name="40% - Accent5 2 2 6 5 7" xfId="8874"/>
    <cellStyle name="40% - Accent5 2 2 6 5 7 2" xfId="22380"/>
    <cellStyle name="40% - Accent5 2 2 6 5 8" xfId="29933"/>
    <cellStyle name="40% - Accent5 2 2 6 6" xfId="1681"/>
    <cellStyle name="40% - Accent5 2 2 6 6 2" xfId="8875"/>
    <cellStyle name="40% - Accent5 2 2 6 6 2 2" xfId="8876"/>
    <cellStyle name="40% - Accent5 2 2 6 6 2 2 2" xfId="8877"/>
    <cellStyle name="40% - Accent5 2 2 6 6 2 2 2 2" xfId="22381"/>
    <cellStyle name="40% - Accent5 2 2 6 6 2 2 3" xfId="22382"/>
    <cellStyle name="40% - Accent5 2 2 6 6 2 3" xfId="8878"/>
    <cellStyle name="40% - Accent5 2 2 6 6 2 3 2" xfId="22383"/>
    <cellStyle name="40% - Accent5 2 2 6 6 2 4" xfId="22384"/>
    <cellStyle name="40% - Accent5 2 2 6 6 3" xfId="8879"/>
    <cellStyle name="40% - Accent5 2 2 6 6 3 2" xfId="8880"/>
    <cellStyle name="40% - Accent5 2 2 6 6 3 2 2" xfId="22385"/>
    <cellStyle name="40% - Accent5 2 2 6 6 3 3" xfId="22386"/>
    <cellStyle name="40% - Accent5 2 2 6 6 4" xfId="8881"/>
    <cellStyle name="40% - Accent5 2 2 6 6 4 2" xfId="8882"/>
    <cellStyle name="40% - Accent5 2 2 6 6 4 2 2" xfId="22387"/>
    <cellStyle name="40% - Accent5 2 2 6 6 4 3" xfId="22388"/>
    <cellStyle name="40% - Accent5 2 2 6 6 5" xfId="8883"/>
    <cellStyle name="40% - Accent5 2 2 6 6 5 2" xfId="8884"/>
    <cellStyle name="40% - Accent5 2 2 6 6 5 2 2" xfId="15835"/>
    <cellStyle name="40% - Accent5 2 2 6 6 5 3" xfId="17082"/>
    <cellStyle name="40% - Accent5 2 2 6 6 6" xfId="8885"/>
    <cellStyle name="40% - Accent5 2 2 6 6 6 2" xfId="8886"/>
    <cellStyle name="40% - Accent5 2 2 6 6 6 2 2" xfId="22389"/>
    <cellStyle name="40% - Accent5 2 2 6 6 6 3" xfId="22390"/>
    <cellStyle name="40% - Accent5 2 2 6 6 7" xfId="8887"/>
    <cellStyle name="40% - Accent5 2 2 6 6 7 2" xfId="29934"/>
    <cellStyle name="40% - Accent5 2 2 6 6 8" xfId="29935"/>
    <cellStyle name="40% - Accent5 2 2 6 7" xfId="1682"/>
    <cellStyle name="40% - Accent5 2 2 6 7 2" xfId="8888"/>
    <cellStyle name="40% - Accent5 2 2 6 7 2 2" xfId="8889"/>
    <cellStyle name="40% - Accent5 2 2 6 7 2 2 2" xfId="8890"/>
    <cellStyle name="40% - Accent5 2 2 6 7 2 2 2 2" xfId="22391"/>
    <cellStyle name="40% - Accent5 2 2 6 7 2 2 3" xfId="22392"/>
    <cellStyle name="40% - Accent5 2 2 6 7 2 3" xfId="8891"/>
    <cellStyle name="40% - Accent5 2 2 6 7 2 3 2" xfId="22393"/>
    <cellStyle name="40% - Accent5 2 2 6 7 2 4" xfId="22394"/>
    <cellStyle name="40% - Accent5 2 2 6 7 3" xfId="8892"/>
    <cellStyle name="40% - Accent5 2 2 6 7 3 2" xfId="8893"/>
    <cellStyle name="40% - Accent5 2 2 6 7 3 2 2" xfId="22395"/>
    <cellStyle name="40% - Accent5 2 2 6 7 3 3" xfId="22396"/>
    <cellStyle name="40% - Accent5 2 2 6 7 4" xfId="8894"/>
    <cellStyle name="40% - Accent5 2 2 6 7 4 2" xfId="8895"/>
    <cellStyle name="40% - Accent5 2 2 6 7 4 2 2" xfId="22397"/>
    <cellStyle name="40% - Accent5 2 2 6 7 4 3" xfId="22398"/>
    <cellStyle name="40% - Accent5 2 2 6 7 5" xfId="8896"/>
    <cellStyle name="40% - Accent5 2 2 6 7 5 2" xfId="8897"/>
    <cellStyle name="40% - Accent5 2 2 6 7 5 2 2" xfId="22399"/>
    <cellStyle name="40% - Accent5 2 2 6 7 5 3" xfId="22400"/>
    <cellStyle name="40% - Accent5 2 2 6 7 6" xfId="8898"/>
    <cellStyle name="40% - Accent5 2 2 6 7 6 2" xfId="8899"/>
    <cellStyle name="40% - Accent5 2 2 6 7 6 2 2" xfId="22401"/>
    <cellStyle name="40% - Accent5 2 2 6 7 6 3" xfId="22402"/>
    <cellStyle name="40% - Accent5 2 2 6 7 7" xfId="8900"/>
    <cellStyle name="40% - Accent5 2 2 6 7 7 2" xfId="22403"/>
    <cellStyle name="40% - Accent5 2 2 6 7 8" xfId="22404"/>
    <cellStyle name="40% - Accent5 2 2 6 8" xfId="8901"/>
    <cellStyle name="40% - Accent5 2 2 6 8 2" xfId="8902"/>
    <cellStyle name="40% - Accent5 2 2 6 8 2 2" xfId="8903"/>
    <cellStyle name="40% - Accent5 2 2 6 8 2 2 2" xfId="22405"/>
    <cellStyle name="40% - Accent5 2 2 6 8 2 3" xfId="22406"/>
    <cellStyle name="40% - Accent5 2 2 6 8 3" xfId="8904"/>
    <cellStyle name="40% - Accent5 2 2 6 8 3 2" xfId="22407"/>
    <cellStyle name="40% - Accent5 2 2 6 8 4" xfId="22408"/>
    <cellStyle name="40% - Accent5 2 2 6 9" xfId="8905"/>
    <cellStyle name="40% - Accent5 2 2 6 9 2" xfId="8906"/>
    <cellStyle name="40% - Accent5 2 2 6 9 2 2" xfId="22409"/>
    <cellStyle name="40% - Accent5 2 2 6 9 3" xfId="22410"/>
    <cellStyle name="40% - Accent5 2 2 7" xfId="364"/>
    <cellStyle name="40% - Accent5 2 2 7 2" xfId="1683"/>
    <cellStyle name="40% - Accent5 2 2 7 2 2" xfId="8907"/>
    <cellStyle name="40% - Accent5 2 2 7 2 2 2" xfId="8908"/>
    <cellStyle name="40% - Accent5 2 2 7 2 2 2 2" xfId="8909"/>
    <cellStyle name="40% - Accent5 2 2 7 2 2 2 2 2" xfId="22411"/>
    <cellStyle name="40% - Accent5 2 2 7 2 2 2 3" xfId="22412"/>
    <cellStyle name="40% - Accent5 2 2 7 2 2 3" xfId="8910"/>
    <cellStyle name="40% - Accent5 2 2 7 2 2 3 2" xfId="22413"/>
    <cellStyle name="40% - Accent5 2 2 7 2 2 4" xfId="22414"/>
    <cellStyle name="40% - Accent5 2 2 7 2 3" xfId="8911"/>
    <cellStyle name="40% - Accent5 2 2 7 2 3 2" xfId="8912"/>
    <cellStyle name="40% - Accent5 2 2 7 2 3 2 2" xfId="17083"/>
    <cellStyle name="40% - Accent5 2 2 7 2 3 3" xfId="22415"/>
    <cellStyle name="40% - Accent5 2 2 7 2 4" xfId="8913"/>
    <cellStyle name="40% - Accent5 2 2 7 2 4 2" xfId="8914"/>
    <cellStyle name="40% - Accent5 2 2 7 2 4 2 2" xfId="22416"/>
    <cellStyle name="40% - Accent5 2 2 7 2 4 3" xfId="22417"/>
    <cellStyle name="40% - Accent5 2 2 7 2 5" xfId="8915"/>
    <cellStyle name="40% - Accent5 2 2 7 2 5 2" xfId="8916"/>
    <cellStyle name="40% - Accent5 2 2 7 2 5 2 2" xfId="22418"/>
    <cellStyle name="40% - Accent5 2 2 7 2 5 3" xfId="22419"/>
    <cellStyle name="40% - Accent5 2 2 7 2 6" xfId="8917"/>
    <cellStyle name="40% - Accent5 2 2 7 2 6 2" xfId="8918"/>
    <cellStyle name="40% - Accent5 2 2 7 2 6 2 2" xfId="22420"/>
    <cellStyle name="40% - Accent5 2 2 7 2 6 3" xfId="22421"/>
    <cellStyle name="40% - Accent5 2 2 7 2 7" xfId="8919"/>
    <cellStyle name="40% - Accent5 2 2 7 2 7 2" xfId="22422"/>
    <cellStyle name="40% - Accent5 2 2 7 2 8" xfId="22423"/>
    <cellStyle name="40% - Accent5 2 2 7 3" xfId="8920"/>
    <cellStyle name="40% - Accent5 2 2 7 3 2" xfId="8921"/>
    <cellStyle name="40% - Accent5 2 2 7 3 2 2" xfId="8922"/>
    <cellStyle name="40% - Accent5 2 2 7 3 2 2 2" xfId="22424"/>
    <cellStyle name="40% - Accent5 2 2 7 3 2 3" xfId="22425"/>
    <cellStyle name="40% - Accent5 2 2 7 3 3" xfId="8923"/>
    <cellStyle name="40% - Accent5 2 2 7 3 3 2" xfId="22426"/>
    <cellStyle name="40% - Accent5 2 2 7 3 4" xfId="22427"/>
    <cellStyle name="40% - Accent5 2 2 7 4" xfId="8924"/>
    <cellStyle name="40% - Accent5 2 2 7 4 2" xfId="8925"/>
    <cellStyle name="40% - Accent5 2 2 7 4 2 2" xfId="17084"/>
    <cellStyle name="40% - Accent5 2 2 7 4 3" xfId="22428"/>
    <cellStyle name="40% - Accent5 2 2 7 5" xfId="8926"/>
    <cellStyle name="40% - Accent5 2 2 7 5 2" xfId="8927"/>
    <cellStyle name="40% - Accent5 2 2 7 5 2 2" xfId="22429"/>
    <cellStyle name="40% - Accent5 2 2 7 5 3" xfId="22430"/>
    <cellStyle name="40% - Accent5 2 2 7 6" xfId="8928"/>
    <cellStyle name="40% - Accent5 2 2 7 6 2" xfId="8929"/>
    <cellStyle name="40% - Accent5 2 2 7 6 2 2" xfId="22431"/>
    <cellStyle name="40% - Accent5 2 2 7 6 3" xfId="22432"/>
    <cellStyle name="40% - Accent5 2 2 7 7" xfId="8930"/>
    <cellStyle name="40% - Accent5 2 2 7 7 2" xfId="8931"/>
    <cellStyle name="40% - Accent5 2 2 7 7 2 2" xfId="22433"/>
    <cellStyle name="40% - Accent5 2 2 7 7 3" xfId="22434"/>
    <cellStyle name="40% - Accent5 2 2 7 8" xfId="8932"/>
    <cellStyle name="40% - Accent5 2 2 7 8 2" xfId="22435"/>
    <cellStyle name="40% - Accent5 2 2 7 9" xfId="22436"/>
    <cellStyle name="40% - Accent5 2 2 8" xfId="365"/>
    <cellStyle name="40% - Accent5 2 2 8 2" xfId="1684"/>
    <cellStyle name="40% - Accent5 2 2 8 2 2" xfId="8933"/>
    <cellStyle name="40% - Accent5 2 2 8 2 2 2" xfId="8934"/>
    <cellStyle name="40% - Accent5 2 2 8 2 2 2 2" xfId="8935"/>
    <cellStyle name="40% - Accent5 2 2 8 2 2 2 2 2" xfId="22437"/>
    <cellStyle name="40% - Accent5 2 2 8 2 2 2 3" xfId="22438"/>
    <cellStyle name="40% - Accent5 2 2 8 2 2 3" xfId="8936"/>
    <cellStyle name="40% - Accent5 2 2 8 2 2 3 2" xfId="22439"/>
    <cellStyle name="40% - Accent5 2 2 8 2 2 4" xfId="22440"/>
    <cellStyle name="40% - Accent5 2 2 8 2 3" xfId="8937"/>
    <cellStyle name="40% - Accent5 2 2 8 2 3 2" xfId="8938"/>
    <cellStyle name="40% - Accent5 2 2 8 2 3 2 2" xfId="17085"/>
    <cellStyle name="40% - Accent5 2 2 8 2 3 3" xfId="22441"/>
    <cellStyle name="40% - Accent5 2 2 8 2 4" xfId="8939"/>
    <cellStyle name="40% - Accent5 2 2 8 2 4 2" xfId="8940"/>
    <cellStyle name="40% - Accent5 2 2 8 2 4 2 2" xfId="22442"/>
    <cellStyle name="40% - Accent5 2 2 8 2 4 3" xfId="29936"/>
    <cellStyle name="40% - Accent5 2 2 8 2 5" xfId="8941"/>
    <cellStyle name="40% - Accent5 2 2 8 2 5 2" xfId="8942"/>
    <cellStyle name="40% - Accent5 2 2 8 2 5 2 2" xfId="22443"/>
    <cellStyle name="40% - Accent5 2 2 8 2 5 3" xfId="22444"/>
    <cellStyle name="40% - Accent5 2 2 8 2 6" xfId="8943"/>
    <cellStyle name="40% - Accent5 2 2 8 2 6 2" xfId="8944"/>
    <cellStyle name="40% - Accent5 2 2 8 2 6 2 2" xfId="17400"/>
    <cellStyle name="40% - Accent5 2 2 8 2 6 3" xfId="22445"/>
    <cellStyle name="40% - Accent5 2 2 8 2 7" xfId="8945"/>
    <cellStyle name="40% - Accent5 2 2 8 2 7 2" xfId="22446"/>
    <cellStyle name="40% - Accent5 2 2 8 2 8" xfId="22447"/>
    <cellStyle name="40% - Accent5 2 2 8 3" xfId="8946"/>
    <cellStyle name="40% - Accent5 2 2 8 3 2" xfId="8947"/>
    <cellStyle name="40% - Accent5 2 2 8 3 2 2" xfId="8948"/>
    <cellStyle name="40% - Accent5 2 2 8 3 2 2 2" xfId="22448"/>
    <cellStyle name="40% - Accent5 2 2 8 3 2 3" xfId="22449"/>
    <cellStyle name="40% - Accent5 2 2 8 3 3" xfId="8949"/>
    <cellStyle name="40% - Accent5 2 2 8 3 3 2" xfId="22450"/>
    <cellStyle name="40% - Accent5 2 2 8 3 4" xfId="22451"/>
    <cellStyle name="40% - Accent5 2 2 8 4" xfId="8950"/>
    <cellStyle name="40% - Accent5 2 2 8 4 2" xfId="8951"/>
    <cellStyle name="40% - Accent5 2 2 8 4 2 2" xfId="22452"/>
    <cellStyle name="40% - Accent5 2 2 8 4 3" xfId="22453"/>
    <cellStyle name="40% - Accent5 2 2 8 5" xfId="8952"/>
    <cellStyle name="40% - Accent5 2 2 8 5 2" xfId="8953"/>
    <cellStyle name="40% - Accent5 2 2 8 5 2 2" xfId="22454"/>
    <cellStyle name="40% - Accent5 2 2 8 5 3" xfId="22455"/>
    <cellStyle name="40% - Accent5 2 2 8 6" xfId="8954"/>
    <cellStyle name="40% - Accent5 2 2 8 6 2" xfId="8955"/>
    <cellStyle name="40% - Accent5 2 2 8 6 2 2" xfId="22456"/>
    <cellStyle name="40% - Accent5 2 2 8 6 3" xfId="22457"/>
    <cellStyle name="40% - Accent5 2 2 8 7" xfId="8956"/>
    <cellStyle name="40% - Accent5 2 2 8 7 2" xfId="8957"/>
    <cellStyle name="40% - Accent5 2 2 8 7 2 2" xfId="22458"/>
    <cellStyle name="40% - Accent5 2 2 8 7 3" xfId="22459"/>
    <cellStyle name="40% - Accent5 2 2 8 8" xfId="8958"/>
    <cellStyle name="40% - Accent5 2 2 8 8 2" xfId="15836"/>
    <cellStyle name="40% - Accent5 2 2 8 9" xfId="16741"/>
    <cellStyle name="40% - Accent5 2 2 9" xfId="366"/>
    <cellStyle name="40% - Accent5 2 2 9 2" xfId="1685"/>
    <cellStyle name="40% - Accent5 2 2 9 2 2" xfId="8959"/>
    <cellStyle name="40% - Accent5 2 2 9 2 2 2" xfId="8960"/>
    <cellStyle name="40% - Accent5 2 2 9 2 2 2 2" xfId="8961"/>
    <cellStyle name="40% - Accent5 2 2 9 2 2 2 2 2" xfId="16851"/>
    <cellStyle name="40% - Accent5 2 2 9 2 2 2 3" xfId="29579"/>
    <cellStyle name="40% - Accent5 2 2 9 2 2 3" xfId="8962"/>
    <cellStyle name="40% - Accent5 2 2 9 2 2 3 2" xfId="29937"/>
    <cellStyle name="40% - Accent5 2 2 9 2 2 4" xfId="29580"/>
    <cellStyle name="40% - Accent5 2 2 9 2 3" xfId="8963"/>
    <cellStyle name="40% - Accent5 2 2 9 2 3 2" xfId="8964"/>
    <cellStyle name="40% - Accent5 2 2 9 2 3 2 2" xfId="29938"/>
    <cellStyle name="40% - Accent5 2 2 9 2 3 3" xfId="17086"/>
    <cellStyle name="40% - Accent5 2 2 9 2 4" xfId="8965"/>
    <cellStyle name="40% - Accent5 2 2 9 2 4 2" xfId="8966"/>
    <cellStyle name="40% - Accent5 2 2 9 2 4 2 2" xfId="29939"/>
    <cellStyle name="40% - Accent5 2 2 9 2 4 3" xfId="29940"/>
    <cellStyle name="40% - Accent5 2 2 9 2 5" xfId="8967"/>
    <cellStyle name="40% - Accent5 2 2 9 2 5 2" xfId="8968"/>
    <cellStyle name="40% - Accent5 2 2 9 2 5 2 2" xfId="29941"/>
    <cellStyle name="40% - Accent5 2 2 9 2 5 3" xfId="29942"/>
    <cellStyle name="40% - Accent5 2 2 9 2 6" xfId="8969"/>
    <cellStyle name="40% - Accent5 2 2 9 2 6 2" xfId="8970"/>
    <cellStyle name="40% - Accent5 2 2 9 2 6 2 2" xfId="29943"/>
    <cellStyle name="40% - Accent5 2 2 9 2 6 3" xfId="29944"/>
    <cellStyle name="40% - Accent5 2 2 9 2 7" xfId="8971"/>
    <cellStyle name="40% - Accent5 2 2 9 2 7 2" xfId="29945"/>
    <cellStyle name="40% - Accent5 2 2 9 2 8" xfId="29581"/>
    <cellStyle name="40% - Accent5 2 2 9 3" xfId="8972"/>
    <cellStyle name="40% - Accent5 2 2 9 3 2" xfId="8973"/>
    <cellStyle name="40% - Accent5 2 2 9 3 2 2" xfId="8974"/>
    <cellStyle name="40% - Accent5 2 2 9 3 2 2 2" xfId="29582"/>
    <cellStyle name="40% - Accent5 2 2 9 3 2 3" xfId="29946"/>
    <cellStyle name="40% - Accent5 2 2 9 3 3" xfId="8975"/>
    <cellStyle name="40% - Accent5 2 2 9 3 3 2" xfId="29947"/>
    <cellStyle name="40% - Accent5 2 2 9 3 4" xfId="29948"/>
    <cellStyle name="40% - Accent5 2 2 9 4" xfId="8976"/>
    <cellStyle name="40% - Accent5 2 2 9 4 2" xfId="8977"/>
    <cellStyle name="40% - Accent5 2 2 9 4 2 2" xfId="29949"/>
    <cellStyle name="40% - Accent5 2 2 9 4 3" xfId="29950"/>
    <cellStyle name="40% - Accent5 2 2 9 5" xfId="8978"/>
    <cellStyle name="40% - Accent5 2 2 9 5 2" xfId="8979"/>
    <cellStyle name="40% - Accent5 2 2 9 5 2 2" xfId="29951"/>
    <cellStyle name="40% - Accent5 2 2 9 5 3" xfId="29952"/>
    <cellStyle name="40% - Accent5 2 2 9 6" xfId="8980"/>
    <cellStyle name="40% - Accent5 2 2 9 6 2" xfId="8981"/>
    <cellStyle name="40% - Accent5 2 2 9 6 2 2" xfId="29953"/>
    <cellStyle name="40% - Accent5 2 2 9 6 3" xfId="29954"/>
    <cellStyle name="40% - Accent5 2 2 9 7" xfId="8982"/>
    <cellStyle name="40% - Accent5 2 2 9 7 2" xfId="8983"/>
    <cellStyle name="40% - Accent5 2 2 9 7 2 2" xfId="29584"/>
    <cellStyle name="40% - Accent5 2 2 9 7 3" xfId="29583"/>
    <cellStyle name="40% - Accent5 2 2 9 8" xfId="8984"/>
    <cellStyle name="40% - Accent5 2 2 9 8 2" xfId="29955"/>
    <cellStyle name="40% - Accent5 2 2 9 9" xfId="29585"/>
    <cellStyle name="40% - Accent5 2 3" xfId="367"/>
    <cellStyle name="40% - Accent5 2 3 2" xfId="29956"/>
    <cellStyle name="40% - Accent5 2 4" xfId="368"/>
    <cellStyle name="40% - Accent5 2 4 10" xfId="8985"/>
    <cellStyle name="40% - Accent5 2 4 10 2" xfId="8986"/>
    <cellStyle name="40% - Accent5 2 4 10 2 2" xfId="22460"/>
    <cellStyle name="40% - Accent5 2 4 10 3" xfId="29957"/>
    <cellStyle name="40% - Accent5 2 4 11" xfId="8987"/>
    <cellStyle name="40% - Accent5 2 4 11 2" xfId="8988"/>
    <cellStyle name="40% - Accent5 2 4 11 2 2" xfId="29958"/>
    <cellStyle name="40% - Accent5 2 4 11 3" xfId="29959"/>
    <cellStyle name="40% - Accent5 2 4 12" xfId="8989"/>
    <cellStyle name="40% - Accent5 2 4 12 2" xfId="8990"/>
    <cellStyle name="40% - Accent5 2 4 12 2 2" xfId="29960"/>
    <cellStyle name="40% - Accent5 2 4 12 3" xfId="29961"/>
    <cellStyle name="40% - Accent5 2 4 13" xfId="8991"/>
    <cellStyle name="40% - Accent5 2 4 13 2" xfId="16684"/>
    <cellStyle name="40% - Accent5 2 4 14" xfId="29962"/>
    <cellStyle name="40% - Accent5 2 4 2" xfId="369"/>
    <cellStyle name="40% - Accent5 2 4 2 2" xfId="1686"/>
    <cellStyle name="40% - Accent5 2 4 2 2 2" xfId="8992"/>
    <cellStyle name="40% - Accent5 2 4 2 2 2 2" xfId="8993"/>
    <cellStyle name="40% - Accent5 2 4 2 2 2 2 2" xfId="8994"/>
    <cellStyle name="40% - Accent5 2 4 2 2 2 2 2 2" xfId="16685"/>
    <cellStyle name="40% - Accent5 2 4 2 2 2 2 3" xfId="16686"/>
    <cellStyle name="40% - Accent5 2 4 2 2 2 3" xfId="8995"/>
    <cellStyle name="40% - Accent5 2 4 2 2 2 3 2" xfId="29586"/>
    <cellStyle name="40% - Accent5 2 4 2 2 2 4" xfId="29587"/>
    <cellStyle name="40% - Accent5 2 4 2 2 3" xfId="8996"/>
    <cellStyle name="40% - Accent5 2 4 2 2 3 2" xfId="8997"/>
    <cellStyle name="40% - Accent5 2 4 2 2 3 2 2" xfId="16687"/>
    <cellStyle name="40% - Accent5 2 4 2 2 3 3" xfId="29963"/>
    <cellStyle name="40% - Accent5 2 4 2 2 4" xfId="8998"/>
    <cellStyle name="40% - Accent5 2 4 2 2 4 2" xfId="8999"/>
    <cellStyle name="40% - Accent5 2 4 2 2 4 2 2" xfId="29964"/>
    <cellStyle name="40% - Accent5 2 4 2 2 4 3" xfId="29965"/>
    <cellStyle name="40% - Accent5 2 4 2 2 5" xfId="9000"/>
    <cellStyle name="40% - Accent5 2 4 2 2 5 2" xfId="9001"/>
    <cellStyle name="40% - Accent5 2 4 2 2 5 2 2" xfId="29966"/>
    <cellStyle name="40% - Accent5 2 4 2 2 5 3" xfId="29967"/>
    <cellStyle name="40% - Accent5 2 4 2 2 6" xfId="9002"/>
    <cellStyle name="40% - Accent5 2 4 2 2 6 2" xfId="9003"/>
    <cellStyle name="40% - Accent5 2 4 2 2 6 2 2" xfId="29968"/>
    <cellStyle name="40% - Accent5 2 4 2 2 6 3" xfId="29588"/>
    <cellStyle name="40% - Accent5 2 4 2 2 7" xfId="9004"/>
    <cellStyle name="40% - Accent5 2 4 2 2 7 2" xfId="29589"/>
    <cellStyle name="40% - Accent5 2 4 2 2 8" xfId="29969"/>
    <cellStyle name="40% - Accent5 2 4 2 3" xfId="9005"/>
    <cellStyle name="40% - Accent5 2 4 2 3 2" xfId="9006"/>
    <cellStyle name="40% - Accent5 2 4 2 3 2 2" xfId="9007"/>
    <cellStyle name="40% - Accent5 2 4 2 3 2 2 2" xfId="16688"/>
    <cellStyle name="40% - Accent5 2 4 2 3 2 3" xfId="17401"/>
    <cellStyle name="40% - Accent5 2 4 2 3 3" xfId="9008"/>
    <cellStyle name="40% - Accent5 2 4 2 3 3 2" xfId="29970"/>
    <cellStyle name="40% - Accent5 2 4 2 3 4" xfId="29971"/>
    <cellStyle name="40% - Accent5 2 4 2 4" xfId="9009"/>
    <cellStyle name="40% - Accent5 2 4 2 4 2" xfId="9010"/>
    <cellStyle name="40% - Accent5 2 4 2 4 2 2" xfId="29972"/>
    <cellStyle name="40% - Accent5 2 4 2 4 3" xfId="29973"/>
    <cellStyle name="40% - Accent5 2 4 2 5" xfId="9011"/>
    <cellStyle name="40% - Accent5 2 4 2 5 2" xfId="9012"/>
    <cellStyle name="40% - Accent5 2 4 2 5 2 2" xfId="29590"/>
    <cellStyle name="40% - Accent5 2 4 2 5 3" xfId="29591"/>
    <cellStyle name="40% - Accent5 2 4 2 6" xfId="9013"/>
    <cellStyle name="40% - Accent5 2 4 2 6 2" xfId="9014"/>
    <cellStyle name="40% - Accent5 2 4 2 6 2 2" xfId="29974"/>
    <cellStyle name="40% - Accent5 2 4 2 6 3" xfId="29975"/>
    <cellStyle name="40% - Accent5 2 4 2 7" xfId="9015"/>
    <cellStyle name="40% - Accent5 2 4 2 7 2" xfId="9016"/>
    <cellStyle name="40% - Accent5 2 4 2 7 2 2" xfId="29976"/>
    <cellStyle name="40% - Accent5 2 4 2 7 3" xfId="29977"/>
    <cellStyle name="40% - Accent5 2 4 2 8" xfId="9017"/>
    <cellStyle name="40% - Accent5 2 4 2 8 2" xfId="29978"/>
    <cellStyle name="40% - Accent5 2 4 2 9" xfId="29979"/>
    <cellStyle name="40% - Accent5 2 4 3" xfId="370"/>
    <cellStyle name="40% - Accent5 2 4 3 2" xfId="1687"/>
    <cellStyle name="40% - Accent5 2 4 3 2 2" xfId="9018"/>
    <cellStyle name="40% - Accent5 2 4 3 2 2 2" xfId="9019"/>
    <cellStyle name="40% - Accent5 2 4 3 2 2 2 2" xfId="9020"/>
    <cellStyle name="40% - Accent5 2 4 3 2 2 2 2 2" xfId="29980"/>
    <cellStyle name="40% - Accent5 2 4 3 2 2 2 3" xfId="29592"/>
    <cellStyle name="40% - Accent5 2 4 3 2 2 3" xfId="9021"/>
    <cellStyle name="40% - Accent5 2 4 3 2 2 3 2" xfId="29593"/>
    <cellStyle name="40% - Accent5 2 4 3 2 2 4" xfId="29981"/>
    <cellStyle name="40% - Accent5 2 4 3 2 3" xfId="9022"/>
    <cellStyle name="40% - Accent5 2 4 3 2 3 2" xfId="9023"/>
    <cellStyle name="40% - Accent5 2 4 3 2 3 2 2" xfId="29982"/>
    <cellStyle name="40% - Accent5 2 4 3 2 3 3" xfId="29983"/>
    <cellStyle name="40% - Accent5 2 4 3 2 4" xfId="9024"/>
    <cellStyle name="40% - Accent5 2 4 3 2 4 2" xfId="9025"/>
    <cellStyle name="40% - Accent5 2 4 3 2 4 2 2" xfId="29984"/>
    <cellStyle name="40% - Accent5 2 4 3 2 4 3" xfId="29985"/>
    <cellStyle name="40% - Accent5 2 4 3 2 5" xfId="9026"/>
    <cellStyle name="40% - Accent5 2 4 3 2 5 2" xfId="9027"/>
    <cellStyle name="40% - Accent5 2 4 3 2 5 2 2" xfId="29986"/>
    <cellStyle name="40% - Accent5 2 4 3 2 5 3" xfId="29987"/>
    <cellStyle name="40% - Accent5 2 4 3 2 6" xfId="9028"/>
    <cellStyle name="40% - Accent5 2 4 3 2 6 2" xfId="9029"/>
    <cellStyle name="40% - Accent5 2 4 3 2 6 2 2" xfId="29594"/>
    <cellStyle name="40% - Accent5 2 4 3 2 6 3" xfId="29595"/>
    <cellStyle name="40% - Accent5 2 4 3 2 7" xfId="9030"/>
    <cellStyle name="40% - Accent5 2 4 3 2 7 2" xfId="29988"/>
    <cellStyle name="40% - Accent5 2 4 3 2 8" xfId="22461"/>
    <cellStyle name="40% - Accent5 2 4 3 3" xfId="9031"/>
    <cellStyle name="40% - Accent5 2 4 3 3 2" xfId="9032"/>
    <cellStyle name="40% - Accent5 2 4 3 3 2 2" xfId="9033"/>
    <cellStyle name="40% - Accent5 2 4 3 3 2 2 2" xfId="29989"/>
    <cellStyle name="40% - Accent5 2 4 3 3 2 3" xfId="29990"/>
    <cellStyle name="40% - Accent5 2 4 3 3 3" xfId="9034"/>
    <cellStyle name="40% - Accent5 2 4 3 3 3 2" xfId="29991"/>
    <cellStyle name="40% - Accent5 2 4 3 3 4" xfId="29992"/>
    <cellStyle name="40% - Accent5 2 4 3 4" xfId="9035"/>
    <cellStyle name="40% - Accent5 2 4 3 4 2" xfId="9036"/>
    <cellStyle name="40% - Accent5 2 4 3 4 2 2" xfId="29993"/>
    <cellStyle name="40% - Accent5 2 4 3 4 3" xfId="29994"/>
    <cellStyle name="40% - Accent5 2 4 3 5" xfId="9037"/>
    <cellStyle name="40% - Accent5 2 4 3 5 2" xfId="9038"/>
    <cellStyle name="40% - Accent5 2 4 3 5 2 2" xfId="29995"/>
    <cellStyle name="40% - Accent5 2 4 3 5 3" xfId="29596"/>
    <cellStyle name="40% - Accent5 2 4 3 6" xfId="9039"/>
    <cellStyle name="40% - Accent5 2 4 3 6 2" xfId="9040"/>
    <cellStyle name="40% - Accent5 2 4 3 6 2 2" xfId="29597"/>
    <cellStyle name="40% - Accent5 2 4 3 6 3" xfId="16689"/>
    <cellStyle name="40% - Accent5 2 4 3 7" xfId="9041"/>
    <cellStyle name="40% - Accent5 2 4 3 7 2" xfId="9042"/>
    <cellStyle name="40% - Accent5 2 4 3 7 2 2" xfId="17402"/>
    <cellStyle name="40% - Accent5 2 4 3 7 3" xfId="29996"/>
    <cellStyle name="40% - Accent5 2 4 3 8" xfId="9043"/>
    <cellStyle name="40% - Accent5 2 4 3 8 2" xfId="29997"/>
    <cellStyle name="40% - Accent5 2 4 3 9" xfId="29998"/>
    <cellStyle name="40% - Accent5 2 4 4" xfId="371"/>
    <cellStyle name="40% - Accent5 2 4 4 2" xfId="1688"/>
    <cellStyle name="40% - Accent5 2 4 4 2 2" xfId="9044"/>
    <cellStyle name="40% - Accent5 2 4 4 2 2 2" xfId="9045"/>
    <cellStyle name="40% - Accent5 2 4 4 2 2 2 2" xfId="9046"/>
    <cellStyle name="40% - Accent5 2 4 4 2 2 2 2 2" xfId="29999"/>
    <cellStyle name="40% - Accent5 2 4 4 2 2 2 3" xfId="30000"/>
    <cellStyle name="40% - Accent5 2 4 4 2 2 3" xfId="9047"/>
    <cellStyle name="40% - Accent5 2 4 4 2 2 3 2" xfId="30001"/>
    <cellStyle name="40% - Accent5 2 4 4 2 2 4" xfId="30002"/>
    <cellStyle name="40% - Accent5 2 4 4 2 3" xfId="9048"/>
    <cellStyle name="40% - Accent5 2 4 4 2 3 2" xfId="9049"/>
    <cellStyle name="40% - Accent5 2 4 4 2 3 2 2" xfId="30003"/>
    <cellStyle name="40% - Accent5 2 4 4 2 3 3" xfId="30004"/>
    <cellStyle name="40% - Accent5 2 4 4 2 4" xfId="9050"/>
    <cellStyle name="40% - Accent5 2 4 4 2 4 2" xfId="9051"/>
    <cellStyle name="40% - Accent5 2 4 4 2 4 2 2" xfId="30005"/>
    <cellStyle name="40% - Accent5 2 4 4 2 4 3" xfId="30006"/>
    <cellStyle name="40% - Accent5 2 4 4 2 5" xfId="9052"/>
    <cellStyle name="40% - Accent5 2 4 4 2 5 2" xfId="9053"/>
    <cellStyle name="40% - Accent5 2 4 4 2 5 2 2" xfId="30007"/>
    <cellStyle name="40% - Accent5 2 4 4 2 5 3" xfId="30008"/>
    <cellStyle name="40% - Accent5 2 4 4 2 6" xfId="9054"/>
    <cellStyle name="40% - Accent5 2 4 4 2 6 2" xfId="9055"/>
    <cellStyle name="40% - Accent5 2 4 4 2 6 2 2" xfId="30009"/>
    <cellStyle name="40% - Accent5 2 4 4 2 6 3" xfId="30010"/>
    <cellStyle name="40% - Accent5 2 4 4 2 7" xfId="9056"/>
    <cellStyle name="40% - Accent5 2 4 4 2 7 2" xfId="30011"/>
    <cellStyle name="40% - Accent5 2 4 4 2 8" xfId="30012"/>
    <cellStyle name="40% - Accent5 2 4 4 3" xfId="9057"/>
    <cellStyle name="40% - Accent5 2 4 4 3 2" xfId="9058"/>
    <cellStyle name="40% - Accent5 2 4 4 3 2 2" xfId="9059"/>
    <cellStyle name="40% - Accent5 2 4 4 3 2 2 2" xfId="30013"/>
    <cellStyle name="40% - Accent5 2 4 4 3 2 3" xfId="22462"/>
    <cellStyle name="40% - Accent5 2 4 4 3 3" xfId="9060"/>
    <cellStyle name="40% - Accent5 2 4 4 3 3 2" xfId="22463"/>
    <cellStyle name="40% - Accent5 2 4 4 3 4" xfId="22464"/>
    <cellStyle name="40% - Accent5 2 4 4 4" xfId="9061"/>
    <cellStyle name="40% - Accent5 2 4 4 4 2" xfId="9062"/>
    <cellStyle name="40% - Accent5 2 4 4 4 2 2" xfId="22465"/>
    <cellStyle name="40% - Accent5 2 4 4 4 3" xfId="22466"/>
    <cellStyle name="40% - Accent5 2 4 4 5" xfId="9063"/>
    <cellStyle name="40% - Accent5 2 4 4 5 2" xfId="9064"/>
    <cellStyle name="40% - Accent5 2 4 4 5 2 2" xfId="22467"/>
    <cellStyle name="40% - Accent5 2 4 4 5 3" xfId="22468"/>
    <cellStyle name="40% - Accent5 2 4 4 6" xfId="9065"/>
    <cellStyle name="40% - Accent5 2 4 4 6 2" xfId="9066"/>
    <cellStyle name="40% - Accent5 2 4 4 6 2 2" xfId="22469"/>
    <cellStyle name="40% - Accent5 2 4 4 6 3" xfId="22470"/>
    <cellStyle name="40% - Accent5 2 4 4 7" xfId="9067"/>
    <cellStyle name="40% - Accent5 2 4 4 7 2" xfId="9068"/>
    <cellStyle name="40% - Accent5 2 4 4 7 2 2" xfId="22471"/>
    <cellStyle name="40% - Accent5 2 4 4 7 3" xfId="22472"/>
    <cellStyle name="40% - Accent5 2 4 4 8" xfId="9069"/>
    <cellStyle name="40% - Accent5 2 4 4 8 2" xfId="22473"/>
    <cellStyle name="40% - Accent5 2 4 4 9" xfId="22474"/>
    <cellStyle name="40% - Accent5 2 4 5" xfId="1689"/>
    <cellStyle name="40% - Accent5 2 4 5 2" xfId="9070"/>
    <cellStyle name="40% - Accent5 2 4 5 2 2" xfId="9071"/>
    <cellStyle name="40% - Accent5 2 4 5 2 2 2" xfId="9072"/>
    <cellStyle name="40% - Accent5 2 4 5 2 2 2 2" xfId="22475"/>
    <cellStyle name="40% - Accent5 2 4 5 2 2 3" xfId="22476"/>
    <cellStyle name="40% - Accent5 2 4 5 2 3" xfId="9073"/>
    <cellStyle name="40% - Accent5 2 4 5 2 3 2" xfId="22477"/>
    <cellStyle name="40% - Accent5 2 4 5 2 4" xfId="22478"/>
    <cellStyle name="40% - Accent5 2 4 5 3" xfId="9074"/>
    <cellStyle name="40% - Accent5 2 4 5 3 2" xfId="9075"/>
    <cellStyle name="40% - Accent5 2 4 5 3 2 2" xfId="22479"/>
    <cellStyle name="40% - Accent5 2 4 5 3 3" xfId="22480"/>
    <cellStyle name="40% - Accent5 2 4 5 4" xfId="9076"/>
    <cellStyle name="40% - Accent5 2 4 5 4 2" xfId="9077"/>
    <cellStyle name="40% - Accent5 2 4 5 4 2 2" xfId="29227"/>
    <cellStyle name="40% - Accent5 2 4 5 4 3" xfId="22481"/>
    <cellStyle name="40% - Accent5 2 4 5 5" xfId="9078"/>
    <cellStyle name="40% - Accent5 2 4 5 5 2" xfId="9079"/>
    <cellStyle name="40% - Accent5 2 4 5 5 2 2" xfId="22482"/>
    <cellStyle name="40% - Accent5 2 4 5 5 3" xfId="22483"/>
    <cellStyle name="40% - Accent5 2 4 5 6" xfId="9080"/>
    <cellStyle name="40% - Accent5 2 4 5 6 2" xfId="9081"/>
    <cellStyle name="40% - Accent5 2 4 5 6 2 2" xfId="22484"/>
    <cellStyle name="40% - Accent5 2 4 5 6 3" xfId="22485"/>
    <cellStyle name="40% - Accent5 2 4 5 7" xfId="9082"/>
    <cellStyle name="40% - Accent5 2 4 5 7 2" xfId="15837"/>
    <cellStyle name="40% - Accent5 2 4 5 8" xfId="17087"/>
    <cellStyle name="40% - Accent5 2 4 6" xfId="1690"/>
    <cellStyle name="40% - Accent5 2 4 6 2" xfId="9083"/>
    <cellStyle name="40% - Accent5 2 4 6 2 2" xfId="9084"/>
    <cellStyle name="40% - Accent5 2 4 6 2 2 2" xfId="9085"/>
    <cellStyle name="40% - Accent5 2 4 6 2 2 2 2" xfId="22486"/>
    <cellStyle name="40% - Accent5 2 4 6 2 2 3" xfId="22487"/>
    <cellStyle name="40% - Accent5 2 4 6 2 3" xfId="9086"/>
    <cellStyle name="40% - Accent5 2 4 6 2 3 2" xfId="22488"/>
    <cellStyle name="40% - Accent5 2 4 6 2 4" xfId="22489"/>
    <cellStyle name="40% - Accent5 2 4 6 3" xfId="9087"/>
    <cellStyle name="40% - Accent5 2 4 6 3 2" xfId="9088"/>
    <cellStyle name="40% - Accent5 2 4 6 3 2 2" xfId="22490"/>
    <cellStyle name="40% - Accent5 2 4 6 3 3" xfId="22491"/>
    <cellStyle name="40% - Accent5 2 4 6 4" xfId="9089"/>
    <cellStyle name="40% - Accent5 2 4 6 4 2" xfId="9090"/>
    <cellStyle name="40% - Accent5 2 4 6 4 2 2" xfId="29228"/>
    <cellStyle name="40% - Accent5 2 4 6 4 3" xfId="22492"/>
    <cellStyle name="40% - Accent5 2 4 6 5" xfId="9091"/>
    <cellStyle name="40% - Accent5 2 4 6 5 2" xfId="9092"/>
    <cellStyle name="40% - Accent5 2 4 6 5 2 2" xfId="22493"/>
    <cellStyle name="40% - Accent5 2 4 6 5 3" xfId="22494"/>
    <cellStyle name="40% - Accent5 2 4 6 6" xfId="9093"/>
    <cellStyle name="40% - Accent5 2 4 6 6 2" xfId="9094"/>
    <cellStyle name="40% - Accent5 2 4 6 6 2 2" xfId="22495"/>
    <cellStyle name="40% - Accent5 2 4 6 6 3" xfId="22496"/>
    <cellStyle name="40% - Accent5 2 4 6 7" xfId="9095"/>
    <cellStyle name="40% - Accent5 2 4 6 7 2" xfId="22497"/>
    <cellStyle name="40% - Accent5 2 4 6 8" xfId="22498"/>
    <cellStyle name="40% - Accent5 2 4 7" xfId="1691"/>
    <cellStyle name="40% - Accent5 2 4 7 2" xfId="9096"/>
    <cellStyle name="40% - Accent5 2 4 7 2 2" xfId="9097"/>
    <cellStyle name="40% - Accent5 2 4 7 2 2 2" xfId="9098"/>
    <cellStyle name="40% - Accent5 2 4 7 2 2 2 2" xfId="22499"/>
    <cellStyle name="40% - Accent5 2 4 7 2 2 3" xfId="22500"/>
    <cellStyle name="40% - Accent5 2 4 7 2 3" xfId="9099"/>
    <cellStyle name="40% - Accent5 2 4 7 2 3 2" xfId="22501"/>
    <cellStyle name="40% - Accent5 2 4 7 2 4" xfId="22502"/>
    <cellStyle name="40% - Accent5 2 4 7 3" xfId="9100"/>
    <cellStyle name="40% - Accent5 2 4 7 3 2" xfId="9101"/>
    <cellStyle name="40% - Accent5 2 4 7 3 2 2" xfId="22503"/>
    <cellStyle name="40% - Accent5 2 4 7 3 3" xfId="22504"/>
    <cellStyle name="40% - Accent5 2 4 7 4" xfId="9102"/>
    <cellStyle name="40% - Accent5 2 4 7 4 2" xfId="9103"/>
    <cellStyle name="40% - Accent5 2 4 7 4 2 2" xfId="29229"/>
    <cellStyle name="40% - Accent5 2 4 7 4 3" xfId="22505"/>
    <cellStyle name="40% - Accent5 2 4 7 5" xfId="9104"/>
    <cellStyle name="40% - Accent5 2 4 7 5 2" xfId="9105"/>
    <cellStyle name="40% - Accent5 2 4 7 5 2 2" xfId="22506"/>
    <cellStyle name="40% - Accent5 2 4 7 5 3" xfId="22507"/>
    <cellStyle name="40% - Accent5 2 4 7 6" xfId="9106"/>
    <cellStyle name="40% - Accent5 2 4 7 6 2" xfId="9107"/>
    <cellStyle name="40% - Accent5 2 4 7 6 2 2" xfId="22508"/>
    <cellStyle name="40% - Accent5 2 4 7 6 3" xfId="22509"/>
    <cellStyle name="40% - Accent5 2 4 7 7" xfId="9108"/>
    <cellStyle name="40% - Accent5 2 4 7 7 2" xfId="22510"/>
    <cellStyle name="40% - Accent5 2 4 7 8" xfId="22511"/>
    <cellStyle name="40% - Accent5 2 4 8" xfId="9109"/>
    <cellStyle name="40% - Accent5 2 4 8 2" xfId="9110"/>
    <cellStyle name="40% - Accent5 2 4 8 2 2" xfId="9111"/>
    <cellStyle name="40% - Accent5 2 4 8 2 2 2" xfId="15838"/>
    <cellStyle name="40% - Accent5 2 4 8 2 3" xfId="17088"/>
    <cellStyle name="40% - Accent5 2 4 8 3" xfId="9112"/>
    <cellStyle name="40% - Accent5 2 4 8 3 2" xfId="22512"/>
    <cellStyle name="40% - Accent5 2 4 8 4" xfId="22513"/>
    <cellStyle name="40% - Accent5 2 4 9" xfId="9113"/>
    <cellStyle name="40% - Accent5 2 4 9 2" xfId="9114"/>
    <cellStyle name="40% - Accent5 2 4 9 2 2" xfId="22514"/>
    <cellStyle name="40% - Accent5 2 4 9 3" xfId="22515"/>
    <cellStyle name="40% - Accent5 2 5" xfId="1271"/>
    <cellStyle name="40% - Accent5 2 5 2" xfId="22516"/>
    <cellStyle name="40% - Accent5 2 6" xfId="22517"/>
    <cellStyle name="40% - Accent5 3" xfId="1272"/>
    <cellStyle name="40% - Accent5 3 2" xfId="1966"/>
    <cellStyle name="40% - Accent5 3 2 2" xfId="22518"/>
    <cellStyle name="40% - Accent5 3 2 3" xfId="22519"/>
    <cellStyle name="40% - Accent5 3 2 4" xfId="22520"/>
    <cellStyle name="40% - Accent5 3 3" xfId="22521"/>
    <cellStyle name="40% - Accent5 3 4" xfId="22522"/>
    <cellStyle name="40% - Accent5 3 5" xfId="22523"/>
    <cellStyle name="40% - Accent6 2" xfId="372"/>
    <cellStyle name="40% - Accent6 2 2" xfId="373"/>
    <cellStyle name="40% - Accent6 2 2 10" xfId="1692"/>
    <cellStyle name="40% - Accent6 2 2 10 2" xfId="9115"/>
    <cellStyle name="40% - Accent6 2 2 10 2 2" xfId="9116"/>
    <cellStyle name="40% - Accent6 2 2 10 2 2 2" xfId="9117"/>
    <cellStyle name="40% - Accent6 2 2 10 2 2 2 2" xfId="22524"/>
    <cellStyle name="40% - Accent6 2 2 10 2 2 3" xfId="22525"/>
    <cellStyle name="40% - Accent6 2 2 10 2 3" xfId="9118"/>
    <cellStyle name="40% - Accent6 2 2 10 2 3 2" xfId="22526"/>
    <cellStyle name="40% - Accent6 2 2 10 2 4" xfId="22527"/>
    <cellStyle name="40% - Accent6 2 2 10 3" xfId="9119"/>
    <cellStyle name="40% - Accent6 2 2 10 3 2" xfId="9120"/>
    <cellStyle name="40% - Accent6 2 2 10 3 2 2" xfId="22528"/>
    <cellStyle name="40% - Accent6 2 2 10 3 3" xfId="29230"/>
    <cellStyle name="40% - Accent6 2 2 10 4" xfId="9121"/>
    <cellStyle name="40% - Accent6 2 2 10 4 2" xfId="9122"/>
    <cellStyle name="40% - Accent6 2 2 10 4 2 2" xfId="30014"/>
    <cellStyle name="40% - Accent6 2 2 10 4 3" xfId="22529"/>
    <cellStyle name="40% - Accent6 2 2 10 5" xfId="9123"/>
    <cellStyle name="40% - Accent6 2 2 10 5 2" xfId="9124"/>
    <cellStyle name="40% - Accent6 2 2 10 5 2 2" xfId="22530"/>
    <cellStyle name="40% - Accent6 2 2 10 5 3" xfId="22531"/>
    <cellStyle name="40% - Accent6 2 2 10 6" xfId="9125"/>
    <cellStyle name="40% - Accent6 2 2 10 6 2" xfId="9126"/>
    <cellStyle name="40% - Accent6 2 2 10 6 2 2" xfId="22532"/>
    <cellStyle name="40% - Accent6 2 2 10 6 3" xfId="22533"/>
    <cellStyle name="40% - Accent6 2 2 10 7" xfId="9127"/>
    <cellStyle name="40% - Accent6 2 2 10 7 2" xfId="22534"/>
    <cellStyle name="40% - Accent6 2 2 10 8" xfId="22535"/>
    <cellStyle name="40% - Accent6 2 2 11" xfId="1693"/>
    <cellStyle name="40% - Accent6 2 2 11 2" xfId="9128"/>
    <cellStyle name="40% - Accent6 2 2 11 2 2" xfId="9129"/>
    <cellStyle name="40% - Accent6 2 2 11 2 2 2" xfId="9130"/>
    <cellStyle name="40% - Accent6 2 2 11 2 2 2 2" xfId="22536"/>
    <cellStyle name="40% - Accent6 2 2 11 2 2 3" xfId="22537"/>
    <cellStyle name="40% - Accent6 2 2 11 2 3" xfId="9131"/>
    <cellStyle name="40% - Accent6 2 2 11 2 3 2" xfId="15839"/>
    <cellStyle name="40% - Accent6 2 2 11 2 4" xfId="15840"/>
    <cellStyle name="40% - Accent6 2 2 11 3" xfId="9132"/>
    <cellStyle name="40% - Accent6 2 2 11 3 2" xfId="9133"/>
    <cellStyle name="40% - Accent6 2 2 11 3 2 2" xfId="22538"/>
    <cellStyle name="40% - Accent6 2 2 11 3 3" xfId="22539"/>
    <cellStyle name="40% - Accent6 2 2 11 4" xfId="9134"/>
    <cellStyle name="40% - Accent6 2 2 11 4 2" xfId="9135"/>
    <cellStyle name="40% - Accent6 2 2 11 4 2 2" xfId="22540"/>
    <cellStyle name="40% - Accent6 2 2 11 4 3" xfId="22541"/>
    <cellStyle name="40% - Accent6 2 2 11 5" xfId="9136"/>
    <cellStyle name="40% - Accent6 2 2 11 5 2" xfId="9137"/>
    <cellStyle name="40% - Accent6 2 2 11 5 2 2" xfId="22542"/>
    <cellStyle name="40% - Accent6 2 2 11 5 3" xfId="22543"/>
    <cellStyle name="40% - Accent6 2 2 11 6" xfId="9138"/>
    <cellStyle name="40% - Accent6 2 2 11 6 2" xfId="9139"/>
    <cellStyle name="40% - Accent6 2 2 11 6 2 2" xfId="22544"/>
    <cellStyle name="40% - Accent6 2 2 11 6 3" xfId="15841"/>
    <cellStyle name="40% - Accent6 2 2 11 7" xfId="9140"/>
    <cellStyle name="40% - Accent6 2 2 11 7 2" xfId="17089"/>
    <cellStyle name="40% - Accent6 2 2 11 8" xfId="22545"/>
    <cellStyle name="40% - Accent6 2 2 12" xfId="1694"/>
    <cellStyle name="40% - Accent6 2 2 12 2" xfId="9141"/>
    <cellStyle name="40% - Accent6 2 2 12 2 2" xfId="9142"/>
    <cellStyle name="40% - Accent6 2 2 12 2 2 2" xfId="9143"/>
    <cellStyle name="40% - Accent6 2 2 12 2 2 2 2" xfId="22546"/>
    <cellStyle name="40% - Accent6 2 2 12 2 2 3" xfId="22547"/>
    <cellStyle name="40% - Accent6 2 2 12 2 3" xfId="9144"/>
    <cellStyle name="40% - Accent6 2 2 12 2 3 2" xfId="22548"/>
    <cellStyle name="40% - Accent6 2 2 12 2 4" xfId="22549"/>
    <cellStyle name="40% - Accent6 2 2 12 3" xfId="9145"/>
    <cellStyle name="40% - Accent6 2 2 12 3 2" xfId="9146"/>
    <cellStyle name="40% - Accent6 2 2 12 3 2 2" xfId="22550"/>
    <cellStyle name="40% - Accent6 2 2 12 3 3" xfId="29231"/>
    <cellStyle name="40% - Accent6 2 2 12 4" xfId="9147"/>
    <cellStyle name="40% - Accent6 2 2 12 4 2" xfId="9148"/>
    <cellStyle name="40% - Accent6 2 2 12 4 2 2" xfId="30015"/>
    <cellStyle name="40% - Accent6 2 2 12 4 3" xfId="22551"/>
    <cellStyle name="40% - Accent6 2 2 12 5" xfId="9149"/>
    <cellStyle name="40% - Accent6 2 2 12 5 2" xfId="9150"/>
    <cellStyle name="40% - Accent6 2 2 12 5 2 2" xfId="22552"/>
    <cellStyle name="40% - Accent6 2 2 12 5 3" xfId="22553"/>
    <cellStyle name="40% - Accent6 2 2 12 6" xfId="9151"/>
    <cellStyle name="40% - Accent6 2 2 12 6 2" xfId="9152"/>
    <cellStyle name="40% - Accent6 2 2 12 6 2 2" xfId="22554"/>
    <cellStyle name="40% - Accent6 2 2 12 6 3" xfId="22555"/>
    <cellStyle name="40% - Accent6 2 2 12 7" xfId="9153"/>
    <cellStyle name="40% - Accent6 2 2 12 7 2" xfId="22556"/>
    <cellStyle name="40% - Accent6 2 2 12 8" xfId="22557"/>
    <cellStyle name="40% - Accent6 2 2 13" xfId="9154"/>
    <cellStyle name="40% - Accent6 2 2 13 2" xfId="22558"/>
    <cellStyle name="40% - Accent6 2 2 14" xfId="22559"/>
    <cellStyle name="40% - Accent6 2 2 2" xfId="374"/>
    <cellStyle name="40% - Accent6 2 2 2 2" xfId="375"/>
    <cellStyle name="40% - Accent6 2 2 2 2 2" xfId="376"/>
    <cellStyle name="40% - Accent6 2 2 2 2 2 2" xfId="22560"/>
    <cellStyle name="40% - Accent6 2 2 2 2 3" xfId="22561"/>
    <cellStyle name="40% - Accent6 2 2 2 3" xfId="377"/>
    <cellStyle name="40% - Accent6 2 2 2 3 2" xfId="22562"/>
    <cellStyle name="40% - Accent6 2 2 2 4" xfId="378"/>
    <cellStyle name="40% - Accent6 2 2 2 4 10" xfId="9155"/>
    <cellStyle name="40% - Accent6 2 2 2 4 10 2" xfId="9156"/>
    <cellStyle name="40% - Accent6 2 2 2 4 10 2 2" xfId="22563"/>
    <cellStyle name="40% - Accent6 2 2 2 4 10 3" xfId="22564"/>
    <cellStyle name="40% - Accent6 2 2 2 4 11" xfId="9157"/>
    <cellStyle name="40% - Accent6 2 2 2 4 11 2" xfId="9158"/>
    <cellStyle name="40% - Accent6 2 2 2 4 11 2 2" xfId="22565"/>
    <cellStyle name="40% - Accent6 2 2 2 4 11 3" xfId="22566"/>
    <cellStyle name="40% - Accent6 2 2 2 4 12" xfId="9159"/>
    <cellStyle name="40% - Accent6 2 2 2 4 12 2" xfId="9160"/>
    <cellStyle name="40% - Accent6 2 2 2 4 12 2 2" xfId="22567"/>
    <cellStyle name="40% - Accent6 2 2 2 4 12 3" xfId="22568"/>
    <cellStyle name="40% - Accent6 2 2 2 4 13" xfId="9161"/>
    <cellStyle name="40% - Accent6 2 2 2 4 13 2" xfId="22569"/>
    <cellStyle name="40% - Accent6 2 2 2 4 14" xfId="22570"/>
    <cellStyle name="40% - Accent6 2 2 2 4 2" xfId="379"/>
    <cellStyle name="40% - Accent6 2 2 2 4 2 2" xfId="1695"/>
    <cellStyle name="40% - Accent6 2 2 2 4 2 2 2" xfId="9162"/>
    <cellStyle name="40% - Accent6 2 2 2 4 2 2 2 2" xfId="9163"/>
    <cellStyle name="40% - Accent6 2 2 2 4 2 2 2 2 2" xfId="9164"/>
    <cellStyle name="40% - Accent6 2 2 2 4 2 2 2 2 2 2" xfId="15842"/>
    <cellStyle name="40% - Accent6 2 2 2 4 2 2 2 2 3" xfId="17090"/>
    <cellStyle name="40% - Accent6 2 2 2 4 2 2 2 3" xfId="9165"/>
    <cellStyle name="40% - Accent6 2 2 2 4 2 2 2 3 2" xfId="22571"/>
    <cellStyle name="40% - Accent6 2 2 2 4 2 2 2 4" xfId="22572"/>
    <cellStyle name="40% - Accent6 2 2 2 4 2 2 3" xfId="9166"/>
    <cellStyle name="40% - Accent6 2 2 2 4 2 2 3 2" xfId="9167"/>
    <cellStyle name="40% - Accent6 2 2 2 4 2 2 3 2 2" xfId="22573"/>
    <cellStyle name="40% - Accent6 2 2 2 4 2 2 3 3" xfId="22574"/>
    <cellStyle name="40% - Accent6 2 2 2 4 2 2 4" xfId="9168"/>
    <cellStyle name="40% - Accent6 2 2 2 4 2 2 4 2" xfId="9169"/>
    <cellStyle name="40% - Accent6 2 2 2 4 2 2 4 2 2" xfId="29232"/>
    <cellStyle name="40% - Accent6 2 2 2 4 2 2 4 3" xfId="30016"/>
    <cellStyle name="40% - Accent6 2 2 2 4 2 2 5" xfId="9170"/>
    <cellStyle name="40% - Accent6 2 2 2 4 2 2 5 2" xfId="9171"/>
    <cellStyle name="40% - Accent6 2 2 2 4 2 2 5 2 2" xfId="22575"/>
    <cellStyle name="40% - Accent6 2 2 2 4 2 2 5 3" xfId="22576"/>
    <cellStyle name="40% - Accent6 2 2 2 4 2 2 6" xfId="9172"/>
    <cellStyle name="40% - Accent6 2 2 2 4 2 2 6 2" xfId="9173"/>
    <cellStyle name="40% - Accent6 2 2 2 4 2 2 6 2 2" xfId="22577"/>
    <cellStyle name="40% - Accent6 2 2 2 4 2 2 6 3" xfId="22578"/>
    <cellStyle name="40% - Accent6 2 2 2 4 2 2 7" xfId="9174"/>
    <cellStyle name="40% - Accent6 2 2 2 4 2 2 7 2" xfId="22579"/>
    <cellStyle name="40% - Accent6 2 2 2 4 2 2 8" xfId="22580"/>
    <cellStyle name="40% - Accent6 2 2 2 4 2 3" xfId="9175"/>
    <cellStyle name="40% - Accent6 2 2 2 4 2 3 2" xfId="9176"/>
    <cellStyle name="40% - Accent6 2 2 2 4 2 3 2 2" xfId="9177"/>
    <cellStyle name="40% - Accent6 2 2 2 4 2 3 2 2 2" xfId="22581"/>
    <cellStyle name="40% - Accent6 2 2 2 4 2 3 2 3" xfId="30017"/>
    <cellStyle name="40% - Accent6 2 2 2 4 2 3 3" xfId="9178"/>
    <cellStyle name="40% - Accent6 2 2 2 4 2 3 3 2" xfId="22582"/>
    <cellStyle name="40% - Accent6 2 2 2 4 2 3 4" xfId="22583"/>
    <cellStyle name="40% - Accent6 2 2 2 4 2 4" xfId="9179"/>
    <cellStyle name="40% - Accent6 2 2 2 4 2 4 2" xfId="9180"/>
    <cellStyle name="40% - Accent6 2 2 2 4 2 4 2 2" xfId="16524"/>
    <cellStyle name="40% - Accent6 2 2 2 4 2 4 3" xfId="16528"/>
    <cellStyle name="40% - Accent6 2 2 2 4 2 5" xfId="9181"/>
    <cellStyle name="40% - Accent6 2 2 2 4 2 5 2" xfId="9182"/>
    <cellStyle name="40% - Accent6 2 2 2 4 2 5 2 2" xfId="30018"/>
    <cellStyle name="40% - Accent6 2 2 2 4 2 5 3" xfId="30019"/>
    <cellStyle name="40% - Accent6 2 2 2 4 2 6" xfId="9183"/>
    <cellStyle name="40% - Accent6 2 2 2 4 2 6 2" xfId="9184"/>
    <cellStyle name="40% - Accent6 2 2 2 4 2 6 2 2" xfId="30020"/>
    <cellStyle name="40% - Accent6 2 2 2 4 2 6 3" xfId="30021"/>
    <cellStyle name="40% - Accent6 2 2 2 4 2 7" xfId="9185"/>
    <cellStyle name="40% - Accent6 2 2 2 4 2 7 2" xfId="9186"/>
    <cellStyle name="40% - Accent6 2 2 2 4 2 7 2 2" xfId="22584"/>
    <cellStyle name="40% - Accent6 2 2 2 4 2 7 3" xfId="22585"/>
    <cellStyle name="40% - Accent6 2 2 2 4 2 8" xfId="9187"/>
    <cellStyle name="40% - Accent6 2 2 2 4 2 8 2" xfId="22586"/>
    <cellStyle name="40% - Accent6 2 2 2 4 2 9" xfId="22587"/>
    <cellStyle name="40% - Accent6 2 2 2 4 3" xfId="380"/>
    <cellStyle name="40% - Accent6 2 2 2 4 3 2" xfId="1696"/>
    <cellStyle name="40% - Accent6 2 2 2 4 3 2 2" xfId="9188"/>
    <cellStyle name="40% - Accent6 2 2 2 4 3 2 2 2" xfId="9189"/>
    <cellStyle name="40% - Accent6 2 2 2 4 3 2 2 2 2" xfId="9190"/>
    <cellStyle name="40% - Accent6 2 2 2 4 3 2 2 2 2 2" xfId="22588"/>
    <cellStyle name="40% - Accent6 2 2 2 4 3 2 2 2 3" xfId="22589"/>
    <cellStyle name="40% - Accent6 2 2 2 4 3 2 2 3" xfId="9191"/>
    <cellStyle name="40% - Accent6 2 2 2 4 3 2 2 3 2" xfId="22590"/>
    <cellStyle name="40% - Accent6 2 2 2 4 3 2 2 4" xfId="22591"/>
    <cellStyle name="40% - Accent6 2 2 2 4 3 2 3" xfId="9192"/>
    <cellStyle name="40% - Accent6 2 2 2 4 3 2 3 2" xfId="9193"/>
    <cellStyle name="40% - Accent6 2 2 2 4 3 2 3 2 2" xfId="22592"/>
    <cellStyle name="40% - Accent6 2 2 2 4 3 2 3 3" xfId="22593"/>
    <cellStyle name="40% - Accent6 2 2 2 4 3 2 4" xfId="9194"/>
    <cellStyle name="40% - Accent6 2 2 2 4 3 2 4 2" xfId="9195"/>
    <cellStyle name="40% - Accent6 2 2 2 4 3 2 4 2 2" xfId="22594"/>
    <cellStyle name="40% - Accent6 2 2 2 4 3 2 4 3" xfId="22595"/>
    <cellStyle name="40% - Accent6 2 2 2 4 3 2 5" xfId="9196"/>
    <cellStyle name="40% - Accent6 2 2 2 4 3 2 5 2" xfId="9197"/>
    <cellStyle name="40% - Accent6 2 2 2 4 3 2 5 2 2" xfId="22596"/>
    <cellStyle name="40% - Accent6 2 2 2 4 3 2 5 3" xfId="15843"/>
    <cellStyle name="40% - Accent6 2 2 2 4 3 2 6" xfId="9198"/>
    <cellStyle name="40% - Accent6 2 2 2 4 3 2 6 2" xfId="9199"/>
    <cellStyle name="40% - Accent6 2 2 2 4 3 2 6 2 2" xfId="17091"/>
    <cellStyle name="40% - Accent6 2 2 2 4 3 2 6 3" xfId="22597"/>
    <cellStyle name="40% - Accent6 2 2 2 4 3 2 7" xfId="9200"/>
    <cellStyle name="40% - Accent6 2 2 2 4 3 2 7 2" xfId="22598"/>
    <cellStyle name="40% - Accent6 2 2 2 4 3 2 8" xfId="29233"/>
    <cellStyle name="40% - Accent6 2 2 2 4 3 3" xfId="9201"/>
    <cellStyle name="40% - Accent6 2 2 2 4 3 3 2" xfId="9202"/>
    <cellStyle name="40% - Accent6 2 2 2 4 3 3 2 2" xfId="9203"/>
    <cellStyle name="40% - Accent6 2 2 2 4 3 3 2 2 2" xfId="22599"/>
    <cellStyle name="40% - Accent6 2 2 2 4 3 3 2 3" xfId="22600"/>
    <cellStyle name="40% - Accent6 2 2 2 4 3 3 3" xfId="9204"/>
    <cellStyle name="40% - Accent6 2 2 2 4 3 3 3 2" xfId="22601"/>
    <cellStyle name="40% - Accent6 2 2 2 4 3 3 4" xfId="22602"/>
    <cellStyle name="40% - Accent6 2 2 2 4 3 4" xfId="9205"/>
    <cellStyle name="40% - Accent6 2 2 2 4 3 4 2" xfId="9206"/>
    <cellStyle name="40% - Accent6 2 2 2 4 3 4 2 2" xfId="22603"/>
    <cellStyle name="40% - Accent6 2 2 2 4 3 4 3" xfId="22604"/>
    <cellStyle name="40% - Accent6 2 2 2 4 3 5" xfId="9207"/>
    <cellStyle name="40% - Accent6 2 2 2 4 3 5 2" xfId="9208"/>
    <cellStyle name="40% - Accent6 2 2 2 4 3 5 2 2" xfId="22605"/>
    <cellStyle name="40% - Accent6 2 2 2 4 3 5 3" xfId="22606"/>
    <cellStyle name="40% - Accent6 2 2 2 4 3 6" xfId="9209"/>
    <cellStyle name="40% - Accent6 2 2 2 4 3 6 2" xfId="9210"/>
    <cellStyle name="40% - Accent6 2 2 2 4 3 6 2 2" xfId="22607"/>
    <cellStyle name="40% - Accent6 2 2 2 4 3 6 3" xfId="22608"/>
    <cellStyle name="40% - Accent6 2 2 2 4 3 7" xfId="9211"/>
    <cellStyle name="40% - Accent6 2 2 2 4 3 7 2" xfId="9212"/>
    <cellStyle name="40% - Accent6 2 2 2 4 3 7 2 2" xfId="22609"/>
    <cellStyle name="40% - Accent6 2 2 2 4 3 7 3" xfId="22610"/>
    <cellStyle name="40% - Accent6 2 2 2 4 3 8" xfId="9213"/>
    <cellStyle name="40% - Accent6 2 2 2 4 3 8 2" xfId="22611"/>
    <cellStyle name="40% - Accent6 2 2 2 4 3 9" xfId="29234"/>
    <cellStyle name="40% - Accent6 2 2 2 4 4" xfId="381"/>
    <cellStyle name="40% - Accent6 2 2 2 4 4 2" xfId="1697"/>
    <cellStyle name="40% - Accent6 2 2 2 4 4 2 2" xfId="9214"/>
    <cellStyle name="40% - Accent6 2 2 2 4 4 2 2 2" xfId="9215"/>
    <cellStyle name="40% - Accent6 2 2 2 4 4 2 2 2 2" xfId="9216"/>
    <cellStyle name="40% - Accent6 2 2 2 4 4 2 2 2 2 2" xfId="22612"/>
    <cellStyle name="40% - Accent6 2 2 2 4 4 2 2 2 3" xfId="22613"/>
    <cellStyle name="40% - Accent6 2 2 2 4 4 2 2 3" xfId="9217"/>
    <cellStyle name="40% - Accent6 2 2 2 4 4 2 2 3 2" xfId="22614"/>
    <cellStyle name="40% - Accent6 2 2 2 4 4 2 2 4" xfId="22615"/>
    <cellStyle name="40% - Accent6 2 2 2 4 4 2 3" xfId="9218"/>
    <cellStyle name="40% - Accent6 2 2 2 4 4 2 3 2" xfId="9219"/>
    <cellStyle name="40% - Accent6 2 2 2 4 4 2 3 2 2" xfId="22616"/>
    <cellStyle name="40% - Accent6 2 2 2 4 4 2 3 3" xfId="22617"/>
    <cellStyle name="40% - Accent6 2 2 2 4 4 2 4" xfId="9220"/>
    <cellStyle name="40% - Accent6 2 2 2 4 4 2 4 2" xfId="9221"/>
    <cellStyle name="40% - Accent6 2 2 2 4 4 2 4 2 2" xfId="22618"/>
    <cellStyle name="40% - Accent6 2 2 2 4 4 2 4 3" xfId="22619"/>
    <cellStyle name="40% - Accent6 2 2 2 4 4 2 5" xfId="9222"/>
    <cellStyle name="40% - Accent6 2 2 2 4 4 2 5 2" xfId="9223"/>
    <cellStyle name="40% - Accent6 2 2 2 4 4 2 5 2 2" xfId="22620"/>
    <cellStyle name="40% - Accent6 2 2 2 4 4 2 5 3" xfId="22621"/>
    <cellStyle name="40% - Accent6 2 2 2 4 4 2 6" xfId="9224"/>
    <cellStyle name="40% - Accent6 2 2 2 4 4 2 6 2" xfId="9225"/>
    <cellStyle name="40% - Accent6 2 2 2 4 4 2 6 2 2" xfId="22622"/>
    <cellStyle name="40% - Accent6 2 2 2 4 4 2 6 3" xfId="17092"/>
    <cellStyle name="40% - Accent6 2 2 2 4 4 2 7" xfId="9226"/>
    <cellStyle name="40% - Accent6 2 2 2 4 4 2 7 2" xfId="22623"/>
    <cellStyle name="40% - Accent6 2 2 2 4 4 2 8" xfId="16690"/>
    <cellStyle name="40% - Accent6 2 2 2 4 4 3" xfId="9227"/>
    <cellStyle name="40% - Accent6 2 2 2 4 4 3 2" xfId="9228"/>
    <cellStyle name="40% - Accent6 2 2 2 4 4 3 2 2" xfId="9229"/>
    <cellStyle name="40% - Accent6 2 2 2 4 4 3 2 2 2" xfId="22624"/>
    <cellStyle name="40% - Accent6 2 2 2 4 4 3 2 3" xfId="22625"/>
    <cellStyle name="40% - Accent6 2 2 2 4 4 3 3" xfId="9230"/>
    <cellStyle name="40% - Accent6 2 2 2 4 4 3 3 2" xfId="22626"/>
    <cellStyle name="40% - Accent6 2 2 2 4 4 3 4" xfId="22627"/>
    <cellStyle name="40% - Accent6 2 2 2 4 4 4" xfId="9231"/>
    <cellStyle name="40% - Accent6 2 2 2 4 4 4 2" xfId="9232"/>
    <cellStyle name="40% - Accent6 2 2 2 4 4 4 2 2" xfId="22628"/>
    <cellStyle name="40% - Accent6 2 2 2 4 4 4 3" xfId="22629"/>
    <cellStyle name="40% - Accent6 2 2 2 4 4 5" xfId="9233"/>
    <cellStyle name="40% - Accent6 2 2 2 4 4 5 2" xfId="9234"/>
    <cellStyle name="40% - Accent6 2 2 2 4 4 5 2 2" xfId="22630"/>
    <cellStyle name="40% - Accent6 2 2 2 4 4 5 3" xfId="22631"/>
    <cellStyle name="40% - Accent6 2 2 2 4 4 6" xfId="9235"/>
    <cellStyle name="40% - Accent6 2 2 2 4 4 6 2" xfId="9236"/>
    <cellStyle name="40% - Accent6 2 2 2 4 4 6 2 2" xfId="22632"/>
    <cellStyle name="40% - Accent6 2 2 2 4 4 6 3" xfId="22633"/>
    <cellStyle name="40% - Accent6 2 2 2 4 4 7" xfId="9237"/>
    <cellStyle name="40% - Accent6 2 2 2 4 4 7 2" xfId="9238"/>
    <cellStyle name="40% - Accent6 2 2 2 4 4 7 2 2" xfId="22634"/>
    <cellStyle name="40% - Accent6 2 2 2 4 4 7 3" xfId="22635"/>
    <cellStyle name="40% - Accent6 2 2 2 4 4 8" xfId="9239"/>
    <cellStyle name="40% - Accent6 2 2 2 4 4 8 2" xfId="17093"/>
    <cellStyle name="40% - Accent6 2 2 2 4 4 9" xfId="22636"/>
    <cellStyle name="40% - Accent6 2 2 2 4 5" xfId="1698"/>
    <cellStyle name="40% - Accent6 2 2 2 4 5 2" xfId="9240"/>
    <cellStyle name="40% - Accent6 2 2 2 4 5 2 2" xfId="9241"/>
    <cellStyle name="40% - Accent6 2 2 2 4 5 2 2 2" xfId="9242"/>
    <cellStyle name="40% - Accent6 2 2 2 4 5 2 2 2 2" xfId="22637"/>
    <cellStyle name="40% - Accent6 2 2 2 4 5 2 2 3" xfId="22638"/>
    <cellStyle name="40% - Accent6 2 2 2 4 5 2 3" xfId="9243"/>
    <cellStyle name="40% - Accent6 2 2 2 4 5 2 3 2" xfId="22639"/>
    <cellStyle name="40% - Accent6 2 2 2 4 5 2 4" xfId="22640"/>
    <cellStyle name="40% - Accent6 2 2 2 4 5 3" xfId="9244"/>
    <cellStyle name="40% - Accent6 2 2 2 4 5 3 2" xfId="9245"/>
    <cellStyle name="40% - Accent6 2 2 2 4 5 3 2 2" xfId="22641"/>
    <cellStyle name="40% - Accent6 2 2 2 4 5 3 3" xfId="22642"/>
    <cellStyle name="40% - Accent6 2 2 2 4 5 4" xfId="9246"/>
    <cellStyle name="40% - Accent6 2 2 2 4 5 4 2" xfId="9247"/>
    <cellStyle name="40% - Accent6 2 2 2 4 5 4 2 2" xfId="22643"/>
    <cellStyle name="40% - Accent6 2 2 2 4 5 4 3" xfId="22644"/>
    <cellStyle name="40% - Accent6 2 2 2 4 5 5" xfId="9248"/>
    <cellStyle name="40% - Accent6 2 2 2 4 5 5 2" xfId="9249"/>
    <cellStyle name="40% - Accent6 2 2 2 4 5 5 2 2" xfId="22645"/>
    <cellStyle name="40% - Accent6 2 2 2 4 5 5 3" xfId="22646"/>
    <cellStyle name="40% - Accent6 2 2 2 4 5 6" xfId="9250"/>
    <cellStyle name="40% - Accent6 2 2 2 4 5 6 2" xfId="9251"/>
    <cellStyle name="40% - Accent6 2 2 2 4 5 6 2 2" xfId="22647"/>
    <cellStyle name="40% - Accent6 2 2 2 4 5 6 3" xfId="22648"/>
    <cellStyle name="40% - Accent6 2 2 2 4 5 7" xfId="9252"/>
    <cellStyle name="40% - Accent6 2 2 2 4 5 7 2" xfId="29235"/>
    <cellStyle name="40% - Accent6 2 2 2 4 5 8" xfId="17403"/>
    <cellStyle name="40% - Accent6 2 2 2 4 6" xfId="1699"/>
    <cellStyle name="40% - Accent6 2 2 2 4 6 2" xfId="9253"/>
    <cellStyle name="40% - Accent6 2 2 2 4 6 2 2" xfId="9254"/>
    <cellStyle name="40% - Accent6 2 2 2 4 6 2 2 2" xfId="9255"/>
    <cellStyle name="40% - Accent6 2 2 2 4 6 2 2 2 2" xfId="17094"/>
    <cellStyle name="40% - Accent6 2 2 2 4 6 2 2 3" xfId="22649"/>
    <cellStyle name="40% - Accent6 2 2 2 4 6 2 3" xfId="9256"/>
    <cellStyle name="40% - Accent6 2 2 2 4 6 2 3 2" xfId="22650"/>
    <cellStyle name="40% - Accent6 2 2 2 4 6 2 4" xfId="22651"/>
    <cellStyle name="40% - Accent6 2 2 2 4 6 3" xfId="9257"/>
    <cellStyle name="40% - Accent6 2 2 2 4 6 3 2" xfId="9258"/>
    <cellStyle name="40% - Accent6 2 2 2 4 6 3 2 2" xfId="22652"/>
    <cellStyle name="40% - Accent6 2 2 2 4 6 3 3" xfId="22653"/>
    <cellStyle name="40% - Accent6 2 2 2 4 6 4" xfId="9259"/>
    <cellStyle name="40% - Accent6 2 2 2 4 6 4 2" xfId="9260"/>
    <cellStyle name="40% - Accent6 2 2 2 4 6 4 2 2" xfId="22654"/>
    <cellStyle name="40% - Accent6 2 2 2 4 6 4 3" xfId="22655"/>
    <cellStyle name="40% - Accent6 2 2 2 4 6 5" xfId="9261"/>
    <cellStyle name="40% - Accent6 2 2 2 4 6 5 2" xfId="9262"/>
    <cellStyle name="40% - Accent6 2 2 2 4 6 5 2 2" xfId="22656"/>
    <cellStyle name="40% - Accent6 2 2 2 4 6 5 3" xfId="22657"/>
    <cellStyle name="40% - Accent6 2 2 2 4 6 6" xfId="9263"/>
    <cellStyle name="40% - Accent6 2 2 2 4 6 6 2" xfId="9264"/>
    <cellStyle name="40% - Accent6 2 2 2 4 6 6 2 2" xfId="22658"/>
    <cellStyle name="40% - Accent6 2 2 2 4 6 6 3" xfId="22659"/>
    <cellStyle name="40% - Accent6 2 2 2 4 6 7" xfId="9265"/>
    <cellStyle name="40% - Accent6 2 2 2 4 6 7 2" xfId="22660"/>
    <cellStyle name="40% - Accent6 2 2 2 4 6 8" xfId="22661"/>
    <cellStyle name="40% - Accent6 2 2 2 4 7" xfId="1700"/>
    <cellStyle name="40% - Accent6 2 2 2 4 7 2" xfId="9266"/>
    <cellStyle name="40% - Accent6 2 2 2 4 7 2 2" xfId="9267"/>
    <cellStyle name="40% - Accent6 2 2 2 4 7 2 2 2" xfId="9268"/>
    <cellStyle name="40% - Accent6 2 2 2 4 7 2 2 2 2" xfId="22662"/>
    <cellStyle name="40% - Accent6 2 2 2 4 7 2 2 3" xfId="22663"/>
    <cellStyle name="40% - Accent6 2 2 2 4 7 2 3" xfId="9269"/>
    <cellStyle name="40% - Accent6 2 2 2 4 7 2 3 2" xfId="22664"/>
    <cellStyle name="40% - Accent6 2 2 2 4 7 2 4" xfId="22665"/>
    <cellStyle name="40% - Accent6 2 2 2 4 7 3" xfId="9270"/>
    <cellStyle name="40% - Accent6 2 2 2 4 7 3 2" xfId="9271"/>
    <cellStyle name="40% - Accent6 2 2 2 4 7 3 2 2" xfId="22666"/>
    <cellStyle name="40% - Accent6 2 2 2 4 7 3 3" xfId="22667"/>
    <cellStyle name="40% - Accent6 2 2 2 4 7 4" xfId="9272"/>
    <cellStyle name="40% - Accent6 2 2 2 4 7 4 2" xfId="9273"/>
    <cellStyle name="40% - Accent6 2 2 2 4 7 4 2 2" xfId="16764"/>
    <cellStyle name="40% - Accent6 2 2 2 4 7 4 3" xfId="16765"/>
    <cellStyle name="40% - Accent6 2 2 2 4 7 5" xfId="9274"/>
    <cellStyle name="40% - Accent6 2 2 2 4 7 5 2" xfId="9275"/>
    <cellStyle name="40% - Accent6 2 2 2 4 7 5 2 2" xfId="17430"/>
    <cellStyle name="40% - Accent6 2 2 2 4 7 5 3" xfId="15844"/>
    <cellStyle name="40% - Accent6 2 2 2 4 7 6" xfId="9276"/>
    <cellStyle name="40% - Accent6 2 2 2 4 7 6 2" xfId="9277"/>
    <cellStyle name="40% - Accent6 2 2 2 4 7 6 2 2" xfId="15845"/>
    <cellStyle name="40% - Accent6 2 2 2 4 7 6 3" xfId="17095"/>
    <cellStyle name="40% - Accent6 2 2 2 4 7 7" xfId="9278"/>
    <cellStyle name="40% - Accent6 2 2 2 4 7 7 2" xfId="29236"/>
    <cellStyle name="40% - Accent6 2 2 2 4 7 8" xfId="30022"/>
    <cellStyle name="40% - Accent6 2 2 2 4 8" xfId="9279"/>
    <cellStyle name="40% - Accent6 2 2 2 4 8 2" xfId="9280"/>
    <cellStyle name="40% - Accent6 2 2 2 4 8 2 2" xfId="9281"/>
    <cellStyle name="40% - Accent6 2 2 2 4 8 2 2 2" xfId="22668"/>
    <cellStyle name="40% - Accent6 2 2 2 4 8 2 3" xfId="22669"/>
    <cellStyle name="40% - Accent6 2 2 2 4 8 3" xfId="9282"/>
    <cellStyle name="40% - Accent6 2 2 2 4 8 3 2" xfId="22670"/>
    <cellStyle name="40% - Accent6 2 2 2 4 8 4" xfId="22671"/>
    <cellStyle name="40% - Accent6 2 2 2 4 9" xfId="9283"/>
    <cellStyle name="40% - Accent6 2 2 2 4 9 2" xfId="9284"/>
    <cellStyle name="40% - Accent6 2 2 2 4 9 2 2" xfId="22672"/>
    <cellStyle name="40% - Accent6 2 2 2 4 9 3" xfId="22673"/>
    <cellStyle name="40% - Accent6 2 2 2 5" xfId="382"/>
    <cellStyle name="40% - Accent6 2 2 2 5 2" xfId="22674"/>
    <cellStyle name="40% - Accent6 2 2 2 6" xfId="22675"/>
    <cellStyle name="40% - Accent6 2 2 3" xfId="383"/>
    <cellStyle name="40% - Accent6 2 2 3 2" xfId="384"/>
    <cellStyle name="40% - Accent6 2 2 3 2 2" xfId="385"/>
    <cellStyle name="40% - Accent6 2 2 3 2 2 2" xfId="22676"/>
    <cellStyle name="40% - Accent6 2 2 3 2 3" xfId="22677"/>
    <cellStyle name="40% - Accent6 2 2 3 3" xfId="386"/>
    <cellStyle name="40% - Accent6 2 2 3 3 2" xfId="22678"/>
    <cellStyle name="40% - Accent6 2 2 3 4" xfId="22679"/>
    <cellStyle name="40% - Accent6 2 2 4" xfId="387"/>
    <cellStyle name="40% - Accent6 2 2 4 2" xfId="388"/>
    <cellStyle name="40% - Accent6 2 2 4 2 2" xfId="22680"/>
    <cellStyle name="40% - Accent6 2 2 4 3" xfId="17096"/>
    <cellStyle name="40% - Accent6 2 2 5" xfId="389"/>
    <cellStyle name="40% - Accent6 2 2 5 10" xfId="9285"/>
    <cellStyle name="40% - Accent6 2 2 5 10 2" xfId="9286"/>
    <cellStyle name="40% - Accent6 2 2 5 10 2 2" xfId="30023"/>
    <cellStyle name="40% - Accent6 2 2 5 10 3" xfId="22681"/>
    <cellStyle name="40% - Accent6 2 2 5 11" xfId="9287"/>
    <cellStyle name="40% - Accent6 2 2 5 11 2" xfId="9288"/>
    <cellStyle name="40% - Accent6 2 2 5 11 2 2" xfId="22682"/>
    <cellStyle name="40% - Accent6 2 2 5 11 3" xfId="22683"/>
    <cellStyle name="40% - Accent6 2 2 5 12" xfId="9289"/>
    <cellStyle name="40% - Accent6 2 2 5 12 2" xfId="9290"/>
    <cellStyle name="40% - Accent6 2 2 5 12 2 2" xfId="22684"/>
    <cellStyle name="40% - Accent6 2 2 5 12 3" xfId="22685"/>
    <cellStyle name="40% - Accent6 2 2 5 13" xfId="9291"/>
    <cellStyle name="40% - Accent6 2 2 5 13 2" xfId="22686"/>
    <cellStyle name="40% - Accent6 2 2 5 14" xfId="22687"/>
    <cellStyle name="40% - Accent6 2 2 5 2" xfId="390"/>
    <cellStyle name="40% - Accent6 2 2 5 2 2" xfId="1701"/>
    <cellStyle name="40% - Accent6 2 2 5 2 2 2" xfId="9292"/>
    <cellStyle name="40% - Accent6 2 2 5 2 2 2 2" xfId="9293"/>
    <cellStyle name="40% - Accent6 2 2 5 2 2 2 2 2" xfId="9294"/>
    <cellStyle name="40% - Accent6 2 2 5 2 2 2 2 2 2" xfId="22688"/>
    <cellStyle name="40% - Accent6 2 2 5 2 2 2 2 3" xfId="22689"/>
    <cellStyle name="40% - Accent6 2 2 5 2 2 2 3" xfId="9295"/>
    <cellStyle name="40% - Accent6 2 2 5 2 2 2 3 2" xfId="22690"/>
    <cellStyle name="40% - Accent6 2 2 5 2 2 2 4" xfId="22691"/>
    <cellStyle name="40% - Accent6 2 2 5 2 2 3" xfId="9296"/>
    <cellStyle name="40% - Accent6 2 2 5 2 2 3 2" xfId="9297"/>
    <cellStyle name="40% - Accent6 2 2 5 2 2 3 2 2" xfId="22692"/>
    <cellStyle name="40% - Accent6 2 2 5 2 2 3 3" xfId="22693"/>
    <cellStyle name="40% - Accent6 2 2 5 2 2 4" xfId="9298"/>
    <cellStyle name="40% - Accent6 2 2 5 2 2 4 2" xfId="9299"/>
    <cellStyle name="40% - Accent6 2 2 5 2 2 4 2 2" xfId="30024"/>
    <cellStyle name="40% - Accent6 2 2 5 2 2 4 3" xfId="30025"/>
    <cellStyle name="40% - Accent6 2 2 5 2 2 5" xfId="9300"/>
    <cellStyle name="40% - Accent6 2 2 5 2 2 5 2" xfId="9301"/>
    <cellStyle name="40% - Accent6 2 2 5 2 2 5 2 2" xfId="30026"/>
    <cellStyle name="40% - Accent6 2 2 5 2 2 5 3" xfId="17097"/>
    <cellStyle name="40% - Accent6 2 2 5 2 2 6" xfId="9302"/>
    <cellStyle name="40% - Accent6 2 2 5 2 2 6 2" xfId="9303"/>
    <cellStyle name="40% - Accent6 2 2 5 2 2 6 2 2" xfId="22694"/>
    <cellStyle name="40% - Accent6 2 2 5 2 2 6 3" xfId="22695"/>
    <cellStyle name="40% - Accent6 2 2 5 2 2 7" xfId="9304"/>
    <cellStyle name="40% - Accent6 2 2 5 2 2 7 2" xfId="22696"/>
    <cellStyle name="40% - Accent6 2 2 5 2 2 8" xfId="22697"/>
    <cellStyle name="40% - Accent6 2 2 5 2 3" xfId="9305"/>
    <cellStyle name="40% - Accent6 2 2 5 2 3 2" xfId="9306"/>
    <cellStyle name="40% - Accent6 2 2 5 2 3 2 2" xfId="9307"/>
    <cellStyle name="40% - Accent6 2 2 5 2 3 2 2 2" xfId="22698"/>
    <cellStyle name="40% - Accent6 2 2 5 2 3 2 3" xfId="22699"/>
    <cellStyle name="40% - Accent6 2 2 5 2 3 3" xfId="9308"/>
    <cellStyle name="40% - Accent6 2 2 5 2 3 3 2" xfId="22700"/>
    <cellStyle name="40% - Accent6 2 2 5 2 3 4" xfId="22701"/>
    <cellStyle name="40% - Accent6 2 2 5 2 4" xfId="9309"/>
    <cellStyle name="40% - Accent6 2 2 5 2 4 2" xfId="9310"/>
    <cellStyle name="40% - Accent6 2 2 5 2 4 2 2" xfId="30027"/>
    <cellStyle name="40% - Accent6 2 2 5 2 4 3" xfId="30028"/>
    <cellStyle name="40% - Accent6 2 2 5 2 5" xfId="9311"/>
    <cellStyle name="40% - Accent6 2 2 5 2 5 2" xfId="9312"/>
    <cellStyle name="40% - Accent6 2 2 5 2 5 2 2" xfId="30029"/>
    <cellStyle name="40% - Accent6 2 2 5 2 5 3" xfId="30030"/>
    <cellStyle name="40% - Accent6 2 2 5 2 6" xfId="9313"/>
    <cellStyle name="40% - Accent6 2 2 5 2 6 2" xfId="9314"/>
    <cellStyle name="40% - Accent6 2 2 5 2 6 2 2" xfId="22702"/>
    <cellStyle name="40% - Accent6 2 2 5 2 6 3" xfId="22703"/>
    <cellStyle name="40% - Accent6 2 2 5 2 7" xfId="9315"/>
    <cellStyle name="40% - Accent6 2 2 5 2 7 2" xfId="9316"/>
    <cellStyle name="40% - Accent6 2 2 5 2 7 2 2" xfId="22704"/>
    <cellStyle name="40% - Accent6 2 2 5 2 7 3" xfId="22705"/>
    <cellStyle name="40% - Accent6 2 2 5 2 8" xfId="9317"/>
    <cellStyle name="40% - Accent6 2 2 5 2 8 2" xfId="22706"/>
    <cellStyle name="40% - Accent6 2 2 5 2 9" xfId="22707"/>
    <cellStyle name="40% - Accent6 2 2 5 3" xfId="391"/>
    <cellStyle name="40% - Accent6 2 2 5 3 2" xfId="1702"/>
    <cellStyle name="40% - Accent6 2 2 5 3 2 2" xfId="9318"/>
    <cellStyle name="40% - Accent6 2 2 5 3 2 2 2" xfId="9319"/>
    <cellStyle name="40% - Accent6 2 2 5 3 2 2 2 2" xfId="9320"/>
    <cellStyle name="40% - Accent6 2 2 5 3 2 2 2 2 2" xfId="15846"/>
    <cellStyle name="40% - Accent6 2 2 5 3 2 2 2 3" xfId="15847"/>
    <cellStyle name="40% - Accent6 2 2 5 3 2 2 3" xfId="9321"/>
    <cellStyle name="40% - Accent6 2 2 5 3 2 2 3 2" xfId="15848"/>
    <cellStyle name="40% - Accent6 2 2 5 3 2 2 4" xfId="15849"/>
    <cellStyle name="40% - Accent6 2 2 5 3 2 3" xfId="9322"/>
    <cellStyle name="40% - Accent6 2 2 5 3 2 3 2" xfId="9323"/>
    <cellStyle name="40% - Accent6 2 2 5 3 2 3 2 2" xfId="15850"/>
    <cellStyle name="40% - Accent6 2 2 5 3 2 3 3" xfId="22708"/>
    <cellStyle name="40% - Accent6 2 2 5 3 2 4" xfId="9324"/>
    <cellStyle name="40% - Accent6 2 2 5 3 2 4 2" xfId="9325"/>
    <cellStyle name="40% - Accent6 2 2 5 3 2 4 2 2" xfId="22709"/>
    <cellStyle name="40% - Accent6 2 2 5 3 2 4 3" xfId="22710"/>
    <cellStyle name="40% - Accent6 2 2 5 3 2 5" xfId="9326"/>
    <cellStyle name="40% - Accent6 2 2 5 3 2 5 2" xfId="9327"/>
    <cellStyle name="40% - Accent6 2 2 5 3 2 5 2 2" xfId="22711"/>
    <cellStyle name="40% - Accent6 2 2 5 3 2 5 3" xfId="22712"/>
    <cellStyle name="40% - Accent6 2 2 5 3 2 6" xfId="9328"/>
    <cellStyle name="40% - Accent6 2 2 5 3 2 6 2" xfId="9329"/>
    <cellStyle name="40% - Accent6 2 2 5 3 2 6 2 2" xfId="22713"/>
    <cellStyle name="40% - Accent6 2 2 5 3 2 6 3" xfId="22714"/>
    <cellStyle name="40% - Accent6 2 2 5 3 2 7" xfId="9330"/>
    <cellStyle name="40% - Accent6 2 2 5 3 2 7 2" xfId="15851"/>
    <cellStyle name="40% - Accent6 2 2 5 3 2 8" xfId="29237"/>
    <cellStyle name="40% - Accent6 2 2 5 3 3" xfId="9331"/>
    <cellStyle name="40% - Accent6 2 2 5 3 3 2" xfId="9332"/>
    <cellStyle name="40% - Accent6 2 2 5 3 3 2 2" xfId="9333"/>
    <cellStyle name="40% - Accent6 2 2 5 3 3 2 2 2" xfId="17098"/>
    <cellStyle name="40% - Accent6 2 2 5 3 3 2 3" xfId="22715"/>
    <cellStyle name="40% - Accent6 2 2 5 3 3 3" xfId="9334"/>
    <cellStyle name="40% - Accent6 2 2 5 3 3 3 2" xfId="22716"/>
    <cellStyle name="40% - Accent6 2 2 5 3 3 4" xfId="22717"/>
    <cellStyle name="40% - Accent6 2 2 5 3 4" xfId="9335"/>
    <cellStyle name="40% - Accent6 2 2 5 3 4 2" xfId="9336"/>
    <cellStyle name="40% - Accent6 2 2 5 3 4 2 2" xfId="22718"/>
    <cellStyle name="40% - Accent6 2 2 5 3 4 3" xfId="22719"/>
    <cellStyle name="40% - Accent6 2 2 5 3 5" xfId="9337"/>
    <cellStyle name="40% - Accent6 2 2 5 3 5 2" xfId="9338"/>
    <cellStyle name="40% - Accent6 2 2 5 3 5 2 2" xfId="22720"/>
    <cellStyle name="40% - Accent6 2 2 5 3 5 3" xfId="22721"/>
    <cellStyle name="40% - Accent6 2 2 5 3 6" xfId="9339"/>
    <cellStyle name="40% - Accent6 2 2 5 3 6 2" xfId="9340"/>
    <cellStyle name="40% - Accent6 2 2 5 3 6 2 2" xfId="22722"/>
    <cellStyle name="40% - Accent6 2 2 5 3 6 3" xfId="22723"/>
    <cellStyle name="40% - Accent6 2 2 5 3 7" xfId="9341"/>
    <cellStyle name="40% - Accent6 2 2 5 3 7 2" xfId="9342"/>
    <cellStyle name="40% - Accent6 2 2 5 3 7 2 2" xfId="22724"/>
    <cellStyle name="40% - Accent6 2 2 5 3 7 3" xfId="22725"/>
    <cellStyle name="40% - Accent6 2 2 5 3 8" xfId="9343"/>
    <cellStyle name="40% - Accent6 2 2 5 3 8 2" xfId="22726"/>
    <cellStyle name="40% - Accent6 2 2 5 3 9" xfId="29238"/>
    <cellStyle name="40% - Accent6 2 2 5 4" xfId="392"/>
    <cellStyle name="40% - Accent6 2 2 5 4 2" xfId="1703"/>
    <cellStyle name="40% - Accent6 2 2 5 4 2 2" xfId="9344"/>
    <cellStyle name="40% - Accent6 2 2 5 4 2 2 2" xfId="9345"/>
    <cellStyle name="40% - Accent6 2 2 5 4 2 2 2 2" xfId="9346"/>
    <cellStyle name="40% - Accent6 2 2 5 4 2 2 2 2 2" xfId="22727"/>
    <cellStyle name="40% - Accent6 2 2 5 4 2 2 2 3" xfId="22728"/>
    <cellStyle name="40% - Accent6 2 2 5 4 2 2 3" xfId="9347"/>
    <cellStyle name="40% - Accent6 2 2 5 4 2 2 3 2" xfId="22729"/>
    <cellStyle name="40% - Accent6 2 2 5 4 2 2 4" xfId="22730"/>
    <cellStyle name="40% - Accent6 2 2 5 4 2 3" xfId="9348"/>
    <cellStyle name="40% - Accent6 2 2 5 4 2 3 2" xfId="9349"/>
    <cellStyle name="40% - Accent6 2 2 5 4 2 3 2 2" xfId="22731"/>
    <cellStyle name="40% - Accent6 2 2 5 4 2 3 3" xfId="22732"/>
    <cellStyle name="40% - Accent6 2 2 5 4 2 4" xfId="9350"/>
    <cellStyle name="40% - Accent6 2 2 5 4 2 4 2" xfId="9351"/>
    <cellStyle name="40% - Accent6 2 2 5 4 2 4 2 2" xfId="22733"/>
    <cellStyle name="40% - Accent6 2 2 5 4 2 4 3" xfId="22734"/>
    <cellStyle name="40% - Accent6 2 2 5 4 2 5" xfId="9352"/>
    <cellStyle name="40% - Accent6 2 2 5 4 2 5 2" xfId="9353"/>
    <cellStyle name="40% - Accent6 2 2 5 4 2 5 2 2" xfId="22735"/>
    <cellStyle name="40% - Accent6 2 2 5 4 2 5 3" xfId="22736"/>
    <cellStyle name="40% - Accent6 2 2 5 4 2 6" xfId="9354"/>
    <cellStyle name="40% - Accent6 2 2 5 4 2 6 2" xfId="9355"/>
    <cellStyle name="40% - Accent6 2 2 5 4 2 6 2 2" xfId="22737"/>
    <cellStyle name="40% - Accent6 2 2 5 4 2 6 3" xfId="22738"/>
    <cellStyle name="40% - Accent6 2 2 5 4 2 7" xfId="9356"/>
    <cellStyle name="40% - Accent6 2 2 5 4 2 7 2" xfId="22739"/>
    <cellStyle name="40% - Accent6 2 2 5 4 2 8" xfId="29239"/>
    <cellStyle name="40% - Accent6 2 2 5 4 3" xfId="9357"/>
    <cellStyle name="40% - Accent6 2 2 5 4 3 2" xfId="9358"/>
    <cellStyle name="40% - Accent6 2 2 5 4 3 2 2" xfId="9359"/>
    <cellStyle name="40% - Accent6 2 2 5 4 3 2 2 2" xfId="22740"/>
    <cellStyle name="40% - Accent6 2 2 5 4 3 2 3" xfId="15852"/>
    <cellStyle name="40% - Accent6 2 2 5 4 3 3" xfId="9360"/>
    <cellStyle name="40% - Accent6 2 2 5 4 3 3 2" xfId="17099"/>
    <cellStyle name="40% - Accent6 2 2 5 4 3 4" xfId="22741"/>
    <cellStyle name="40% - Accent6 2 2 5 4 4" xfId="9361"/>
    <cellStyle name="40% - Accent6 2 2 5 4 4 2" xfId="9362"/>
    <cellStyle name="40% - Accent6 2 2 5 4 4 2 2" xfId="22742"/>
    <cellStyle name="40% - Accent6 2 2 5 4 4 3" xfId="22743"/>
    <cellStyle name="40% - Accent6 2 2 5 4 5" xfId="9363"/>
    <cellStyle name="40% - Accent6 2 2 5 4 5 2" xfId="9364"/>
    <cellStyle name="40% - Accent6 2 2 5 4 5 2 2" xfId="22744"/>
    <cellStyle name="40% - Accent6 2 2 5 4 5 3" xfId="22745"/>
    <cellStyle name="40% - Accent6 2 2 5 4 6" xfId="9365"/>
    <cellStyle name="40% - Accent6 2 2 5 4 6 2" xfId="9366"/>
    <cellStyle name="40% - Accent6 2 2 5 4 6 2 2" xfId="22746"/>
    <cellStyle name="40% - Accent6 2 2 5 4 6 3" xfId="22747"/>
    <cellStyle name="40% - Accent6 2 2 5 4 7" xfId="9367"/>
    <cellStyle name="40% - Accent6 2 2 5 4 7 2" xfId="9368"/>
    <cellStyle name="40% - Accent6 2 2 5 4 7 2 2" xfId="22748"/>
    <cellStyle name="40% - Accent6 2 2 5 4 7 3" xfId="22749"/>
    <cellStyle name="40% - Accent6 2 2 5 4 8" xfId="9369"/>
    <cellStyle name="40% - Accent6 2 2 5 4 8 2" xfId="22750"/>
    <cellStyle name="40% - Accent6 2 2 5 4 9" xfId="22751"/>
    <cellStyle name="40% - Accent6 2 2 5 5" xfId="1704"/>
    <cellStyle name="40% - Accent6 2 2 5 5 2" xfId="9370"/>
    <cellStyle name="40% - Accent6 2 2 5 5 2 2" xfId="9371"/>
    <cellStyle name="40% - Accent6 2 2 5 5 2 2 2" xfId="9372"/>
    <cellStyle name="40% - Accent6 2 2 5 5 2 2 2 2" xfId="22752"/>
    <cellStyle name="40% - Accent6 2 2 5 5 2 2 3" xfId="22753"/>
    <cellStyle name="40% - Accent6 2 2 5 5 2 3" xfId="9373"/>
    <cellStyle name="40% - Accent6 2 2 5 5 2 3 2" xfId="22754"/>
    <cellStyle name="40% - Accent6 2 2 5 5 2 4" xfId="22755"/>
    <cellStyle name="40% - Accent6 2 2 5 5 3" xfId="9374"/>
    <cellStyle name="40% - Accent6 2 2 5 5 3 2" xfId="9375"/>
    <cellStyle name="40% - Accent6 2 2 5 5 3 2 2" xfId="22756"/>
    <cellStyle name="40% - Accent6 2 2 5 5 3 3" xfId="22757"/>
    <cellStyle name="40% - Accent6 2 2 5 5 4" xfId="9376"/>
    <cellStyle name="40% - Accent6 2 2 5 5 4 2" xfId="9377"/>
    <cellStyle name="40% - Accent6 2 2 5 5 4 2 2" xfId="22758"/>
    <cellStyle name="40% - Accent6 2 2 5 5 4 3" xfId="22759"/>
    <cellStyle name="40% - Accent6 2 2 5 5 5" xfId="9378"/>
    <cellStyle name="40% - Accent6 2 2 5 5 5 2" xfId="9379"/>
    <cellStyle name="40% - Accent6 2 2 5 5 5 2 2" xfId="22760"/>
    <cellStyle name="40% - Accent6 2 2 5 5 5 3" xfId="22761"/>
    <cellStyle name="40% - Accent6 2 2 5 5 6" xfId="9380"/>
    <cellStyle name="40% - Accent6 2 2 5 5 6 2" xfId="9381"/>
    <cellStyle name="40% - Accent6 2 2 5 5 6 2 2" xfId="22762"/>
    <cellStyle name="40% - Accent6 2 2 5 5 6 3" xfId="22763"/>
    <cellStyle name="40% - Accent6 2 2 5 5 7" xfId="9382"/>
    <cellStyle name="40% - Accent6 2 2 5 5 7 2" xfId="17380"/>
    <cellStyle name="40% - Accent6 2 2 5 5 8" xfId="30031"/>
    <cellStyle name="40% - Accent6 2 2 5 6" xfId="1705"/>
    <cellStyle name="40% - Accent6 2 2 5 6 2" xfId="9383"/>
    <cellStyle name="40% - Accent6 2 2 5 6 2 2" xfId="9384"/>
    <cellStyle name="40% - Accent6 2 2 5 6 2 2 2" xfId="9385"/>
    <cellStyle name="40% - Accent6 2 2 5 6 2 2 2 2" xfId="22764"/>
    <cellStyle name="40% - Accent6 2 2 5 6 2 2 3" xfId="22765"/>
    <cellStyle name="40% - Accent6 2 2 5 6 2 3" xfId="9386"/>
    <cellStyle name="40% - Accent6 2 2 5 6 2 3 2" xfId="22766"/>
    <cellStyle name="40% - Accent6 2 2 5 6 2 4" xfId="15853"/>
    <cellStyle name="40% - Accent6 2 2 5 6 3" xfId="9387"/>
    <cellStyle name="40% - Accent6 2 2 5 6 3 2" xfId="9388"/>
    <cellStyle name="40% - Accent6 2 2 5 6 3 2 2" xfId="17100"/>
    <cellStyle name="40% - Accent6 2 2 5 6 3 3" xfId="22767"/>
    <cellStyle name="40% - Accent6 2 2 5 6 4" xfId="9389"/>
    <cellStyle name="40% - Accent6 2 2 5 6 4 2" xfId="9390"/>
    <cellStyle name="40% - Accent6 2 2 5 6 4 2 2" xfId="22768"/>
    <cellStyle name="40% - Accent6 2 2 5 6 4 3" xfId="22769"/>
    <cellStyle name="40% - Accent6 2 2 5 6 5" xfId="9391"/>
    <cellStyle name="40% - Accent6 2 2 5 6 5 2" xfId="9392"/>
    <cellStyle name="40% - Accent6 2 2 5 6 5 2 2" xfId="22770"/>
    <cellStyle name="40% - Accent6 2 2 5 6 5 3" xfId="22771"/>
    <cellStyle name="40% - Accent6 2 2 5 6 6" xfId="9393"/>
    <cellStyle name="40% - Accent6 2 2 5 6 6 2" xfId="9394"/>
    <cellStyle name="40% - Accent6 2 2 5 6 6 2 2" xfId="22772"/>
    <cellStyle name="40% - Accent6 2 2 5 6 6 3" xfId="22773"/>
    <cellStyle name="40% - Accent6 2 2 5 6 7" xfId="9395"/>
    <cellStyle name="40% - Accent6 2 2 5 6 7 2" xfId="22774"/>
    <cellStyle name="40% - Accent6 2 2 5 6 8" xfId="22775"/>
    <cellStyle name="40% - Accent6 2 2 5 7" xfId="1706"/>
    <cellStyle name="40% - Accent6 2 2 5 7 2" xfId="9396"/>
    <cellStyle name="40% - Accent6 2 2 5 7 2 2" xfId="9397"/>
    <cellStyle name="40% - Accent6 2 2 5 7 2 2 2" xfId="9398"/>
    <cellStyle name="40% - Accent6 2 2 5 7 2 2 2 2" xfId="22776"/>
    <cellStyle name="40% - Accent6 2 2 5 7 2 2 3" xfId="22777"/>
    <cellStyle name="40% - Accent6 2 2 5 7 2 3" xfId="9399"/>
    <cellStyle name="40% - Accent6 2 2 5 7 2 3 2" xfId="22778"/>
    <cellStyle name="40% - Accent6 2 2 5 7 2 4" xfId="22779"/>
    <cellStyle name="40% - Accent6 2 2 5 7 3" xfId="9400"/>
    <cellStyle name="40% - Accent6 2 2 5 7 3 2" xfId="9401"/>
    <cellStyle name="40% - Accent6 2 2 5 7 3 2 2" xfId="22780"/>
    <cellStyle name="40% - Accent6 2 2 5 7 3 3" xfId="22781"/>
    <cellStyle name="40% - Accent6 2 2 5 7 4" xfId="9402"/>
    <cellStyle name="40% - Accent6 2 2 5 7 4 2" xfId="9403"/>
    <cellStyle name="40% - Accent6 2 2 5 7 4 2 2" xfId="22782"/>
    <cellStyle name="40% - Accent6 2 2 5 7 4 3" xfId="22783"/>
    <cellStyle name="40% - Accent6 2 2 5 7 5" xfId="9404"/>
    <cellStyle name="40% - Accent6 2 2 5 7 5 2" xfId="9405"/>
    <cellStyle name="40% - Accent6 2 2 5 7 5 2 2" xfId="22784"/>
    <cellStyle name="40% - Accent6 2 2 5 7 5 3" xfId="22785"/>
    <cellStyle name="40% - Accent6 2 2 5 7 6" xfId="9406"/>
    <cellStyle name="40% - Accent6 2 2 5 7 6 2" xfId="9407"/>
    <cellStyle name="40% - Accent6 2 2 5 7 6 2 2" xfId="22786"/>
    <cellStyle name="40% - Accent6 2 2 5 7 6 3" xfId="22787"/>
    <cellStyle name="40% - Accent6 2 2 5 7 7" xfId="9408"/>
    <cellStyle name="40% - Accent6 2 2 5 7 7 2" xfId="29240"/>
    <cellStyle name="40% - Accent6 2 2 5 7 8" xfId="30032"/>
    <cellStyle name="40% - Accent6 2 2 5 8" xfId="9409"/>
    <cellStyle name="40% - Accent6 2 2 5 8 2" xfId="9410"/>
    <cellStyle name="40% - Accent6 2 2 5 8 2 2" xfId="9411"/>
    <cellStyle name="40% - Accent6 2 2 5 8 2 2 2" xfId="22788"/>
    <cellStyle name="40% - Accent6 2 2 5 8 2 3" xfId="22789"/>
    <cellStyle name="40% - Accent6 2 2 5 8 3" xfId="9412"/>
    <cellStyle name="40% - Accent6 2 2 5 8 3 2" xfId="22790"/>
    <cellStyle name="40% - Accent6 2 2 5 8 4" xfId="22791"/>
    <cellStyle name="40% - Accent6 2 2 5 9" xfId="9413"/>
    <cellStyle name="40% - Accent6 2 2 5 9 2" xfId="9414"/>
    <cellStyle name="40% - Accent6 2 2 5 9 2 2" xfId="22792"/>
    <cellStyle name="40% - Accent6 2 2 5 9 3" xfId="17101"/>
    <cellStyle name="40% - Accent6 2 2 6" xfId="393"/>
    <cellStyle name="40% - Accent6 2 2 6 10" xfId="9415"/>
    <cellStyle name="40% - Accent6 2 2 6 10 2" xfId="9416"/>
    <cellStyle name="40% - Accent6 2 2 6 10 2 2" xfId="22793"/>
    <cellStyle name="40% - Accent6 2 2 6 10 3" xfId="22794"/>
    <cellStyle name="40% - Accent6 2 2 6 11" xfId="9417"/>
    <cellStyle name="40% - Accent6 2 2 6 11 2" xfId="9418"/>
    <cellStyle name="40% - Accent6 2 2 6 11 2 2" xfId="22795"/>
    <cellStyle name="40% - Accent6 2 2 6 11 3" xfId="22796"/>
    <cellStyle name="40% - Accent6 2 2 6 12" xfId="9419"/>
    <cellStyle name="40% - Accent6 2 2 6 12 2" xfId="9420"/>
    <cellStyle name="40% - Accent6 2 2 6 12 2 2" xfId="22797"/>
    <cellStyle name="40% - Accent6 2 2 6 12 3" xfId="22798"/>
    <cellStyle name="40% - Accent6 2 2 6 13" xfId="9421"/>
    <cellStyle name="40% - Accent6 2 2 6 13 2" xfId="22799"/>
    <cellStyle name="40% - Accent6 2 2 6 14" xfId="22800"/>
    <cellStyle name="40% - Accent6 2 2 6 2" xfId="394"/>
    <cellStyle name="40% - Accent6 2 2 6 2 2" xfId="1707"/>
    <cellStyle name="40% - Accent6 2 2 6 2 2 2" xfId="9422"/>
    <cellStyle name="40% - Accent6 2 2 6 2 2 2 2" xfId="9423"/>
    <cellStyle name="40% - Accent6 2 2 6 2 2 2 2 2" xfId="9424"/>
    <cellStyle name="40% - Accent6 2 2 6 2 2 2 2 2 2" xfId="22801"/>
    <cellStyle name="40% - Accent6 2 2 6 2 2 2 2 3" xfId="22802"/>
    <cellStyle name="40% - Accent6 2 2 6 2 2 2 3" xfId="9425"/>
    <cellStyle name="40% - Accent6 2 2 6 2 2 2 3 2" xfId="22803"/>
    <cellStyle name="40% - Accent6 2 2 6 2 2 2 4" xfId="22804"/>
    <cellStyle name="40% - Accent6 2 2 6 2 2 3" xfId="9426"/>
    <cellStyle name="40% - Accent6 2 2 6 2 2 3 2" xfId="9427"/>
    <cellStyle name="40% - Accent6 2 2 6 2 2 3 2 2" xfId="22805"/>
    <cellStyle name="40% - Accent6 2 2 6 2 2 3 3" xfId="17102"/>
    <cellStyle name="40% - Accent6 2 2 6 2 2 4" xfId="9428"/>
    <cellStyle name="40% - Accent6 2 2 6 2 2 4 2" xfId="9429"/>
    <cellStyle name="40% - Accent6 2 2 6 2 2 4 2 2" xfId="22806"/>
    <cellStyle name="40% - Accent6 2 2 6 2 2 4 3" xfId="22807"/>
    <cellStyle name="40% - Accent6 2 2 6 2 2 5" xfId="9430"/>
    <cellStyle name="40% - Accent6 2 2 6 2 2 5 2" xfId="9431"/>
    <cellStyle name="40% - Accent6 2 2 6 2 2 5 2 2" xfId="22808"/>
    <cellStyle name="40% - Accent6 2 2 6 2 2 5 3" xfId="22809"/>
    <cellStyle name="40% - Accent6 2 2 6 2 2 6" xfId="9432"/>
    <cellStyle name="40% - Accent6 2 2 6 2 2 6 2" xfId="9433"/>
    <cellStyle name="40% - Accent6 2 2 6 2 2 6 2 2" xfId="22810"/>
    <cellStyle name="40% - Accent6 2 2 6 2 2 6 3" xfId="22811"/>
    <cellStyle name="40% - Accent6 2 2 6 2 2 7" xfId="9434"/>
    <cellStyle name="40% - Accent6 2 2 6 2 2 7 2" xfId="29241"/>
    <cellStyle name="40% - Accent6 2 2 6 2 2 8" xfId="30033"/>
    <cellStyle name="40% - Accent6 2 2 6 2 3" xfId="9435"/>
    <cellStyle name="40% - Accent6 2 2 6 2 3 2" xfId="9436"/>
    <cellStyle name="40% - Accent6 2 2 6 2 3 2 2" xfId="9437"/>
    <cellStyle name="40% - Accent6 2 2 6 2 3 2 2 2" xfId="22812"/>
    <cellStyle name="40% - Accent6 2 2 6 2 3 2 3" xfId="22813"/>
    <cellStyle name="40% - Accent6 2 2 6 2 3 3" xfId="9438"/>
    <cellStyle name="40% - Accent6 2 2 6 2 3 3 2" xfId="22814"/>
    <cellStyle name="40% - Accent6 2 2 6 2 3 4" xfId="22815"/>
    <cellStyle name="40% - Accent6 2 2 6 2 4" xfId="9439"/>
    <cellStyle name="40% - Accent6 2 2 6 2 4 2" xfId="9440"/>
    <cellStyle name="40% - Accent6 2 2 6 2 4 2 2" xfId="22816"/>
    <cellStyle name="40% - Accent6 2 2 6 2 4 3" xfId="22817"/>
    <cellStyle name="40% - Accent6 2 2 6 2 5" xfId="9441"/>
    <cellStyle name="40% - Accent6 2 2 6 2 5 2" xfId="9442"/>
    <cellStyle name="40% - Accent6 2 2 6 2 5 2 2" xfId="22818"/>
    <cellStyle name="40% - Accent6 2 2 6 2 5 3" xfId="30034"/>
    <cellStyle name="40% - Accent6 2 2 6 2 6" xfId="9443"/>
    <cellStyle name="40% - Accent6 2 2 6 2 6 2" xfId="9444"/>
    <cellStyle name="40% - Accent6 2 2 6 2 6 2 2" xfId="30035"/>
    <cellStyle name="40% - Accent6 2 2 6 2 6 3" xfId="30036"/>
    <cellStyle name="40% - Accent6 2 2 6 2 7" xfId="9445"/>
    <cellStyle name="40% - Accent6 2 2 6 2 7 2" xfId="9446"/>
    <cellStyle name="40% - Accent6 2 2 6 2 7 2 2" xfId="30037"/>
    <cellStyle name="40% - Accent6 2 2 6 2 7 3" xfId="30038"/>
    <cellStyle name="40% - Accent6 2 2 6 2 8" xfId="9447"/>
    <cellStyle name="40% - Accent6 2 2 6 2 8 2" xfId="29598"/>
    <cellStyle name="40% - Accent6 2 2 6 2 9" xfId="17396"/>
    <cellStyle name="40% - Accent6 2 2 6 3" xfId="395"/>
    <cellStyle name="40% - Accent6 2 2 6 3 2" xfId="1708"/>
    <cellStyle name="40% - Accent6 2 2 6 3 2 2" xfId="9448"/>
    <cellStyle name="40% - Accent6 2 2 6 3 2 2 2" xfId="9449"/>
    <cellStyle name="40% - Accent6 2 2 6 3 2 2 2 2" xfId="9450"/>
    <cellStyle name="40% - Accent6 2 2 6 3 2 2 2 2 2" xfId="30039"/>
    <cellStyle name="40% - Accent6 2 2 6 3 2 2 2 3" xfId="17103"/>
    <cellStyle name="40% - Accent6 2 2 6 3 2 2 3" xfId="9451"/>
    <cellStyle name="40% - Accent6 2 2 6 3 2 2 3 2" xfId="30040"/>
    <cellStyle name="40% - Accent6 2 2 6 3 2 2 4" xfId="30041"/>
    <cellStyle name="40% - Accent6 2 2 6 3 2 3" xfId="9452"/>
    <cellStyle name="40% - Accent6 2 2 6 3 2 3 2" xfId="9453"/>
    <cellStyle name="40% - Accent6 2 2 6 3 2 3 2 2" xfId="30042"/>
    <cellStyle name="40% - Accent6 2 2 6 3 2 3 3" xfId="30043"/>
    <cellStyle name="40% - Accent6 2 2 6 3 2 4" xfId="9454"/>
    <cellStyle name="40% - Accent6 2 2 6 3 2 4 2" xfId="9455"/>
    <cellStyle name="40% - Accent6 2 2 6 3 2 4 2 2" xfId="30044"/>
    <cellStyle name="40% - Accent6 2 2 6 3 2 4 3" xfId="30045"/>
    <cellStyle name="40% - Accent6 2 2 6 3 2 5" xfId="9456"/>
    <cellStyle name="40% - Accent6 2 2 6 3 2 5 2" xfId="9457"/>
    <cellStyle name="40% - Accent6 2 2 6 3 2 5 2 2" xfId="30046"/>
    <cellStyle name="40% - Accent6 2 2 6 3 2 5 3" xfId="29600"/>
    <cellStyle name="40% - Accent6 2 2 6 3 2 6" xfId="9458"/>
    <cellStyle name="40% - Accent6 2 2 6 3 2 6 2" xfId="9459"/>
    <cellStyle name="40% - Accent6 2 2 6 3 2 6 2 2" xfId="29599"/>
    <cellStyle name="40% - Accent6 2 2 6 3 2 6 3" xfId="30047"/>
    <cellStyle name="40% - Accent6 2 2 6 3 2 7" xfId="9460"/>
    <cellStyle name="40% - Accent6 2 2 6 3 2 7 2" xfId="17404"/>
    <cellStyle name="40% - Accent6 2 2 6 3 2 8" xfId="30048"/>
    <cellStyle name="40% - Accent6 2 2 6 3 3" xfId="9461"/>
    <cellStyle name="40% - Accent6 2 2 6 3 3 2" xfId="9462"/>
    <cellStyle name="40% - Accent6 2 2 6 3 3 2 2" xfId="9463"/>
    <cellStyle name="40% - Accent6 2 2 6 3 3 2 2 2" xfId="30049"/>
    <cellStyle name="40% - Accent6 2 2 6 3 3 2 3" xfId="22819"/>
    <cellStyle name="40% - Accent6 2 2 6 3 3 3" xfId="9464"/>
    <cellStyle name="40% - Accent6 2 2 6 3 3 3 2" xfId="30050"/>
    <cellStyle name="40% - Accent6 2 2 6 3 3 4" xfId="30051"/>
    <cellStyle name="40% - Accent6 2 2 6 3 4" xfId="9465"/>
    <cellStyle name="40% - Accent6 2 2 6 3 4 2" xfId="9466"/>
    <cellStyle name="40% - Accent6 2 2 6 3 4 2 2" xfId="29601"/>
    <cellStyle name="40% - Accent6 2 2 6 3 4 3" xfId="30052"/>
    <cellStyle name="40% - Accent6 2 2 6 3 5" xfId="9467"/>
    <cellStyle name="40% - Accent6 2 2 6 3 5 2" xfId="9468"/>
    <cellStyle name="40% - Accent6 2 2 6 3 5 2 2" xfId="30053"/>
    <cellStyle name="40% - Accent6 2 2 6 3 5 3" xfId="30054"/>
    <cellStyle name="40% - Accent6 2 2 6 3 6" xfId="9469"/>
    <cellStyle name="40% - Accent6 2 2 6 3 6 2" xfId="9470"/>
    <cellStyle name="40% - Accent6 2 2 6 3 6 2 2" xfId="30055"/>
    <cellStyle name="40% - Accent6 2 2 6 3 6 3" xfId="30056"/>
    <cellStyle name="40% - Accent6 2 2 6 3 7" xfId="9471"/>
    <cellStyle name="40% - Accent6 2 2 6 3 7 2" xfId="9472"/>
    <cellStyle name="40% - Accent6 2 2 6 3 7 2 2" xfId="30057"/>
    <cellStyle name="40% - Accent6 2 2 6 3 7 3" xfId="30058"/>
    <cellStyle name="40% - Accent6 2 2 6 3 8" xfId="9473"/>
    <cellStyle name="40% - Accent6 2 2 6 3 8 2" xfId="29602"/>
    <cellStyle name="40% - Accent6 2 2 6 3 9" xfId="30059"/>
    <cellStyle name="40% - Accent6 2 2 6 4" xfId="396"/>
    <cellStyle name="40% - Accent6 2 2 6 4 2" xfId="1709"/>
    <cellStyle name="40% - Accent6 2 2 6 4 2 2" xfId="9474"/>
    <cellStyle name="40% - Accent6 2 2 6 4 2 2 2" xfId="9475"/>
    <cellStyle name="40% - Accent6 2 2 6 4 2 2 2 2" xfId="9476"/>
    <cellStyle name="40% - Accent6 2 2 6 4 2 2 2 2 2" xfId="30060"/>
    <cellStyle name="40% - Accent6 2 2 6 4 2 2 2 3" xfId="17405"/>
    <cellStyle name="40% - Accent6 2 2 6 4 2 2 3" xfId="9477"/>
    <cellStyle name="40% - Accent6 2 2 6 4 2 2 3 2" xfId="22820"/>
    <cellStyle name="40% - Accent6 2 2 6 4 2 2 4" xfId="30061"/>
    <cellStyle name="40% - Accent6 2 2 6 4 2 3" xfId="9478"/>
    <cellStyle name="40% - Accent6 2 2 6 4 2 3 2" xfId="9479"/>
    <cellStyle name="40% - Accent6 2 2 6 4 2 3 2 2" xfId="30062"/>
    <cellStyle name="40% - Accent6 2 2 6 4 2 3 3" xfId="30063"/>
    <cellStyle name="40% - Accent6 2 2 6 4 2 4" xfId="9480"/>
    <cellStyle name="40% - Accent6 2 2 6 4 2 4 2" xfId="9481"/>
    <cellStyle name="40% - Accent6 2 2 6 4 2 4 2 2" xfId="30064"/>
    <cellStyle name="40% - Accent6 2 2 6 4 2 4 3" xfId="30065"/>
    <cellStyle name="40% - Accent6 2 2 6 4 2 5" xfId="9482"/>
    <cellStyle name="40% - Accent6 2 2 6 4 2 5 2" xfId="9483"/>
    <cellStyle name="40% - Accent6 2 2 6 4 2 5 2 2" xfId="30066"/>
    <cellStyle name="40% - Accent6 2 2 6 4 2 5 3" xfId="30067"/>
    <cellStyle name="40% - Accent6 2 2 6 4 2 6" xfId="9484"/>
    <cellStyle name="40% - Accent6 2 2 6 4 2 6 2" xfId="9485"/>
    <cellStyle name="40% - Accent6 2 2 6 4 2 6 2 2" xfId="29603"/>
    <cellStyle name="40% - Accent6 2 2 6 4 2 6 3" xfId="29604"/>
    <cellStyle name="40% - Accent6 2 2 6 4 2 7" xfId="9486"/>
    <cellStyle name="40% - Accent6 2 2 6 4 2 7 2" xfId="30068"/>
    <cellStyle name="40% - Accent6 2 2 6 4 2 8" xfId="22821"/>
    <cellStyle name="40% - Accent6 2 2 6 4 3" xfId="9487"/>
    <cellStyle name="40% - Accent6 2 2 6 4 3 2" xfId="9488"/>
    <cellStyle name="40% - Accent6 2 2 6 4 3 2 2" xfId="9489"/>
    <cellStyle name="40% - Accent6 2 2 6 4 3 2 2 2" xfId="30069"/>
    <cellStyle name="40% - Accent6 2 2 6 4 3 2 3" xfId="30070"/>
    <cellStyle name="40% - Accent6 2 2 6 4 3 3" xfId="9490"/>
    <cellStyle name="40% - Accent6 2 2 6 4 3 3 2" xfId="30071"/>
    <cellStyle name="40% - Accent6 2 2 6 4 3 4" xfId="30072"/>
    <cellStyle name="40% - Accent6 2 2 6 4 4" xfId="9491"/>
    <cellStyle name="40% - Accent6 2 2 6 4 4 2" xfId="9492"/>
    <cellStyle name="40% - Accent6 2 2 6 4 4 2 2" xfId="30073"/>
    <cellStyle name="40% - Accent6 2 2 6 4 4 3" xfId="17406"/>
    <cellStyle name="40% - Accent6 2 2 6 4 5" xfId="9493"/>
    <cellStyle name="40% - Accent6 2 2 6 4 5 2" xfId="9494"/>
    <cellStyle name="40% - Accent6 2 2 6 4 5 2 2" xfId="30074"/>
    <cellStyle name="40% - Accent6 2 2 6 4 5 3" xfId="29605"/>
    <cellStyle name="40% - Accent6 2 2 6 4 6" xfId="9495"/>
    <cellStyle name="40% - Accent6 2 2 6 4 6 2" xfId="9496"/>
    <cellStyle name="40% - Accent6 2 2 6 4 6 2 2" xfId="29606"/>
    <cellStyle name="40% - Accent6 2 2 6 4 6 3" xfId="30075"/>
    <cellStyle name="40% - Accent6 2 2 6 4 7" xfId="9497"/>
    <cellStyle name="40% - Accent6 2 2 6 4 7 2" xfId="9498"/>
    <cellStyle name="40% - Accent6 2 2 6 4 7 2 2" xfId="22822"/>
    <cellStyle name="40% - Accent6 2 2 6 4 7 3" xfId="30076"/>
    <cellStyle name="40% - Accent6 2 2 6 4 8" xfId="9499"/>
    <cellStyle name="40% - Accent6 2 2 6 4 8 2" xfId="30077"/>
    <cellStyle name="40% - Accent6 2 2 6 4 9" xfId="30078"/>
    <cellStyle name="40% - Accent6 2 2 6 5" xfId="1710"/>
    <cellStyle name="40% - Accent6 2 2 6 5 2" xfId="9500"/>
    <cellStyle name="40% - Accent6 2 2 6 5 2 2" xfId="9501"/>
    <cellStyle name="40% - Accent6 2 2 6 5 2 2 2" xfId="9502"/>
    <cellStyle name="40% - Accent6 2 2 6 5 2 2 2 2" xfId="30079"/>
    <cellStyle name="40% - Accent6 2 2 6 5 2 2 3" xfId="30080"/>
    <cellStyle name="40% - Accent6 2 2 6 5 2 3" xfId="9503"/>
    <cellStyle name="40% - Accent6 2 2 6 5 2 3 2" xfId="30081"/>
    <cellStyle name="40% - Accent6 2 2 6 5 2 4" xfId="30082"/>
    <cellStyle name="40% - Accent6 2 2 6 5 3" xfId="9504"/>
    <cellStyle name="40% - Accent6 2 2 6 5 3 2" xfId="9505"/>
    <cellStyle name="40% - Accent6 2 2 6 5 3 2 2" xfId="29607"/>
    <cellStyle name="40% - Accent6 2 2 6 5 3 3" xfId="29608"/>
    <cellStyle name="40% - Accent6 2 2 6 5 4" xfId="9506"/>
    <cellStyle name="40% - Accent6 2 2 6 5 4 2" xfId="9507"/>
    <cellStyle name="40% - Accent6 2 2 6 5 4 2 2" xfId="30083"/>
    <cellStyle name="40% - Accent6 2 2 6 5 4 3" xfId="22823"/>
    <cellStyle name="40% - Accent6 2 2 6 5 5" xfId="9508"/>
    <cellStyle name="40% - Accent6 2 2 6 5 5 2" xfId="9509"/>
    <cellStyle name="40% - Accent6 2 2 6 5 5 2 2" xfId="30084"/>
    <cellStyle name="40% - Accent6 2 2 6 5 5 3" xfId="30085"/>
    <cellStyle name="40% - Accent6 2 2 6 5 6" xfId="9510"/>
    <cellStyle name="40% - Accent6 2 2 6 5 6 2" xfId="9511"/>
    <cellStyle name="40% - Accent6 2 2 6 5 6 2 2" xfId="30086"/>
    <cellStyle name="40% - Accent6 2 2 6 5 6 3" xfId="30087"/>
    <cellStyle name="40% - Accent6 2 2 6 5 7" xfId="9512"/>
    <cellStyle name="40% - Accent6 2 2 6 5 7 2" xfId="30088"/>
    <cellStyle name="40% - Accent6 2 2 6 5 8" xfId="30089"/>
    <cellStyle name="40% - Accent6 2 2 6 6" xfId="1711"/>
    <cellStyle name="40% - Accent6 2 2 6 6 2" xfId="9513"/>
    <cellStyle name="40% - Accent6 2 2 6 6 2 2" xfId="9514"/>
    <cellStyle name="40% - Accent6 2 2 6 6 2 2 2" xfId="9515"/>
    <cellStyle name="40% - Accent6 2 2 6 6 2 2 2 2" xfId="30090"/>
    <cellStyle name="40% - Accent6 2 2 6 6 2 2 3" xfId="29609"/>
    <cellStyle name="40% - Accent6 2 2 6 6 2 3" xfId="9516"/>
    <cellStyle name="40% - Accent6 2 2 6 6 2 3 2" xfId="29610"/>
    <cellStyle name="40% - Accent6 2 2 6 6 2 4" xfId="30091"/>
    <cellStyle name="40% - Accent6 2 2 6 6 3" xfId="9517"/>
    <cellStyle name="40% - Accent6 2 2 6 6 3 2" xfId="9518"/>
    <cellStyle name="40% - Accent6 2 2 6 6 3 2 2" xfId="22824"/>
    <cellStyle name="40% - Accent6 2 2 6 6 3 3" xfId="30092"/>
    <cellStyle name="40% - Accent6 2 2 6 6 4" xfId="9519"/>
    <cellStyle name="40% - Accent6 2 2 6 6 4 2" xfId="9520"/>
    <cellStyle name="40% - Accent6 2 2 6 6 4 2 2" xfId="16691"/>
    <cellStyle name="40% - Accent6 2 2 6 6 4 3" xfId="16692"/>
    <cellStyle name="40% - Accent6 2 2 6 6 5" xfId="9521"/>
    <cellStyle name="40% - Accent6 2 2 6 6 5 2" xfId="9522"/>
    <cellStyle name="40% - Accent6 2 2 6 6 5 2 2" xfId="16693"/>
    <cellStyle name="40% - Accent6 2 2 6 6 5 3" xfId="30093"/>
    <cellStyle name="40% - Accent6 2 2 6 6 6" xfId="9523"/>
    <cellStyle name="40% - Accent6 2 2 6 6 6 2" xfId="9524"/>
    <cellStyle name="40% - Accent6 2 2 6 6 6 2 2" xfId="30094"/>
    <cellStyle name="40% - Accent6 2 2 6 6 6 3" xfId="30095"/>
    <cellStyle name="40% - Accent6 2 2 6 6 7" xfId="9525"/>
    <cellStyle name="40% - Accent6 2 2 6 6 7 2" xfId="29611"/>
    <cellStyle name="40% - Accent6 2 2 6 6 8" xfId="17397"/>
    <cellStyle name="40% - Accent6 2 2 6 7" xfId="1712"/>
    <cellStyle name="40% - Accent6 2 2 6 7 2" xfId="9526"/>
    <cellStyle name="40% - Accent6 2 2 6 7 2 2" xfId="9527"/>
    <cellStyle name="40% - Accent6 2 2 6 7 2 2 2" xfId="9528"/>
    <cellStyle name="40% - Accent6 2 2 6 7 2 2 2 2" xfId="30096"/>
    <cellStyle name="40% - Accent6 2 2 6 7 2 2 3" xfId="22825"/>
    <cellStyle name="40% - Accent6 2 2 6 7 2 3" xfId="9529"/>
    <cellStyle name="40% - Accent6 2 2 6 7 2 3 2" xfId="30097"/>
    <cellStyle name="40% - Accent6 2 2 6 7 2 4" xfId="30098"/>
    <cellStyle name="40% - Accent6 2 2 6 7 3" xfId="9530"/>
    <cellStyle name="40% - Accent6 2 2 6 7 3 2" xfId="9531"/>
    <cellStyle name="40% - Accent6 2 2 6 7 3 2 2" xfId="16694"/>
    <cellStyle name="40% - Accent6 2 2 6 7 3 3" xfId="16695"/>
    <cellStyle name="40% - Accent6 2 2 6 7 4" xfId="9532"/>
    <cellStyle name="40% - Accent6 2 2 6 7 4 2" xfId="9533"/>
    <cellStyle name="40% - Accent6 2 2 6 7 4 2 2" xfId="30099"/>
    <cellStyle name="40% - Accent6 2 2 6 7 4 3" xfId="30100"/>
    <cellStyle name="40% - Accent6 2 2 6 7 5" xfId="9534"/>
    <cellStyle name="40% - Accent6 2 2 6 7 5 2" xfId="9535"/>
    <cellStyle name="40% - Accent6 2 2 6 7 5 2 2" xfId="30101"/>
    <cellStyle name="40% - Accent6 2 2 6 7 5 3" xfId="29612"/>
    <cellStyle name="40% - Accent6 2 2 6 7 6" xfId="9536"/>
    <cellStyle name="40% - Accent6 2 2 6 7 6 2" xfId="9537"/>
    <cellStyle name="40% - Accent6 2 2 6 7 6 2 2" xfId="29613"/>
    <cellStyle name="40% - Accent6 2 2 6 7 6 3" xfId="30102"/>
    <cellStyle name="40% - Accent6 2 2 6 7 7" xfId="9538"/>
    <cellStyle name="40% - Accent6 2 2 6 7 7 2" xfId="22826"/>
    <cellStyle name="40% - Accent6 2 2 6 7 8" xfId="30103"/>
    <cellStyle name="40% - Accent6 2 2 6 8" xfId="9539"/>
    <cellStyle name="40% - Accent6 2 2 6 8 2" xfId="9540"/>
    <cellStyle name="40% - Accent6 2 2 6 8 2 2" xfId="9541"/>
    <cellStyle name="40% - Accent6 2 2 6 8 2 2 2" xfId="30104"/>
    <cellStyle name="40% - Accent6 2 2 6 8 2 3" xfId="30105"/>
    <cellStyle name="40% - Accent6 2 2 6 8 3" xfId="9542"/>
    <cellStyle name="40% - Accent6 2 2 6 8 3 2" xfId="30106"/>
    <cellStyle name="40% - Accent6 2 2 6 8 4" xfId="30107"/>
    <cellStyle name="40% - Accent6 2 2 6 9" xfId="9543"/>
    <cellStyle name="40% - Accent6 2 2 6 9 2" xfId="9544"/>
    <cellStyle name="40% - Accent6 2 2 6 9 2 2" xfId="30108"/>
    <cellStyle name="40% - Accent6 2 2 6 9 3" xfId="30109"/>
    <cellStyle name="40% - Accent6 2 2 7" xfId="397"/>
    <cellStyle name="40% - Accent6 2 2 7 2" xfId="1713"/>
    <cellStyle name="40% - Accent6 2 2 7 2 2" xfId="9545"/>
    <cellStyle name="40% - Accent6 2 2 7 2 2 2" xfId="9546"/>
    <cellStyle name="40% - Accent6 2 2 7 2 2 2 2" xfId="9547"/>
    <cellStyle name="40% - Accent6 2 2 7 2 2 2 2 2" xfId="29614"/>
    <cellStyle name="40% - Accent6 2 2 7 2 2 2 3" xfId="29615"/>
    <cellStyle name="40% - Accent6 2 2 7 2 2 3" xfId="9548"/>
    <cellStyle name="40% - Accent6 2 2 7 2 2 3 2" xfId="30110"/>
    <cellStyle name="40% - Accent6 2 2 7 2 2 4" xfId="22827"/>
    <cellStyle name="40% - Accent6 2 2 7 2 3" xfId="9549"/>
    <cellStyle name="40% - Accent6 2 2 7 2 3 2" xfId="9550"/>
    <cellStyle name="40% - Accent6 2 2 7 2 3 2 2" xfId="30111"/>
    <cellStyle name="40% - Accent6 2 2 7 2 3 3" xfId="30112"/>
    <cellStyle name="40% - Accent6 2 2 7 2 4" xfId="9551"/>
    <cellStyle name="40% - Accent6 2 2 7 2 4 2" xfId="9552"/>
    <cellStyle name="40% - Accent6 2 2 7 2 4 2 2" xfId="30113"/>
    <cellStyle name="40% - Accent6 2 2 7 2 4 3" xfId="30114"/>
    <cellStyle name="40% - Accent6 2 2 7 2 5" xfId="9553"/>
    <cellStyle name="40% - Accent6 2 2 7 2 5 2" xfId="9554"/>
    <cellStyle name="40% - Accent6 2 2 7 2 5 2 2" xfId="30115"/>
    <cellStyle name="40% - Accent6 2 2 7 2 5 3" xfId="30116"/>
    <cellStyle name="40% - Accent6 2 2 7 2 6" xfId="9555"/>
    <cellStyle name="40% - Accent6 2 2 7 2 6 2" xfId="9556"/>
    <cellStyle name="40% - Accent6 2 2 7 2 6 2 2" xfId="30117"/>
    <cellStyle name="40% - Accent6 2 2 7 2 6 3" xfId="29616"/>
    <cellStyle name="40% - Accent6 2 2 7 2 7" xfId="9557"/>
    <cellStyle name="40% - Accent6 2 2 7 2 7 2" xfId="29617"/>
    <cellStyle name="40% - Accent6 2 2 7 2 8" xfId="30118"/>
    <cellStyle name="40% - Accent6 2 2 7 3" xfId="9558"/>
    <cellStyle name="40% - Accent6 2 2 7 3 2" xfId="9559"/>
    <cellStyle name="40% - Accent6 2 2 7 3 2 2" xfId="9560"/>
    <cellStyle name="40% - Accent6 2 2 7 3 2 2 2" xfId="22828"/>
    <cellStyle name="40% - Accent6 2 2 7 3 2 3" xfId="30119"/>
    <cellStyle name="40% - Accent6 2 2 7 3 3" xfId="9561"/>
    <cellStyle name="40% - Accent6 2 2 7 3 3 2" xfId="30120"/>
    <cellStyle name="40% - Accent6 2 2 7 3 4" xfId="30121"/>
    <cellStyle name="40% - Accent6 2 2 7 4" xfId="9562"/>
    <cellStyle name="40% - Accent6 2 2 7 4 2" xfId="9563"/>
    <cellStyle name="40% - Accent6 2 2 7 4 2 2" xfId="30122"/>
    <cellStyle name="40% - Accent6 2 2 7 4 3" xfId="30123"/>
    <cellStyle name="40% - Accent6 2 2 7 5" xfId="9564"/>
    <cellStyle name="40% - Accent6 2 2 7 5 2" xfId="9565"/>
    <cellStyle name="40% - Accent6 2 2 7 5 2 2" xfId="16696"/>
    <cellStyle name="40% - Accent6 2 2 7 5 3" xfId="17407"/>
    <cellStyle name="40% - Accent6 2 2 7 6" xfId="9566"/>
    <cellStyle name="40% - Accent6 2 2 7 6 2" xfId="9567"/>
    <cellStyle name="40% - Accent6 2 2 7 6 2 2" xfId="29618"/>
    <cellStyle name="40% - Accent6 2 2 7 6 3" xfId="29619"/>
    <cellStyle name="40% - Accent6 2 2 7 7" xfId="9568"/>
    <cellStyle name="40% - Accent6 2 2 7 7 2" xfId="9569"/>
    <cellStyle name="40% - Accent6 2 2 7 7 2 2" xfId="30124"/>
    <cellStyle name="40% - Accent6 2 2 7 7 3" xfId="22829"/>
    <cellStyle name="40% - Accent6 2 2 7 8" xfId="9570"/>
    <cellStyle name="40% - Accent6 2 2 7 8 2" xfId="30125"/>
    <cellStyle name="40% - Accent6 2 2 7 9" xfId="30126"/>
    <cellStyle name="40% - Accent6 2 2 8" xfId="398"/>
    <cellStyle name="40% - Accent6 2 2 8 2" xfId="1714"/>
    <cellStyle name="40% - Accent6 2 2 8 2 2" xfId="9571"/>
    <cellStyle name="40% - Accent6 2 2 8 2 2 2" xfId="9572"/>
    <cellStyle name="40% - Accent6 2 2 8 2 2 2 2" xfId="9573"/>
    <cellStyle name="40% - Accent6 2 2 8 2 2 2 2 2" xfId="30127"/>
    <cellStyle name="40% - Accent6 2 2 8 2 2 2 3" xfId="30128"/>
    <cellStyle name="40% - Accent6 2 2 8 2 2 3" xfId="9574"/>
    <cellStyle name="40% - Accent6 2 2 8 2 2 3 2" xfId="30129"/>
    <cellStyle name="40% - Accent6 2 2 8 2 2 4" xfId="30130"/>
    <cellStyle name="40% - Accent6 2 2 8 2 3" xfId="9575"/>
    <cellStyle name="40% - Accent6 2 2 8 2 3 2" xfId="9576"/>
    <cellStyle name="40% - Accent6 2 2 8 2 3 2 2" xfId="30131"/>
    <cellStyle name="40% - Accent6 2 2 8 2 3 3" xfId="29620"/>
    <cellStyle name="40% - Accent6 2 2 8 2 4" xfId="9577"/>
    <cellStyle name="40% - Accent6 2 2 8 2 4 2" xfId="9578"/>
    <cellStyle name="40% - Accent6 2 2 8 2 4 2 2" xfId="29621"/>
    <cellStyle name="40% - Accent6 2 2 8 2 4 3" xfId="30132"/>
    <cellStyle name="40% - Accent6 2 2 8 2 5" xfId="9579"/>
    <cellStyle name="40% - Accent6 2 2 8 2 5 2" xfId="9580"/>
    <cellStyle name="40% - Accent6 2 2 8 2 5 2 2" xfId="22830"/>
    <cellStyle name="40% - Accent6 2 2 8 2 5 3" xfId="30133"/>
    <cellStyle name="40% - Accent6 2 2 8 2 6" xfId="9581"/>
    <cellStyle name="40% - Accent6 2 2 8 2 6 2" xfId="9582"/>
    <cellStyle name="40% - Accent6 2 2 8 2 6 2 2" xfId="30134"/>
    <cellStyle name="40% - Accent6 2 2 8 2 6 3" xfId="30135"/>
    <cellStyle name="40% - Accent6 2 2 8 2 7" xfId="9583"/>
    <cellStyle name="40% - Accent6 2 2 8 2 7 2" xfId="30136"/>
    <cellStyle name="40% - Accent6 2 2 8 2 8" xfId="30137"/>
    <cellStyle name="40% - Accent6 2 2 8 3" xfId="9584"/>
    <cellStyle name="40% - Accent6 2 2 8 3 2" xfId="9585"/>
    <cellStyle name="40% - Accent6 2 2 8 3 2 2" xfId="9586"/>
    <cellStyle name="40% - Accent6 2 2 8 3 2 2 2" xfId="30138"/>
    <cellStyle name="40% - Accent6 2 2 8 3 2 3" xfId="30139"/>
    <cellStyle name="40% - Accent6 2 2 8 3 3" xfId="9587"/>
    <cellStyle name="40% - Accent6 2 2 8 3 3 2" xfId="29622"/>
    <cellStyle name="40% - Accent6 2 2 8 3 4" xfId="29623"/>
    <cellStyle name="40% - Accent6 2 2 8 4" xfId="9588"/>
    <cellStyle name="40% - Accent6 2 2 8 4 2" xfId="9589"/>
    <cellStyle name="40% - Accent6 2 2 8 4 2 2" xfId="30140"/>
    <cellStyle name="40% - Accent6 2 2 8 4 3" xfId="22831"/>
    <cellStyle name="40% - Accent6 2 2 8 5" xfId="9590"/>
    <cellStyle name="40% - Accent6 2 2 8 5 2" xfId="9591"/>
    <cellStyle name="40% - Accent6 2 2 8 5 2 2" xfId="30141"/>
    <cellStyle name="40% - Accent6 2 2 8 5 3" xfId="30142"/>
    <cellStyle name="40% - Accent6 2 2 8 6" xfId="9592"/>
    <cellStyle name="40% - Accent6 2 2 8 6 2" xfId="9593"/>
    <cellStyle name="40% - Accent6 2 2 8 6 2 2" xfId="30143"/>
    <cellStyle name="40% - Accent6 2 2 8 6 3" xfId="30144"/>
    <cellStyle name="40% - Accent6 2 2 8 7" xfId="9594"/>
    <cellStyle name="40% - Accent6 2 2 8 7 2" xfId="9595"/>
    <cellStyle name="40% - Accent6 2 2 8 7 2 2" xfId="30145"/>
    <cellStyle name="40% - Accent6 2 2 8 7 3" xfId="30146"/>
    <cellStyle name="40% - Accent6 2 2 8 8" xfId="9596"/>
    <cellStyle name="40% - Accent6 2 2 8 8 2" xfId="30147"/>
    <cellStyle name="40% - Accent6 2 2 8 9" xfId="29624"/>
    <cellStyle name="40% - Accent6 2 2 9" xfId="399"/>
    <cellStyle name="40% - Accent6 2 2 9 2" xfId="1715"/>
    <cellStyle name="40% - Accent6 2 2 9 2 2" xfId="9597"/>
    <cellStyle name="40% - Accent6 2 2 9 2 2 2" xfId="9598"/>
    <cellStyle name="40% - Accent6 2 2 9 2 2 2 2" xfId="9599"/>
    <cellStyle name="40% - Accent6 2 2 9 2 2 2 2 2" xfId="17398"/>
    <cellStyle name="40% - Accent6 2 2 9 2 2 2 3" xfId="30148"/>
    <cellStyle name="40% - Accent6 2 2 9 2 2 3" xfId="9600"/>
    <cellStyle name="40% - Accent6 2 2 9 2 2 3 2" xfId="22832"/>
    <cellStyle name="40% - Accent6 2 2 9 2 2 4" xfId="30149"/>
    <cellStyle name="40% - Accent6 2 2 9 2 3" xfId="9601"/>
    <cellStyle name="40% - Accent6 2 2 9 2 3 2" xfId="9602"/>
    <cellStyle name="40% - Accent6 2 2 9 2 3 2 2" xfId="16697"/>
    <cellStyle name="40% - Accent6 2 2 9 2 3 3" xfId="17408"/>
    <cellStyle name="40% - Accent6 2 2 9 2 4" xfId="9603"/>
    <cellStyle name="40% - Accent6 2 2 9 2 4 2" xfId="9604"/>
    <cellStyle name="40% - Accent6 2 2 9 2 4 2 2" xfId="30150"/>
    <cellStyle name="40% - Accent6 2 2 9 2 4 3" xfId="30151"/>
    <cellStyle name="40% - Accent6 2 2 9 2 5" xfId="9605"/>
    <cellStyle name="40% - Accent6 2 2 9 2 5 2" xfId="9606"/>
    <cellStyle name="40% - Accent6 2 2 9 2 5 2 2" xfId="30152"/>
    <cellStyle name="40% - Accent6 2 2 9 2 5 3" xfId="30153"/>
    <cellStyle name="40% - Accent6 2 2 9 2 6" xfId="9607"/>
    <cellStyle name="40% - Accent6 2 2 9 2 6 2" xfId="9608"/>
    <cellStyle name="40% - Accent6 2 2 9 2 6 2 2" xfId="29020"/>
    <cellStyle name="40% - Accent6 2 2 9 2 6 3" xfId="29625"/>
    <cellStyle name="40% - Accent6 2 2 9 2 7" xfId="9609"/>
    <cellStyle name="40% - Accent6 2 2 9 2 7 2" xfId="29626"/>
    <cellStyle name="40% - Accent6 2 2 9 2 8" xfId="22833"/>
    <cellStyle name="40% - Accent6 2 2 9 3" xfId="9610"/>
    <cellStyle name="40% - Accent6 2 2 9 3 2" xfId="9611"/>
    <cellStyle name="40% - Accent6 2 2 9 3 2 2" xfId="9612"/>
    <cellStyle name="40% - Accent6 2 2 9 3 2 2 2" xfId="22834"/>
    <cellStyle name="40% - Accent6 2 2 9 3 2 3" xfId="22835"/>
    <cellStyle name="40% - Accent6 2 2 9 3 3" xfId="9613"/>
    <cellStyle name="40% - Accent6 2 2 9 3 3 2" xfId="22836"/>
    <cellStyle name="40% - Accent6 2 2 9 3 4" xfId="22837"/>
    <cellStyle name="40% - Accent6 2 2 9 4" xfId="9614"/>
    <cellStyle name="40% - Accent6 2 2 9 4 2" xfId="9615"/>
    <cellStyle name="40% - Accent6 2 2 9 4 2 2" xfId="15854"/>
    <cellStyle name="40% - Accent6 2 2 9 4 3" xfId="15855"/>
    <cellStyle name="40% - Accent6 2 2 9 5" xfId="9616"/>
    <cellStyle name="40% - Accent6 2 2 9 5 2" xfId="9617"/>
    <cellStyle name="40% - Accent6 2 2 9 5 2 2" xfId="15856"/>
    <cellStyle name="40% - Accent6 2 2 9 5 3" xfId="15857"/>
    <cellStyle name="40% - Accent6 2 2 9 6" xfId="9618"/>
    <cellStyle name="40% - Accent6 2 2 9 6 2" xfId="9619"/>
    <cellStyle name="40% - Accent6 2 2 9 6 2 2" xfId="15858"/>
    <cellStyle name="40% - Accent6 2 2 9 6 3" xfId="15859"/>
    <cellStyle name="40% - Accent6 2 2 9 7" xfId="9620"/>
    <cellStyle name="40% - Accent6 2 2 9 7 2" xfId="9621"/>
    <cellStyle name="40% - Accent6 2 2 9 7 2 2" xfId="15860"/>
    <cellStyle name="40% - Accent6 2 2 9 7 3" xfId="15861"/>
    <cellStyle name="40% - Accent6 2 2 9 8" xfId="9622"/>
    <cellStyle name="40% - Accent6 2 2 9 8 2" xfId="22838"/>
    <cellStyle name="40% - Accent6 2 2 9 9" xfId="22839"/>
    <cellStyle name="40% - Accent6 2 3" xfId="400"/>
    <cellStyle name="40% - Accent6 2 3 2" xfId="22840"/>
    <cellStyle name="40% - Accent6 2 4" xfId="401"/>
    <cellStyle name="40% - Accent6 2 4 10" xfId="9623"/>
    <cellStyle name="40% - Accent6 2 4 10 2" xfId="9624"/>
    <cellStyle name="40% - Accent6 2 4 10 2 2" xfId="22841"/>
    <cellStyle name="40% - Accent6 2 4 10 3" xfId="22842"/>
    <cellStyle name="40% - Accent6 2 4 11" xfId="9625"/>
    <cellStyle name="40% - Accent6 2 4 11 2" xfId="9626"/>
    <cellStyle name="40% - Accent6 2 4 11 2 2" xfId="22843"/>
    <cellStyle name="40% - Accent6 2 4 11 3" xfId="29242"/>
    <cellStyle name="40% - Accent6 2 4 12" xfId="9627"/>
    <cellStyle name="40% - Accent6 2 4 12 2" xfId="9628"/>
    <cellStyle name="40% - Accent6 2 4 12 2 2" xfId="22844"/>
    <cellStyle name="40% - Accent6 2 4 12 3" xfId="15862"/>
    <cellStyle name="40% - Accent6 2 4 13" xfId="9629"/>
    <cellStyle name="40% - Accent6 2 4 13 2" xfId="17104"/>
    <cellStyle name="40% - Accent6 2 4 14" xfId="22845"/>
    <cellStyle name="40% - Accent6 2 4 2" xfId="402"/>
    <cellStyle name="40% - Accent6 2 4 2 2" xfId="1716"/>
    <cellStyle name="40% - Accent6 2 4 2 2 2" xfId="9630"/>
    <cellStyle name="40% - Accent6 2 4 2 2 2 2" xfId="9631"/>
    <cellStyle name="40% - Accent6 2 4 2 2 2 2 2" xfId="9632"/>
    <cellStyle name="40% - Accent6 2 4 2 2 2 2 2 2" xfId="22846"/>
    <cellStyle name="40% - Accent6 2 4 2 2 2 2 3" xfId="22847"/>
    <cellStyle name="40% - Accent6 2 4 2 2 2 3" xfId="9633"/>
    <cellStyle name="40% - Accent6 2 4 2 2 2 3 2" xfId="22848"/>
    <cellStyle name="40% - Accent6 2 4 2 2 2 4" xfId="22849"/>
    <cellStyle name="40% - Accent6 2 4 2 2 3" xfId="9634"/>
    <cellStyle name="40% - Accent6 2 4 2 2 3 2" xfId="9635"/>
    <cellStyle name="40% - Accent6 2 4 2 2 3 2 2" xfId="22850"/>
    <cellStyle name="40% - Accent6 2 4 2 2 3 3" xfId="22851"/>
    <cellStyle name="40% - Accent6 2 4 2 2 4" xfId="9636"/>
    <cellStyle name="40% - Accent6 2 4 2 2 4 2" xfId="9637"/>
    <cellStyle name="40% - Accent6 2 4 2 2 4 2 2" xfId="22852"/>
    <cellStyle name="40% - Accent6 2 4 2 2 4 3" xfId="22853"/>
    <cellStyle name="40% - Accent6 2 4 2 2 5" xfId="9638"/>
    <cellStyle name="40% - Accent6 2 4 2 2 5 2" xfId="9639"/>
    <cellStyle name="40% - Accent6 2 4 2 2 5 2 2" xfId="22854"/>
    <cellStyle name="40% - Accent6 2 4 2 2 5 3" xfId="29243"/>
    <cellStyle name="40% - Accent6 2 4 2 2 6" xfId="9640"/>
    <cellStyle name="40% - Accent6 2 4 2 2 6 2" xfId="9641"/>
    <cellStyle name="40% - Accent6 2 4 2 2 6 2 2" xfId="22855"/>
    <cellStyle name="40% - Accent6 2 4 2 2 6 3" xfId="22856"/>
    <cellStyle name="40% - Accent6 2 4 2 2 7" xfId="9642"/>
    <cellStyle name="40% - Accent6 2 4 2 2 7 2" xfId="22857"/>
    <cellStyle name="40% - Accent6 2 4 2 2 8" xfId="22858"/>
    <cellStyle name="40% - Accent6 2 4 2 3" xfId="9643"/>
    <cellStyle name="40% - Accent6 2 4 2 3 2" xfId="9644"/>
    <cellStyle name="40% - Accent6 2 4 2 3 2 2" xfId="9645"/>
    <cellStyle name="40% - Accent6 2 4 2 3 2 2 2" xfId="22859"/>
    <cellStyle name="40% - Accent6 2 4 2 3 2 3" xfId="22860"/>
    <cellStyle name="40% - Accent6 2 4 2 3 3" xfId="9646"/>
    <cellStyle name="40% - Accent6 2 4 2 3 3 2" xfId="22861"/>
    <cellStyle name="40% - Accent6 2 4 2 3 4" xfId="22862"/>
    <cellStyle name="40% - Accent6 2 4 2 4" xfId="9647"/>
    <cellStyle name="40% - Accent6 2 4 2 4 2" xfId="9648"/>
    <cellStyle name="40% - Accent6 2 4 2 4 2 2" xfId="22863"/>
    <cellStyle name="40% - Accent6 2 4 2 4 3" xfId="22864"/>
    <cellStyle name="40% - Accent6 2 4 2 5" xfId="9649"/>
    <cellStyle name="40% - Accent6 2 4 2 5 2" xfId="9650"/>
    <cellStyle name="40% - Accent6 2 4 2 5 2 2" xfId="22865"/>
    <cellStyle name="40% - Accent6 2 4 2 5 3" xfId="22866"/>
    <cellStyle name="40% - Accent6 2 4 2 6" xfId="9651"/>
    <cellStyle name="40% - Accent6 2 4 2 6 2" xfId="9652"/>
    <cellStyle name="40% - Accent6 2 4 2 6 2 2" xfId="22867"/>
    <cellStyle name="40% - Accent6 2 4 2 6 3" xfId="29244"/>
    <cellStyle name="40% - Accent6 2 4 2 7" xfId="9653"/>
    <cellStyle name="40% - Accent6 2 4 2 7 2" xfId="9654"/>
    <cellStyle name="40% - Accent6 2 4 2 7 2 2" xfId="22868"/>
    <cellStyle name="40% - Accent6 2 4 2 7 3" xfId="22869"/>
    <cellStyle name="40% - Accent6 2 4 2 8" xfId="9655"/>
    <cellStyle name="40% - Accent6 2 4 2 8 2" xfId="22870"/>
    <cellStyle name="40% - Accent6 2 4 2 9" xfId="15863"/>
    <cellStyle name="40% - Accent6 2 4 3" xfId="403"/>
    <cellStyle name="40% - Accent6 2 4 3 2" xfId="1717"/>
    <cellStyle name="40% - Accent6 2 4 3 2 2" xfId="9656"/>
    <cellStyle name="40% - Accent6 2 4 3 2 2 2" xfId="9657"/>
    <cellStyle name="40% - Accent6 2 4 3 2 2 2 2" xfId="9658"/>
    <cellStyle name="40% - Accent6 2 4 3 2 2 2 2 2" xfId="17105"/>
    <cellStyle name="40% - Accent6 2 4 3 2 2 2 3" xfId="22871"/>
    <cellStyle name="40% - Accent6 2 4 3 2 2 3" xfId="9659"/>
    <cellStyle name="40% - Accent6 2 4 3 2 2 3 2" xfId="22872"/>
    <cellStyle name="40% - Accent6 2 4 3 2 2 4" xfId="22873"/>
    <cellStyle name="40% - Accent6 2 4 3 2 3" xfId="9660"/>
    <cellStyle name="40% - Accent6 2 4 3 2 3 2" xfId="9661"/>
    <cellStyle name="40% - Accent6 2 4 3 2 3 2 2" xfId="22874"/>
    <cellStyle name="40% - Accent6 2 4 3 2 3 3" xfId="22875"/>
    <cellStyle name="40% - Accent6 2 4 3 2 4" xfId="9662"/>
    <cellStyle name="40% - Accent6 2 4 3 2 4 2" xfId="9663"/>
    <cellStyle name="40% - Accent6 2 4 3 2 4 2 2" xfId="22876"/>
    <cellStyle name="40% - Accent6 2 4 3 2 4 3" xfId="22877"/>
    <cellStyle name="40% - Accent6 2 4 3 2 5" xfId="9664"/>
    <cellStyle name="40% - Accent6 2 4 3 2 5 2" xfId="9665"/>
    <cellStyle name="40% - Accent6 2 4 3 2 5 2 2" xfId="22878"/>
    <cellStyle name="40% - Accent6 2 4 3 2 5 3" xfId="22879"/>
    <cellStyle name="40% - Accent6 2 4 3 2 6" xfId="9666"/>
    <cellStyle name="40% - Accent6 2 4 3 2 6 2" xfId="9667"/>
    <cellStyle name="40% - Accent6 2 4 3 2 6 2 2" xfId="22880"/>
    <cellStyle name="40% - Accent6 2 4 3 2 6 3" xfId="22881"/>
    <cellStyle name="40% - Accent6 2 4 3 2 7" xfId="9668"/>
    <cellStyle name="40% - Accent6 2 4 3 2 7 2" xfId="22882"/>
    <cellStyle name="40% - Accent6 2 4 3 2 8" xfId="22883"/>
    <cellStyle name="40% - Accent6 2 4 3 3" xfId="9669"/>
    <cellStyle name="40% - Accent6 2 4 3 3 2" xfId="9670"/>
    <cellStyle name="40% - Accent6 2 4 3 3 2 2" xfId="9671"/>
    <cellStyle name="40% - Accent6 2 4 3 3 2 2 2" xfId="22884"/>
    <cellStyle name="40% - Accent6 2 4 3 3 2 3" xfId="22885"/>
    <cellStyle name="40% - Accent6 2 4 3 3 3" xfId="9672"/>
    <cellStyle name="40% - Accent6 2 4 3 3 3 2" xfId="22886"/>
    <cellStyle name="40% - Accent6 2 4 3 3 4" xfId="22887"/>
    <cellStyle name="40% - Accent6 2 4 3 4" xfId="9673"/>
    <cellStyle name="40% - Accent6 2 4 3 4 2" xfId="9674"/>
    <cellStyle name="40% - Accent6 2 4 3 4 2 2" xfId="22888"/>
    <cellStyle name="40% - Accent6 2 4 3 4 3" xfId="22889"/>
    <cellStyle name="40% - Accent6 2 4 3 5" xfId="9675"/>
    <cellStyle name="40% - Accent6 2 4 3 5 2" xfId="9676"/>
    <cellStyle name="40% - Accent6 2 4 3 5 2 2" xfId="22890"/>
    <cellStyle name="40% - Accent6 2 4 3 5 3" xfId="22891"/>
    <cellStyle name="40% - Accent6 2 4 3 6" xfId="9677"/>
    <cellStyle name="40% - Accent6 2 4 3 6 2" xfId="9678"/>
    <cellStyle name="40% - Accent6 2 4 3 6 2 2" xfId="29245"/>
    <cellStyle name="40% - Accent6 2 4 3 6 3" xfId="30154"/>
    <cellStyle name="40% - Accent6 2 4 3 7" xfId="9679"/>
    <cellStyle name="40% - Accent6 2 4 3 7 2" xfId="9680"/>
    <cellStyle name="40% - Accent6 2 4 3 7 2 2" xfId="22892"/>
    <cellStyle name="40% - Accent6 2 4 3 7 3" xfId="22893"/>
    <cellStyle name="40% - Accent6 2 4 3 8" xfId="9681"/>
    <cellStyle name="40% - Accent6 2 4 3 8 2" xfId="22894"/>
    <cellStyle name="40% - Accent6 2 4 3 9" xfId="22895"/>
    <cellStyle name="40% - Accent6 2 4 4" xfId="404"/>
    <cellStyle name="40% - Accent6 2 4 4 2" xfId="1718"/>
    <cellStyle name="40% - Accent6 2 4 4 2 2" xfId="9682"/>
    <cellStyle name="40% - Accent6 2 4 4 2 2 2" xfId="9683"/>
    <cellStyle name="40% - Accent6 2 4 4 2 2 2 2" xfId="9684"/>
    <cellStyle name="40% - Accent6 2 4 4 2 2 2 2 2" xfId="22896"/>
    <cellStyle name="40% - Accent6 2 4 4 2 2 2 3" xfId="15864"/>
    <cellStyle name="40% - Accent6 2 4 4 2 2 3" xfId="9685"/>
    <cellStyle name="40% - Accent6 2 4 4 2 2 3 2" xfId="17106"/>
    <cellStyle name="40% - Accent6 2 4 4 2 2 4" xfId="22897"/>
    <cellStyle name="40% - Accent6 2 4 4 2 3" xfId="9686"/>
    <cellStyle name="40% - Accent6 2 4 4 2 3 2" xfId="9687"/>
    <cellStyle name="40% - Accent6 2 4 4 2 3 2 2" xfId="22898"/>
    <cellStyle name="40% - Accent6 2 4 4 2 3 3" xfId="22899"/>
    <cellStyle name="40% - Accent6 2 4 4 2 4" xfId="9688"/>
    <cellStyle name="40% - Accent6 2 4 4 2 4 2" xfId="9689"/>
    <cellStyle name="40% - Accent6 2 4 4 2 4 2 2" xfId="22900"/>
    <cellStyle name="40% - Accent6 2 4 4 2 4 3" xfId="22901"/>
    <cellStyle name="40% - Accent6 2 4 4 2 5" xfId="9690"/>
    <cellStyle name="40% - Accent6 2 4 4 2 5 2" xfId="9691"/>
    <cellStyle name="40% - Accent6 2 4 4 2 5 2 2" xfId="22902"/>
    <cellStyle name="40% - Accent6 2 4 4 2 5 3" xfId="22903"/>
    <cellStyle name="40% - Accent6 2 4 4 2 6" xfId="9692"/>
    <cellStyle name="40% - Accent6 2 4 4 2 6 2" xfId="9693"/>
    <cellStyle name="40% - Accent6 2 4 4 2 6 2 2" xfId="22904"/>
    <cellStyle name="40% - Accent6 2 4 4 2 6 3" xfId="22905"/>
    <cellStyle name="40% - Accent6 2 4 4 2 7" xfId="9694"/>
    <cellStyle name="40% - Accent6 2 4 4 2 7 2" xfId="22906"/>
    <cellStyle name="40% - Accent6 2 4 4 2 8" xfId="22907"/>
    <cellStyle name="40% - Accent6 2 4 4 3" xfId="9695"/>
    <cellStyle name="40% - Accent6 2 4 4 3 2" xfId="9696"/>
    <cellStyle name="40% - Accent6 2 4 4 3 2 2" xfId="9697"/>
    <cellStyle name="40% - Accent6 2 4 4 3 2 2 2" xfId="22908"/>
    <cellStyle name="40% - Accent6 2 4 4 3 2 3" xfId="22909"/>
    <cellStyle name="40% - Accent6 2 4 4 3 3" xfId="9698"/>
    <cellStyle name="40% - Accent6 2 4 4 3 3 2" xfId="22910"/>
    <cellStyle name="40% - Accent6 2 4 4 3 4" xfId="22911"/>
    <cellStyle name="40% - Accent6 2 4 4 4" xfId="9699"/>
    <cellStyle name="40% - Accent6 2 4 4 4 2" xfId="9700"/>
    <cellStyle name="40% - Accent6 2 4 4 4 2 2" xfId="22912"/>
    <cellStyle name="40% - Accent6 2 4 4 4 3" xfId="22913"/>
    <cellStyle name="40% - Accent6 2 4 4 5" xfId="9701"/>
    <cellStyle name="40% - Accent6 2 4 4 5 2" xfId="9702"/>
    <cellStyle name="40% - Accent6 2 4 4 5 2 2" xfId="22914"/>
    <cellStyle name="40% - Accent6 2 4 4 5 3" xfId="22915"/>
    <cellStyle name="40% - Accent6 2 4 4 6" xfId="9703"/>
    <cellStyle name="40% - Accent6 2 4 4 6 2" xfId="9704"/>
    <cellStyle name="40% - Accent6 2 4 4 6 2 2" xfId="29246"/>
    <cellStyle name="40% - Accent6 2 4 4 6 3" xfId="30155"/>
    <cellStyle name="40% - Accent6 2 4 4 7" xfId="9705"/>
    <cellStyle name="40% - Accent6 2 4 4 7 2" xfId="9706"/>
    <cellStyle name="40% - Accent6 2 4 4 7 2 2" xfId="22916"/>
    <cellStyle name="40% - Accent6 2 4 4 7 3" xfId="22917"/>
    <cellStyle name="40% - Accent6 2 4 4 8" xfId="9707"/>
    <cellStyle name="40% - Accent6 2 4 4 8 2" xfId="22918"/>
    <cellStyle name="40% - Accent6 2 4 4 9" xfId="22919"/>
    <cellStyle name="40% - Accent6 2 4 5" xfId="1719"/>
    <cellStyle name="40% - Accent6 2 4 5 2" xfId="9708"/>
    <cellStyle name="40% - Accent6 2 4 5 2 2" xfId="9709"/>
    <cellStyle name="40% - Accent6 2 4 5 2 2 2" xfId="9710"/>
    <cellStyle name="40% - Accent6 2 4 5 2 2 2 2" xfId="22920"/>
    <cellStyle name="40% - Accent6 2 4 5 2 2 3" xfId="22921"/>
    <cellStyle name="40% - Accent6 2 4 5 2 3" xfId="9711"/>
    <cellStyle name="40% - Accent6 2 4 5 2 3 2" xfId="22922"/>
    <cellStyle name="40% - Accent6 2 4 5 2 4" xfId="17107"/>
    <cellStyle name="40% - Accent6 2 4 5 3" xfId="9712"/>
    <cellStyle name="40% - Accent6 2 4 5 3 2" xfId="9713"/>
    <cellStyle name="40% - Accent6 2 4 5 3 2 2" xfId="22923"/>
    <cellStyle name="40% - Accent6 2 4 5 3 3" xfId="22924"/>
    <cellStyle name="40% - Accent6 2 4 5 4" xfId="9714"/>
    <cellStyle name="40% - Accent6 2 4 5 4 2" xfId="9715"/>
    <cellStyle name="40% - Accent6 2 4 5 4 2 2" xfId="22925"/>
    <cellStyle name="40% - Accent6 2 4 5 4 3" xfId="22926"/>
    <cellStyle name="40% - Accent6 2 4 5 5" xfId="9716"/>
    <cellStyle name="40% - Accent6 2 4 5 5 2" xfId="9717"/>
    <cellStyle name="40% - Accent6 2 4 5 5 2 2" xfId="22927"/>
    <cellStyle name="40% - Accent6 2 4 5 5 3" xfId="22928"/>
    <cellStyle name="40% - Accent6 2 4 5 6" xfId="9718"/>
    <cellStyle name="40% - Accent6 2 4 5 6 2" xfId="9719"/>
    <cellStyle name="40% - Accent6 2 4 5 6 2 2" xfId="22929"/>
    <cellStyle name="40% - Accent6 2 4 5 6 3" xfId="22930"/>
    <cellStyle name="40% - Accent6 2 4 5 7" xfId="9720"/>
    <cellStyle name="40% - Accent6 2 4 5 7 2" xfId="22931"/>
    <cellStyle name="40% - Accent6 2 4 5 8" xfId="22932"/>
    <cellStyle name="40% - Accent6 2 4 6" xfId="1720"/>
    <cellStyle name="40% - Accent6 2 4 6 2" xfId="9721"/>
    <cellStyle name="40% - Accent6 2 4 6 2 2" xfId="9722"/>
    <cellStyle name="40% - Accent6 2 4 6 2 2 2" xfId="9723"/>
    <cellStyle name="40% - Accent6 2 4 6 2 2 2 2" xfId="22933"/>
    <cellStyle name="40% - Accent6 2 4 6 2 2 3" xfId="22934"/>
    <cellStyle name="40% - Accent6 2 4 6 2 3" xfId="9724"/>
    <cellStyle name="40% - Accent6 2 4 6 2 3 2" xfId="22935"/>
    <cellStyle name="40% - Accent6 2 4 6 2 4" xfId="17108"/>
    <cellStyle name="40% - Accent6 2 4 6 3" xfId="9725"/>
    <cellStyle name="40% - Accent6 2 4 6 3 2" xfId="9726"/>
    <cellStyle name="40% - Accent6 2 4 6 3 2 2" xfId="22936"/>
    <cellStyle name="40% - Accent6 2 4 6 3 3" xfId="22937"/>
    <cellStyle name="40% - Accent6 2 4 6 4" xfId="9727"/>
    <cellStyle name="40% - Accent6 2 4 6 4 2" xfId="9728"/>
    <cellStyle name="40% - Accent6 2 4 6 4 2 2" xfId="22938"/>
    <cellStyle name="40% - Accent6 2 4 6 4 3" xfId="22939"/>
    <cellStyle name="40% - Accent6 2 4 6 5" xfId="9729"/>
    <cellStyle name="40% - Accent6 2 4 6 5 2" xfId="9730"/>
    <cellStyle name="40% - Accent6 2 4 6 5 2 2" xfId="29247"/>
    <cellStyle name="40% - Accent6 2 4 6 5 3" xfId="30156"/>
    <cellStyle name="40% - Accent6 2 4 6 6" xfId="9731"/>
    <cellStyle name="40% - Accent6 2 4 6 6 2" xfId="9732"/>
    <cellStyle name="40% - Accent6 2 4 6 6 2 2" xfId="22940"/>
    <cellStyle name="40% - Accent6 2 4 6 6 3" xfId="22941"/>
    <cellStyle name="40% - Accent6 2 4 6 7" xfId="9733"/>
    <cellStyle name="40% - Accent6 2 4 6 7 2" xfId="22942"/>
    <cellStyle name="40% - Accent6 2 4 6 8" xfId="22943"/>
    <cellStyle name="40% - Accent6 2 4 7" xfId="1721"/>
    <cellStyle name="40% - Accent6 2 4 7 2" xfId="9734"/>
    <cellStyle name="40% - Accent6 2 4 7 2 2" xfId="9735"/>
    <cellStyle name="40% - Accent6 2 4 7 2 2 2" xfId="9736"/>
    <cellStyle name="40% - Accent6 2 4 7 2 2 2 2" xfId="22944"/>
    <cellStyle name="40% - Accent6 2 4 7 2 2 3" xfId="22945"/>
    <cellStyle name="40% - Accent6 2 4 7 2 3" xfId="9737"/>
    <cellStyle name="40% - Accent6 2 4 7 2 3 2" xfId="22946"/>
    <cellStyle name="40% - Accent6 2 4 7 2 4" xfId="30157"/>
    <cellStyle name="40% - Accent6 2 4 7 3" xfId="9738"/>
    <cellStyle name="40% - Accent6 2 4 7 3 2" xfId="9739"/>
    <cellStyle name="40% - Accent6 2 4 7 3 2 2" xfId="30158"/>
    <cellStyle name="40% - Accent6 2 4 7 3 3" xfId="22947"/>
    <cellStyle name="40% - Accent6 2 4 7 4" xfId="9740"/>
    <cellStyle name="40% - Accent6 2 4 7 4 2" xfId="9741"/>
    <cellStyle name="40% - Accent6 2 4 7 4 2 2" xfId="22948"/>
    <cellStyle name="40% - Accent6 2 4 7 4 3" xfId="17109"/>
    <cellStyle name="40% - Accent6 2 4 7 5" xfId="9742"/>
    <cellStyle name="40% - Accent6 2 4 7 5 2" xfId="9743"/>
    <cellStyle name="40% - Accent6 2 4 7 5 2 2" xfId="22949"/>
    <cellStyle name="40% - Accent6 2 4 7 5 3" xfId="22950"/>
    <cellStyle name="40% - Accent6 2 4 7 6" xfId="9744"/>
    <cellStyle name="40% - Accent6 2 4 7 6 2" xfId="9745"/>
    <cellStyle name="40% - Accent6 2 4 7 6 2 2" xfId="22951"/>
    <cellStyle name="40% - Accent6 2 4 7 6 3" xfId="22952"/>
    <cellStyle name="40% - Accent6 2 4 7 7" xfId="9746"/>
    <cellStyle name="40% - Accent6 2 4 7 7 2" xfId="22953"/>
    <cellStyle name="40% - Accent6 2 4 7 8" xfId="22954"/>
    <cellStyle name="40% - Accent6 2 4 8" xfId="9747"/>
    <cellStyle name="40% - Accent6 2 4 8 2" xfId="9748"/>
    <cellStyle name="40% - Accent6 2 4 8 2 2" xfId="9749"/>
    <cellStyle name="40% - Accent6 2 4 8 2 2 2" xfId="22955"/>
    <cellStyle name="40% - Accent6 2 4 8 2 3" xfId="22956"/>
    <cellStyle name="40% - Accent6 2 4 8 3" xfId="9750"/>
    <cellStyle name="40% - Accent6 2 4 8 3 2" xfId="22957"/>
    <cellStyle name="40% - Accent6 2 4 8 4" xfId="22958"/>
    <cellStyle name="40% - Accent6 2 4 9" xfId="9751"/>
    <cellStyle name="40% - Accent6 2 4 9 2" xfId="9752"/>
    <cellStyle name="40% - Accent6 2 4 9 2 2" xfId="22959"/>
    <cellStyle name="40% - Accent6 2 4 9 3" xfId="22960"/>
    <cellStyle name="40% - Accent6 2 5" xfId="1273"/>
    <cellStyle name="40% - Accent6 2 5 2" xfId="22961"/>
    <cellStyle name="40% - Accent6 2 6" xfId="22962"/>
    <cellStyle name="40% - Accent6 3" xfId="1274"/>
    <cellStyle name="40% - Accent6 3 2" xfId="1967"/>
    <cellStyle name="40% - Accent6 3 2 2" xfId="22963"/>
    <cellStyle name="40% - Accent6 3 2 3" xfId="22964"/>
    <cellStyle name="40% - Accent6 3 2 4" xfId="22965"/>
    <cellStyle name="40% - Accent6 3 3" xfId="22966"/>
    <cellStyle name="40% - Accent6 3 4" xfId="22967"/>
    <cellStyle name="40% - Accent6 3 5" xfId="15865"/>
    <cellStyle name="60% - Accent1 2" xfId="405"/>
    <cellStyle name="60% - Accent1 2 2" xfId="406"/>
    <cellStyle name="60% - Accent1 2 2 2" xfId="407"/>
    <cellStyle name="60% - Accent1 2 2 2 2" xfId="408"/>
    <cellStyle name="60% - Accent1 2 2 2 2 2" xfId="22968"/>
    <cellStyle name="60% - Accent1 2 2 2 3" xfId="22969"/>
    <cellStyle name="60% - Accent1 2 2 3" xfId="409"/>
    <cellStyle name="60% - Accent1 2 2 3 2" xfId="22970"/>
    <cellStyle name="60% - Accent1 2 2 4" xfId="410"/>
    <cellStyle name="60% - Accent1 2 2 4 2" xfId="29248"/>
    <cellStyle name="60% - Accent1 2 2 5" xfId="411"/>
    <cellStyle name="60% - Accent1 2 2 5 2" xfId="30159"/>
    <cellStyle name="60% - Accent1 2 2 6" xfId="9753"/>
    <cellStyle name="60% - Accent1 2 2 6 2" xfId="22971"/>
    <cellStyle name="60% - Accent1 2 2 7" xfId="22972"/>
    <cellStyle name="60% - Accent1 2 3" xfId="412"/>
    <cellStyle name="60% - Accent1 2 3 2" xfId="22973"/>
    <cellStyle name="60% - Accent1 2 4" xfId="1275"/>
    <cellStyle name="60% - Accent1 2 4 2" xfId="22974"/>
    <cellStyle name="60% - Accent1 2 5" xfId="15866"/>
    <cellStyle name="60% - Accent1 3" xfId="1276"/>
    <cellStyle name="60% - Accent1 3 2" xfId="17110"/>
    <cellStyle name="60% - Accent2 2" xfId="413"/>
    <cellStyle name="60% - Accent2 2 2" xfId="414"/>
    <cellStyle name="60% - Accent2 2 2 2" xfId="415"/>
    <cellStyle name="60% - Accent2 2 2 2 2" xfId="416"/>
    <cellStyle name="60% - Accent2 2 2 2 2 2" xfId="22975"/>
    <cellStyle name="60% - Accent2 2 2 2 3" xfId="22976"/>
    <cellStyle name="60% - Accent2 2 2 3" xfId="417"/>
    <cellStyle name="60% - Accent2 2 2 3 2" xfId="22977"/>
    <cellStyle name="60% - Accent2 2 2 4" xfId="418"/>
    <cellStyle name="60% - Accent2 2 2 4 2" xfId="22978"/>
    <cellStyle name="60% - Accent2 2 2 5" xfId="419"/>
    <cellStyle name="60% - Accent2 2 2 5 2" xfId="22979"/>
    <cellStyle name="60% - Accent2 2 2 6" xfId="9754"/>
    <cellStyle name="60% - Accent2 2 2 6 2" xfId="22980"/>
    <cellStyle name="60% - Accent2 2 2 7" xfId="22981"/>
    <cellStyle name="60% - Accent2 2 3" xfId="420"/>
    <cellStyle name="60% - Accent2 2 3 2" xfId="22982"/>
    <cellStyle name="60% - Accent2 2 4" xfId="1277"/>
    <cellStyle name="60% - Accent2 2 4 2" xfId="22983"/>
    <cellStyle name="60% - Accent2 2 5" xfId="22984"/>
    <cellStyle name="60% - Accent2 3" xfId="1278"/>
    <cellStyle name="60% - Accent2 3 2" xfId="22985"/>
    <cellStyle name="60% - Accent3 2" xfId="421"/>
    <cellStyle name="60% - Accent3 2 2" xfId="422"/>
    <cellStyle name="60% - Accent3 2 2 2" xfId="423"/>
    <cellStyle name="60% - Accent3 2 2 2 2" xfId="424"/>
    <cellStyle name="60% - Accent3 2 2 2 2 2" xfId="22986"/>
    <cellStyle name="60% - Accent3 2 2 2 3" xfId="22987"/>
    <cellStyle name="60% - Accent3 2 2 3" xfId="425"/>
    <cellStyle name="60% - Accent3 2 2 3 2" xfId="22988"/>
    <cellStyle name="60% - Accent3 2 2 4" xfId="426"/>
    <cellStyle name="60% - Accent3 2 2 4 2" xfId="22989"/>
    <cellStyle name="60% - Accent3 2 2 5" xfId="427"/>
    <cellStyle name="60% - Accent3 2 2 5 2" xfId="22990"/>
    <cellStyle name="60% - Accent3 2 2 6" xfId="9755"/>
    <cellStyle name="60% - Accent3 2 2 6 2" xfId="22991"/>
    <cellStyle name="60% - Accent3 2 2 7" xfId="22992"/>
    <cellStyle name="60% - Accent3 2 3" xfId="428"/>
    <cellStyle name="60% - Accent3 2 3 2" xfId="22993"/>
    <cellStyle name="60% - Accent3 2 4" xfId="1279"/>
    <cellStyle name="60% - Accent3 2 4 2" xfId="22994"/>
    <cellStyle name="60% - Accent3 2 5" xfId="29249"/>
    <cellStyle name="60% - Accent3 3" xfId="1280"/>
    <cellStyle name="60% - Accent3 3 2" xfId="30160"/>
    <cellStyle name="60% - Accent4 2" xfId="429"/>
    <cellStyle name="60% - Accent4 2 2" xfId="430"/>
    <cellStyle name="60% - Accent4 2 2 2" xfId="431"/>
    <cellStyle name="60% - Accent4 2 2 2 2" xfId="432"/>
    <cellStyle name="60% - Accent4 2 2 2 2 2" xfId="22995"/>
    <cellStyle name="60% - Accent4 2 2 2 3" xfId="22996"/>
    <cellStyle name="60% - Accent4 2 2 3" xfId="433"/>
    <cellStyle name="60% - Accent4 2 2 3 2" xfId="22997"/>
    <cellStyle name="60% - Accent4 2 2 4" xfId="434"/>
    <cellStyle name="60% - Accent4 2 2 4 2" xfId="22998"/>
    <cellStyle name="60% - Accent4 2 2 5" xfId="435"/>
    <cellStyle name="60% - Accent4 2 2 5 2" xfId="22999"/>
    <cellStyle name="60% - Accent4 2 2 6" xfId="9756"/>
    <cellStyle name="60% - Accent4 2 2 6 2" xfId="23000"/>
    <cellStyle name="60% - Accent4 2 2 7" xfId="15867"/>
    <cellStyle name="60% - Accent4 2 3" xfId="436"/>
    <cellStyle name="60% - Accent4 2 3 2" xfId="17111"/>
    <cellStyle name="60% - Accent4 2 4" xfId="1281"/>
    <cellStyle name="60% - Accent4 2 4 2" xfId="23001"/>
    <cellStyle name="60% - Accent4 2 5" xfId="23002"/>
    <cellStyle name="60% - Accent4 3" xfId="1282"/>
    <cellStyle name="60% - Accent4 3 2" xfId="23003"/>
    <cellStyle name="60% - Accent5 2" xfId="437"/>
    <cellStyle name="60% - Accent5 2 2" xfId="438"/>
    <cellStyle name="60% - Accent5 2 2 2" xfId="439"/>
    <cellStyle name="60% - Accent5 2 2 2 2" xfId="440"/>
    <cellStyle name="60% - Accent5 2 2 2 2 2" xfId="23004"/>
    <cellStyle name="60% - Accent5 2 2 2 3" xfId="23005"/>
    <cellStyle name="60% - Accent5 2 2 3" xfId="441"/>
    <cellStyle name="60% - Accent5 2 2 3 2" xfId="23006"/>
    <cellStyle name="60% - Accent5 2 2 4" xfId="442"/>
    <cellStyle name="60% - Accent5 2 2 4 2" xfId="23007"/>
    <cellStyle name="60% - Accent5 2 2 5" xfId="443"/>
    <cellStyle name="60% - Accent5 2 2 5 2" xfId="23008"/>
    <cellStyle name="60% - Accent5 2 2 6" xfId="9757"/>
    <cellStyle name="60% - Accent5 2 2 6 2" xfId="23009"/>
    <cellStyle name="60% - Accent5 2 2 7" xfId="23010"/>
    <cellStyle name="60% - Accent5 2 3" xfId="444"/>
    <cellStyle name="60% - Accent5 2 3 2" xfId="23011"/>
    <cellStyle name="60% - Accent5 2 4" xfId="1283"/>
    <cellStyle name="60% - Accent5 2 4 2" xfId="23012"/>
    <cellStyle name="60% - Accent5 2 5" xfId="23013"/>
    <cellStyle name="60% - Accent5 3" xfId="1284"/>
    <cellStyle name="60% - Accent5 3 2" xfId="23014"/>
    <cellStyle name="60% - Accent6 2" xfId="445"/>
    <cellStyle name="60% - Accent6 2 2" xfId="446"/>
    <cellStyle name="60% - Accent6 2 2 2" xfId="447"/>
    <cellStyle name="60% - Accent6 2 2 2 2" xfId="448"/>
    <cellStyle name="60% - Accent6 2 2 2 2 2" xfId="23015"/>
    <cellStyle name="60% - Accent6 2 2 2 3" xfId="23016"/>
    <cellStyle name="60% - Accent6 2 2 3" xfId="449"/>
    <cellStyle name="60% - Accent6 2 2 3 2" xfId="23017"/>
    <cellStyle name="60% - Accent6 2 2 4" xfId="450"/>
    <cellStyle name="60% - Accent6 2 2 4 2" xfId="23018"/>
    <cellStyle name="60% - Accent6 2 2 5" xfId="451"/>
    <cellStyle name="60% - Accent6 2 2 5 2" xfId="29250"/>
    <cellStyle name="60% - Accent6 2 2 6" xfId="9758"/>
    <cellStyle name="60% - Accent6 2 2 6 2" xfId="30161"/>
    <cellStyle name="60% - Accent6 2 2 7" xfId="23019"/>
    <cellStyle name="60% - Accent6 2 3" xfId="452"/>
    <cellStyle name="60% - Accent6 2 3 2" xfId="23020"/>
    <cellStyle name="60% - Accent6 2 4" xfId="1285"/>
    <cellStyle name="60% - Accent6 2 4 2" xfId="23021"/>
    <cellStyle name="60% - Accent6 2 5" xfId="23022"/>
    <cellStyle name="60% - Accent6 3" xfId="1286"/>
    <cellStyle name="60% - Accent6 3 2" xfId="23023"/>
    <cellStyle name="Accent1 2" xfId="453"/>
    <cellStyle name="Accent1 2 2" xfId="454"/>
    <cellStyle name="Accent1 2 2 2" xfId="455"/>
    <cellStyle name="Accent1 2 2 2 2" xfId="456"/>
    <cellStyle name="Accent1 2 2 2 2 2" xfId="23024"/>
    <cellStyle name="Accent1 2 2 2 3" xfId="23025"/>
    <cellStyle name="Accent1 2 2 3" xfId="457"/>
    <cellStyle name="Accent1 2 2 3 2" xfId="23026"/>
    <cellStyle name="Accent1 2 2 4" xfId="458"/>
    <cellStyle name="Accent1 2 2 4 2" xfId="15868"/>
    <cellStyle name="Accent1 2 2 5" xfId="459"/>
    <cellStyle name="Accent1 2 2 5 2" xfId="17112"/>
    <cellStyle name="Accent1 2 2 6" xfId="9759"/>
    <cellStyle name="Accent1 2 2 6 2" xfId="23027"/>
    <cellStyle name="Accent1 2 2 7" xfId="23028"/>
    <cellStyle name="Accent1 2 3" xfId="460"/>
    <cellStyle name="Accent1 2 3 2" xfId="23029"/>
    <cellStyle name="Accent1 2 4" xfId="1287"/>
    <cellStyle name="Accent1 2 4 2" xfId="23030"/>
    <cellStyle name="Accent1 2 5" xfId="23031"/>
    <cellStyle name="Accent1 3" xfId="1288"/>
    <cellStyle name="Accent1 3 2" xfId="23032"/>
    <cellStyle name="Accent2 2" xfId="461"/>
    <cellStyle name="Accent2 2 2" xfId="462"/>
    <cellStyle name="Accent2 2 2 2" xfId="463"/>
    <cellStyle name="Accent2 2 2 2 2" xfId="464"/>
    <cellStyle name="Accent2 2 2 2 2 2" xfId="23033"/>
    <cellStyle name="Accent2 2 2 2 3" xfId="23034"/>
    <cellStyle name="Accent2 2 2 3" xfId="465"/>
    <cellStyle name="Accent2 2 2 3 2" xfId="23035"/>
    <cellStyle name="Accent2 2 2 4" xfId="466"/>
    <cellStyle name="Accent2 2 2 4 2" xfId="29251"/>
    <cellStyle name="Accent2 2 2 5" xfId="467"/>
    <cellStyle name="Accent2 2 2 5 2" xfId="23036"/>
    <cellStyle name="Accent2 2 2 6" xfId="9760"/>
    <cellStyle name="Accent2 2 2 6 2" xfId="23037"/>
    <cellStyle name="Accent2 2 2 7" xfId="23038"/>
    <cellStyle name="Accent2 2 3" xfId="468"/>
    <cellStyle name="Accent2 2 3 2" xfId="23039"/>
    <cellStyle name="Accent2 2 4" xfId="1289"/>
    <cellStyle name="Accent2 2 4 2" xfId="23040"/>
    <cellStyle name="Accent2 2 5" xfId="23041"/>
    <cellStyle name="Accent2 3" xfId="1290"/>
    <cellStyle name="Accent2 3 2" xfId="23042"/>
    <cellStyle name="Accent3 2" xfId="469"/>
    <cellStyle name="Accent3 2 2" xfId="470"/>
    <cellStyle name="Accent3 2 2 2" xfId="471"/>
    <cellStyle name="Accent3 2 2 2 2" xfId="472"/>
    <cellStyle name="Accent3 2 2 2 2 2" xfId="23043"/>
    <cellStyle name="Accent3 2 2 2 3" xfId="23044"/>
    <cellStyle name="Accent3 2 2 3" xfId="473"/>
    <cellStyle name="Accent3 2 2 3 2" xfId="23045"/>
    <cellStyle name="Accent3 2 2 4" xfId="474"/>
    <cellStyle name="Accent3 2 2 4 2" xfId="23046"/>
    <cellStyle name="Accent3 2 2 5" xfId="475"/>
    <cellStyle name="Accent3 2 2 5 2" xfId="23047"/>
    <cellStyle name="Accent3 2 2 6" xfId="9761"/>
    <cellStyle name="Accent3 2 2 6 2" xfId="23048"/>
    <cellStyle name="Accent3 2 2 7" xfId="29252"/>
    <cellStyle name="Accent3 2 3" xfId="476"/>
    <cellStyle name="Accent3 2 3 2" xfId="23049"/>
    <cellStyle name="Accent3 2 4" xfId="1291"/>
    <cellStyle name="Accent3 2 4 2" xfId="23050"/>
    <cellStyle name="Accent3 2 5" xfId="23051"/>
    <cellStyle name="Accent3 3" xfId="1292"/>
    <cellStyle name="Accent3 3 2" xfId="23052"/>
    <cellStyle name="Accent4 2" xfId="477"/>
    <cellStyle name="Accent4 2 2" xfId="478"/>
    <cellStyle name="Accent4 2 2 2" xfId="479"/>
    <cellStyle name="Accent4 2 2 2 2" xfId="480"/>
    <cellStyle name="Accent4 2 2 2 2 2" xfId="17113"/>
    <cellStyle name="Accent4 2 2 2 3" xfId="23053"/>
    <cellStyle name="Accent4 2 2 3" xfId="481"/>
    <cellStyle name="Accent4 2 2 3 2" xfId="23054"/>
    <cellStyle name="Accent4 2 2 4" xfId="482"/>
    <cellStyle name="Accent4 2 2 4 2" xfId="23055"/>
    <cellStyle name="Accent4 2 2 5" xfId="483"/>
    <cellStyle name="Accent4 2 2 5 2" xfId="23056"/>
    <cellStyle name="Accent4 2 2 6" xfId="9762"/>
    <cellStyle name="Accent4 2 2 6 2" xfId="23057"/>
    <cellStyle name="Accent4 2 2 7" xfId="23058"/>
    <cellStyle name="Accent4 2 3" xfId="484"/>
    <cellStyle name="Accent4 2 3 2" xfId="23059"/>
    <cellStyle name="Accent4 2 4" xfId="1293"/>
    <cellStyle name="Accent4 2 4 2" xfId="23060"/>
    <cellStyle name="Accent4 2 5" xfId="17381"/>
    <cellStyle name="Accent4 3" xfId="1294"/>
    <cellStyle name="Accent4 3 2" xfId="23061"/>
    <cellStyle name="Accent5 2" xfId="485"/>
    <cellStyle name="Accent5 2 2" xfId="486"/>
    <cellStyle name="Accent5 2 2 2" xfId="487"/>
    <cellStyle name="Accent5 2 2 2 2" xfId="488"/>
    <cellStyle name="Accent5 2 2 2 2 2" xfId="23062"/>
    <cellStyle name="Accent5 2 2 2 3" xfId="23063"/>
    <cellStyle name="Accent5 2 2 3" xfId="489"/>
    <cellStyle name="Accent5 2 2 3 2" xfId="23064"/>
    <cellStyle name="Accent5 2 2 4" xfId="490"/>
    <cellStyle name="Accent5 2 2 4 2" xfId="23065"/>
    <cellStyle name="Accent5 2 2 5" xfId="491"/>
    <cellStyle name="Accent5 2 2 5 2" xfId="17114"/>
    <cellStyle name="Accent5 2 2 6" xfId="9763"/>
    <cellStyle name="Accent5 2 2 6 2" xfId="23066"/>
    <cellStyle name="Accent5 2 2 7" xfId="23067"/>
    <cellStyle name="Accent5 2 3" xfId="492"/>
    <cellStyle name="Accent5 2 3 2" xfId="23068"/>
    <cellStyle name="Accent5 2 4" xfId="1295"/>
    <cellStyle name="Accent5 2 4 2" xfId="23069"/>
    <cellStyle name="Accent5 2 5" xfId="23070"/>
    <cellStyle name="Accent5 3" xfId="1296"/>
    <cellStyle name="Accent5 3 2" xfId="23071"/>
    <cellStyle name="Accent6 2" xfId="493"/>
    <cellStyle name="Accent6 2 2" xfId="494"/>
    <cellStyle name="Accent6 2 2 2" xfId="495"/>
    <cellStyle name="Accent6 2 2 2 2" xfId="496"/>
    <cellStyle name="Accent6 2 2 2 2 2" xfId="23072"/>
    <cellStyle name="Accent6 2 2 2 3" xfId="23073"/>
    <cellStyle name="Accent6 2 2 3" xfId="497"/>
    <cellStyle name="Accent6 2 2 3 2" xfId="23074"/>
    <cellStyle name="Accent6 2 2 4" xfId="498"/>
    <cellStyle name="Accent6 2 2 4 2" xfId="23075"/>
    <cellStyle name="Accent6 2 2 5" xfId="499"/>
    <cellStyle name="Accent6 2 2 5 2" xfId="23076"/>
    <cellStyle name="Accent6 2 2 6" xfId="9764"/>
    <cellStyle name="Accent6 2 2 6 2" xfId="23077"/>
    <cellStyle name="Accent6 2 2 7" xfId="23078"/>
    <cellStyle name="Accent6 2 3" xfId="500"/>
    <cellStyle name="Accent6 2 3 2" xfId="17115"/>
    <cellStyle name="Accent6 2 4" xfId="1297"/>
    <cellStyle name="Accent6 2 4 2" xfId="23079"/>
    <cellStyle name="Accent6 2 5" xfId="23080"/>
    <cellStyle name="Accent6 3" xfId="1298"/>
    <cellStyle name="Accent6 3 2" xfId="23081"/>
    <cellStyle name="Bad 2" xfId="501"/>
    <cellStyle name="Bad 2 2" xfId="502"/>
    <cellStyle name="Bad 2 2 2" xfId="503"/>
    <cellStyle name="Bad 2 2 2 2" xfId="504"/>
    <cellStyle name="Bad 2 2 2 2 2" xfId="23082"/>
    <cellStyle name="Bad 2 2 2 3" xfId="23083"/>
    <cellStyle name="Bad 2 2 3" xfId="505"/>
    <cellStyle name="Bad 2 2 3 2" xfId="23084"/>
    <cellStyle name="Bad 2 2 4" xfId="506"/>
    <cellStyle name="Bad 2 2 4 2" xfId="29253"/>
    <cellStyle name="Bad 2 2 5" xfId="507"/>
    <cellStyle name="Bad 2 2 5 2" xfId="30162"/>
    <cellStyle name="Bad 2 2 6" xfId="9765"/>
    <cellStyle name="Bad 2 2 6 2" xfId="23085"/>
    <cellStyle name="Bad 2 2 7" xfId="23086"/>
    <cellStyle name="Bad 2 3" xfId="508"/>
    <cellStyle name="Bad 2 3 2" xfId="23087"/>
    <cellStyle name="Bad 2 4" xfId="509"/>
    <cellStyle name="Bad 2 4 2" xfId="510"/>
    <cellStyle name="Bad 2 4 2 2" xfId="23088"/>
    <cellStyle name="Bad 2 4 3" xfId="23089"/>
    <cellStyle name="Bad 2 5" xfId="23090"/>
    <cellStyle name="Bad 3" xfId="1299"/>
    <cellStyle name="Bad 3 2" xfId="23091"/>
    <cellStyle name="Calculation 2" xfId="511"/>
    <cellStyle name="Calculation 2 2" xfId="512"/>
    <cellStyle name="Calculation 2 2 2" xfId="513"/>
    <cellStyle name="Calculation 2 2 2 2" xfId="514"/>
    <cellStyle name="Calculation 2 2 2 2 2" xfId="23092"/>
    <cellStyle name="Calculation 2 2 2 3" xfId="23093"/>
    <cellStyle name="Calculation 2 2 3" xfId="515"/>
    <cellStyle name="Calculation 2 2 3 2" xfId="23094"/>
    <cellStyle name="Calculation 2 2 4" xfId="516"/>
    <cellStyle name="Calculation 2 2 4 2" xfId="517"/>
    <cellStyle name="Calculation 2 2 4 2 2" xfId="23095"/>
    <cellStyle name="Calculation 2 2 4 3" xfId="1300"/>
    <cellStyle name="Calculation 2 2 4 3 2" xfId="23096"/>
    <cellStyle name="Calculation 2 2 4 4" xfId="23097"/>
    <cellStyle name="Calculation 2 2 5" xfId="518"/>
    <cellStyle name="Calculation 2 2 5 2" xfId="15869"/>
    <cellStyle name="Calculation 2 2 6" xfId="519"/>
    <cellStyle name="Calculation 2 2 6 2" xfId="17116"/>
    <cellStyle name="Calculation 2 2 7" xfId="9766"/>
    <cellStyle name="Calculation 2 2 7 2" xfId="23098"/>
    <cellStyle name="Calculation 2 2 8" xfId="23099"/>
    <cellStyle name="Calculation 2 3" xfId="520"/>
    <cellStyle name="Calculation 2 3 2" xfId="23100"/>
    <cellStyle name="Calculation 2 4" xfId="521"/>
    <cellStyle name="Calculation 2 4 2" xfId="23101"/>
    <cellStyle name="Calculation 2 5" xfId="23102"/>
    <cellStyle name="Calculation 3" xfId="522"/>
    <cellStyle name="Calculation 3 2" xfId="23103"/>
    <cellStyle name="Calculation 4" xfId="523"/>
    <cellStyle name="Calculation 4 2" xfId="1302"/>
    <cellStyle name="Calculation 4 2 2" xfId="23104"/>
    <cellStyle name="Calculation 4 3" xfId="1301"/>
    <cellStyle name="Calculation 4 3 2" xfId="23105"/>
    <cellStyle name="Calculation 4 4" xfId="23106"/>
    <cellStyle name="Check Cell 2" xfId="524"/>
    <cellStyle name="Check Cell 2 2" xfId="525"/>
    <cellStyle name="Check Cell 2 2 2" xfId="526"/>
    <cellStyle name="Check Cell 2 2 2 2" xfId="527"/>
    <cellStyle name="Check Cell 2 2 2 2 2" xfId="23107"/>
    <cellStyle name="Check Cell 2 2 2 3" xfId="23108"/>
    <cellStyle name="Check Cell 2 2 3" xfId="528"/>
    <cellStyle name="Check Cell 2 2 3 2" xfId="29254"/>
    <cellStyle name="Check Cell 2 2 4" xfId="529"/>
    <cellStyle name="Check Cell 2 2 4 2" xfId="30163"/>
    <cellStyle name="Check Cell 2 2 5" xfId="530"/>
    <cellStyle name="Check Cell 2 2 5 2" xfId="23109"/>
    <cellStyle name="Check Cell 2 2 6" xfId="9767"/>
    <cellStyle name="Check Cell 2 2 6 2" xfId="23110"/>
    <cellStyle name="Check Cell 2 2 7" xfId="23111"/>
    <cellStyle name="Check Cell 2 3" xfId="531"/>
    <cellStyle name="Check Cell 2 3 2" xfId="23112"/>
    <cellStyle name="Check Cell 2 4" xfId="1303"/>
    <cellStyle name="Check Cell 2 4 2" xfId="23113"/>
    <cellStyle name="Check Cell 2 5" xfId="23114"/>
    <cellStyle name="Check Cell 3" xfId="1304"/>
    <cellStyle name="Check Cell 3 2" xfId="23115"/>
    <cellStyle name="Comma 2" xfId="532"/>
    <cellStyle name="Comma 2 2" xfId="533"/>
    <cellStyle name="Comma 2 2 2" xfId="23116"/>
    <cellStyle name="Comma 2 3" xfId="534"/>
    <cellStyle name="Comma 2 3 2" xfId="535"/>
    <cellStyle name="Comma 2 3 2 2" xfId="23117"/>
    <cellStyle name="Comma 2 3 2 3" xfId="23118"/>
    <cellStyle name="Comma 2 3 3" xfId="536"/>
    <cellStyle name="Comma 2 3 3 10" xfId="9768"/>
    <cellStyle name="Comma 2 3 3 10 2" xfId="9769"/>
    <cellStyle name="Comma 2 3 3 10 2 2" xfId="23119"/>
    <cellStyle name="Comma 2 3 3 10 3" xfId="23120"/>
    <cellStyle name="Comma 2 3 3 11" xfId="9770"/>
    <cellStyle name="Comma 2 3 3 11 2" xfId="9771"/>
    <cellStyle name="Comma 2 3 3 11 2 2" xfId="23121"/>
    <cellStyle name="Comma 2 3 3 11 3" xfId="23122"/>
    <cellStyle name="Comma 2 3 3 12" xfId="9772"/>
    <cellStyle name="Comma 2 3 3 12 2" xfId="9773"/>
    <cellStyle name="Comma 2 3 3 12 2 2" xfId="23123"/>
    <cellStyle name="Comma 2 3 3 12 3" xfId="15870"/>
    <cellStyle name="Comma 2 3 3 13" xfId="9774"/>
    <cellStyle name="Comma 2 3 3 13 2" xfId="17117"/>
    <cellStyle name="Comma 2 3 3 14" xfId="23124"/>
    <cellStyle name="Comma 2 3 3 2" xfId="537"/>
    <cellStyle name="Comma 2 3 3 2 2" xfId="1722"/>
    <cellStyle name="Comma 2 3 3 2 2 2" xfId="9775"/>
    <cellStyle name="Comma 2 3 3 2 2 2 2" xfId="9776"/>
    <cellStyle name="Comma 2 3 3 2 2 2 2 2" xfId="9777"/>
    <cellStyle name="Comma 2 3 3 2 2 2 2 2 2" xfId="23125"/>
    <cellStyle name="Comma 2 3 3 2 2 2 2 3" xfId="23126"/>
    <cellStyle name="Comma 2 3 3 2 2 2 3" xfId="9778"/>
    <cellStyle name="Comma 2 3 3 2 2 2 3 2" xfId="23127"/>
    <cellStyle name="Comma 2 3 3 2 2 2 4" xfId="23128"/>
    <cellStyle name="Comma 2 3 3 2 2 3" xfId="9779"/>
    <cellStyle name="Comma 2 3 3 2 2 3 2" xfId="9780"/>
    <cellStyle name="Comma 2 3 3 2 2 3 2 2" xfId="23129"/>
    <cellStyle name="Comma 2 3 3 2 2 3 3" xfId="23130"/>
    <cellStyle name="Comma 2 3 3 2 2 4" xfId="9781"/>
    <cellStyle name="Comma 2 3 3 2 2 4 2" xfId="9782"/>
    <cellStyle name="Comma 2 3 3 2 2 4 2 2" xfId="23131"/>
    <cellStyle name="Comma 2 3 3 2 2 4 3" xfId="23132"/>
    <cellStyle name="Comma 2 3 3 2 2 5" xfId="9783"/>
    <cellStyle name="Comma 2 3 3 2 2 5 2" xfId="9784"/>
    <cellStyle name="Comma 2 3 3 2 2 5 2 2" xfId="29255"/>
    <cellStyle name="Comma 2 3 3 2 2 5 3" xfId="30164"/>
    <cellStyle name="Comma 2 3 3 2 2 6" xfId="9785"/>
    <cellStyle name="Comma 2 3 3 2 2 6 2" xfId="9786"/>
    <cellStyle name="Comma 2 3 3 2 2 6 2 2" xfId="23133"/>
    <cellStyle name="Comma 2 3 3 2 2 6 3" xfId="23134"/>
    <cellStyle name="Comma 2 3 3 2 2 7" xfId="9787"/>
    <cellStyle name="Comma 2 3 3 2 2 7 2" xfId="23135"/>
    <cellStyle name="Comma 2 3 3 2 2 8" xfId="23136"/>
    <cellStyle name="Comma 2 3 3 2 3" xfId="9788"/>
    <cellStyle name="Comma 2 3 3 2 3 2" xfId="9789"/>
    <cellStyle name="Comma 2 3 3 2 3 2 2" xfId="9790"/>
    <cellStyle name="Comma 2 3 3 2 3 2 2 2" xfId="23137"/>
    <cellStyle name="Comma 2 3 3 2 3 2 3" xfId="23138"/>
    <cellStyle name="Comma 2 3 3 2 3 3" xfId="9791"/>
    <cellStyle name="Comma 2 3 3 2 3 3 2" xfId="23139"/>
    <cellStyle name="Comma 2 3 3 2 3 4" xfId="30165"/>
    <cellStyle name="Comma 2 3 3 2 4" xfId="9792"/>
    <cellStyle name="Comma 2 3 3 2 4 2" xfId="9793"/>
    <cellStyle name="Comma 2 3 3 2 4 2 2" xfId="23140"/>
    <cellStyle name="Comma 2 3 3 2 4 3" xfId="23141"/>
    <cellStyle name="Comma 2 3 3 2 5" xfId="9794"/>
    <cellStyle name="Comma 2 3 3 2 5 2" xfId="9795"/>
    <cellStyle name="Comma 2 3 3 2 5 2 2" xfId="23142"/>
    <cellStyle name="Comma 2 3 3 2 5 3" xfId="23143"/>
    <cellStyle name="Comma 2 3 3 2 6" xfId="9796"/>
    <cellStyle name="Comma 2 3 3 2 6 2" xfId="9797"/>
    <cellStyle name="Comma 2 3 3 2 6 2 2" xfId="23144"/>
    <cellStyle name="Comma 2 3 3 2 6 3" xfId="23145"/>
    <cellStyle name="Comma 2 3 3 2 7" xfId="9798"/>
    <cellStyle name="Comma 2 3 3 2 7 2" xfId="9799"/>
    <cellStyle name="Comma 2 3 3 2 7 2 2" xfId="23146"/>
    <cellStyle name="Comma 2 3 3 2 7 3" xfId="23147"/>
    <cellStyle name="Comma 2 3 3 2 8" xfId="9800"/>
    <cellStyle name="Comma 2 3 3 2 8 2" xfId="23148"/>
    <cellStyle name="Comma 2 3 3 2 9" xfId="23149"/>
    <cellStyle name="Comma 2 3 3 3" xfId="538"/>
    <cellStyle name="Comma 2 3 3 3 2" xfId="1723"/>
    <cellStyle name="Comma 2 3 3 3 2 2" xfId="9801"/>
    <cellStyle name="Comma 2 3 3 3 2 2 2" xfId="9802"/>
    <cellStyle name="Comma 2 3 3 3 2 2 2 2" xfId="9803"/>
    <cellStyle name="Comma 2 3 3 3 2 2 2 2 2" xfId="15871"/>
    <cellStyle name="Comma 2 3 3 3 2 2 2 3" xfId="17118"/>
    <cellStyle name="Comma 2 3 3 3 2 2 3" xfId="9804"/>
    <cellStyle name="Comma 2 3 3 3 2 2 3 2" xfId="23150"/>
    <cellStyle name="Comma 2 3 3 3 2 2 4" xfId="23151"/>
    <cellStyle name="Comma 2 3 3 3 2 3" xfId="9805"/>
    <cellStyle name="Comma 2 3 3 3 2 3 2" xfId="9806"/>
    <cellStyle name="Comma 2 3 3 3 2 3 2 2" xfId="23152"/>
    <cellStyle name="Comma 2 3 3 3 2 3 3" xfId="23153"/>
    <cellStyle name="Comma 2 3 3 3 2 4" xfId="9807"/>
    <cellStyle name="Comma 2 3 3 3 2 4 2" xfId="9808"/>
    <cellStyle name="Comma 2 3 3 3 2 4 2 2" xfId="23154"/>
    <cellStyle name="Comma 2 3 3 3 2 4 3" xfId="23155"/>
    <cellStyle name="Comma 2 3 3 3 2 5" xfId="9809"/>
    <cellStyle name="Comma 2 3 3 3 2 5 2" xfId="9810"/>
    <cellStyle name="Comma 2 3 3 3 2 5 2 2" xfId="23156"/>
    <cellStyle name="Comma 2 3 3 3 2 5 3" xfId="29256"/>
    <cellStyle name="Comma 2 3 3 3 2 6" xfId="9811"/>
    <cellStyle name="Comma 2 3 3 3 2 6 2" xfId="9812"/>
    <cellStyle name="Comma 2 3 3 3 2 6 2 2" xfId="23157"/>
    <cellStyle name="Comma 2 3 3 3 2 6 3" xfId="23158"/>
    <cellStyle name="Comma 2 3 3 3 2 7" xfId="9813"/>
    <cellStyle name="Comma 2 3 3 3 2 7 2" xfId="23159"/>
    <cellStyle name="Comma 2 3 3 3 2 8" xfId="23160"/>
    <cellStyle name="Comma 2 3 3 3 3" xfId="9814"/>
    <cellStyle name="Comma 2 3 3 3 3 2" xfId="9815"/>
    <cellStyle name="Comma 2 3 3 3 3 2 2" xfId="9816"/>
    <cellStyle name="Comma 2 3 3 3 3 2 2 2" xfId="23161"/>
    <cellStyle name="Comma 2 3 3 3 3 2 3" xfId="23162"/>
    <cellStyle name="Comma 2 3 3 3 3 3" xfId="9817"/>
    <cellStyle name="Comma 2 3 3 3 3 3 2" xfId="23163"/>
    <cellStyle name="Comma 2 3 3 3 3 4" xfId="23164"/>
    <cellStyle name="Comma 2 3 3 3 4" xfId="9818"/>
    <cellStyle name="Comma 2 3 3 3 4 2" xfId="9819"/>
    <cellStyle name="Comma 2 3 3 3 4 2 2" xfId="23165"/>
    <cellStyle name="Comma 2 3 3 3 4 3" xfId="23166"/>
    <cellStyle name="Comma 2 3 3 3 5" xfId="9820"/>
    <cellStyle name="Comma 2 3 3 3 5 2" xfId="9821"/>
    <cellStyle name="Comma 2 3 3 3 5 2 2" xfId="23167"/>
    <cellStyle name="Comma 2 3 3 3 5 3" xfId="23168"/>
    <cellStyle name="Comma 2 3 3 3 6" xfId="9822"/>
    <cellStyle name="Comma 2 3 3 3 6 2" xfId="9823"/>
    <cellStyle name="Comma 2 3 3 3 6 2 2" xfId="23169"/>
    <cellStyle name="Comma 2 3 3 3 6 3" xfId="29257"/>
    <cellStyle name="Comma 2 3 3 3 7" xfId="9824"/>
    <cellStyle name="Comma 2 3 3 3 7 2" xfId="9825"/>
    <cellStyle name="Comma 2 3 3 3 7 2 2" xfId="23170"/>
    <cellStyle name="Comma 2 3 3 3 7 3" xfId="23171"/>
    <cellStyle name="Comma 2 3 3 3 8" xfId="9826"/>
    <cellStyle name="Comma 2 3 3 3 8 2" xfId="23172"/>
    <cellStyle name="Comma 2 3 3 3 9" xfId="23173"/>
    <cellStyle name="Comma 2 3 3 4" xfId="539"/>
    <cellStyle name="Comma 2 3 3 4 2" xfId="1724"/>
    <cellStyle name="Comma 2 3 3 4 2 2" xfId="9827"/>
    <cellStyle name="Comma 2 3 3 4 2 2 2" xfId="9828"/>
    <cellStyle name="Comma 2 3 3 4 2 2 2 2" xfId="9829"/>
    <cellStyle name="Comma 2 3 3 4 2 2 2 2 2" xfId="23174"/>
    <cellStyle name="Comma 2 3 3 4 2 2 2 3" xfId="23175"/>
    <cellStyle name="Comma 2 3 3 4 2 2 3" xfId="9830"/>
    <cellStyle name="Comma 2 3 3 4 2 2 3 2" xfId="15872"/>
    <cellStyle name="Comma 2 3 3 4 2 2 4" xfId="15873"/>
    <cellStyle name="Comma 2 3 3 4 2 3" xfId="9831"/>
    <cellStyle name="Comma 2 3 3 4 2 3 2" xfId="9832"/>
    <cellStyle name="Comma 2 3 3 4 2 3 2 2" xfId="23176"/>
    <cellStyle name="Comma 2 3 3 4 2 3 3" xfId="23177"/>
    <cellStyle name="Comma 2 3 3 4 2 4" xfId="9833"/>
    <cellStyle name="Comma 2 3 3 4 2 4 2" xfId="9834"/>
    <cellStyle name="Comma 2 3 3 4 2 4 2 2" xfId="23178"/>
    <cellStyle name="Comma 2 3 3 4 2 4 3" xfId="23179"/>
    <cellStyle name="Comma 2 3 3 4 2 5" xfId="9835"/>
    <cellStyle name="Comma 2 3 3 4 2 5 2" xfId="9836"/>
    <cellStyle name="Comma 2 3 3 4 2 5 2 2" xfId="23180"/>
    <cellStyle name="Comma 2 3 3 4 2 5 3" xfId="29258"/>
    <cellStyle name="Comma 2 3 3 4 2 6" xfId="9837"/>
    <cellStyle name="Comma 2 3 3 4 2 6 2" xfId="9838"/>
    <cellStyle name="Comma 2 3 3 4 2 6 2 2" xfId="23181"/>
    <cellStyle name="Comma 2 3 3 4 2 6 3" xfId="23182"/>
    <cellStyle name="Comma 2 3 3 4 2 7" xfId="9839"/>
    <cellStyle name="Comma 2 3 3 4 2 7 2" xfId="15874"/>
    <cellStyle name="Comma 2 3 3 4 2 8" xfId="17119"/>
    <cellStyle name="Comma 2 3 3 4 3" xfId="9840"/>
    <cellStyle name="Comma 2 3 3 4 3 2" xfId="9841"/>
    <cellStyle name="Comma 2 3 3 4 3 2 2" xfId="9842"/>
    <cellStyle name="Comma 2 3 3 4 3 2 2 2" xfId="23183"/>
    <cellStyle name="Comma 2 3 3 4 3 2 3" xfId="23184"/>
    <cellStyle name="Comma 2 3 3 4 3 3" xfId="9843"/>
    <cellStyle name="Comma 2 3 3 4 3 3 2" xfId="23185"/>
    <cellStyle name="Comma 2 3 3 4 3 4" xfId="23186"/>
    <cellStyle name="Comma 2 3 3 4 4" xfId="9844"/>
    <cellStyle name="Comma 2 3 3 4 4 2" xfId="9845"/>
    <cellStyle name="Comma 2 3 3 4 4 2 2" xfId="23187"/>
    <cellStyle name="Comma 2 3 3 4 4 3" xfId="23188"/>
    <cellStyle name="Comma 2 3 3 4 5" xfId="9846"/>
    <cellStyle name="Comma 2 3 3 4 5 2" xfId="9847"/>
    <cellStyle name="Comma 2 3 3 4 5 2 2" xfId="23189"/>
    <cellStyle name="Comma 2 3 3 4 5 3" xfId="23190"/>
    <cellStyle name="Comma 2 3 3 4 6" xfId="9848"/>
    <cellStyle name="Comma 2 3 3 4 6 2" xfId="9849"/>
    <cellStyle name="Comma 2 3 3 4 6 2 2" xfId="23191"/>
    <cellStyle name="Comma 2 3 3 4 6 3" xfId="23192"/>
    <cellStyle name="Comma 2 3 3 4 7" xfId="9850"/>
    <cellStyle name="Comma 2 3 3 4 7 2" xfId="9851"/>
    <cellStyle name="Comma 2 3 3 4 7 2 2" xfId="23193"/>
    <cellStyle name="Comma 2 3 3 4 7 3" xfId="23194"/>
    <cellStyle name="Comma 2 3 3 4 8" xfId="9852"/>
    <cellStyle name="Comma 2 3 3 4 8 2" xfId="23195"/>
    <cellStyle name="Comma 2 3 3 4 9" xfId="23196"/>
    <cellStyle name="Comma 2 3 3 5" xfId="1725"/>
    <cellStyle name="Comma 2 3 3 5 2" xfId="9853"/>
    <cellStyle name="Comma 2 3 3 5 2 2" xfId="9854"/>
    <cellStyle name="Comma 2 3 3 5 2 2 2" xfId="9855"/>
    <cellStyle name="Comma 2 3 3 5 2 2 2 2" xfId="23197"/>
    <cellStyle name="Comma 2 3 3 5 2 2 3" xfId="23198"/>
    <cellStyle name="Comma 2 3 3 5 2 3" xfId="9856"/>
    <cellStyle name="Comma 2 3 3 5 2 3 2" xfId="23199"/>
    <cellStyle name="Comma 2 3 3 5 2 4" xfId="23200"/>
    <cellStyle name="Comma 2 3 3 5 3" xfId="9857"/>
    <cellStyle name="Comma 2 3 3 5 3 2" xfId="9858"/>
    <cellStyle name="Comma 2 3 3 5 3 2 2" xfId="23201"/>
    <cellStyle name="Comma 2 3 3 5 3 3" xfId="23202"/>
    <cellStyle name="Comma 2 3 3 5 4" xfId="9859"/>
    <cellStyle name="Comma 2 3 3 5 4 2" xfId="9860"/>
    <cellStyle name="Comma 2 3 3 5 4 2 2" xfId="23203"/>
    <cellStyle name="Comma 2 3 3 5 4 3" xfId="23204"/>
    <cellStyle name="Comma 2 3 3 5 5" xfId="9861"/>
    <cellStyle name="Comma 2 3 3 5 5 2" xfId="9862"/>
    <cellStyle name="Comma 2 3 3 5 5 2 2" xfId="29259"/>
    <cellStyle name="Comma 2 3 3 5 5 3" xfId="30166"/>
    <cellStyle name="Comma 2 3 3 5 6" xfId="9863"/>
    <cellStyle name="Comma 2 3 3 5 6 2" xfId="9864"/>
    <cellStyle name="Comma 2 3 3 5 6 2 2" xfId="23205"/>
    <cellStyle name="Comma 2 3 3 5 6 3" xfId="23206"/>
    <cellStyle name="Comma 2 3 3 5 7" xfId="9865"/>
    <cellStyle name="Comma 2 3 3 5 7 2" xfId="23207"/>
    <cellStyle name="Comma 2 3 3 5 8" xfId="23208"/>
    <cellStyle name="Comma 2 3 3 6" xfId="1726"/>
    <cellStyle name="Comma 2 3 3 6 2" xfId="9866"/>
    <cellStyle name="Comma 2 3 3 6 2 2" xfId="9867"/>
    <cellStyle name="Comma 2 3 3 6 2 2 2" xfId="9868"/>
    <cellStyle name="Comma 2 3 3 6 2 2 2 2" xfId="15875"/>
    <cellStyle name="Comma 2 3 3 6 2 2 3" xfId="17120"/>
    <cellStyle name="Comma 2 3 3 6 2 3" xfId="9869"/>
    <cellStyle name="Comma 2 3 3 6 2 3 2" xfId="23209"/>
    <cellStyle name="Comma 2 3 3 6 2 4" xfId="23210"/>
    <cellStyle name="Comma 2 3 3 6 3" xfId="9870"/>
    <cellStyle name="Comma 2 3 3 6 3 2" xfId="9871"/>
    <cellStyle name="Comma 2 3 3 6 3 2 2" xfId="23211"/>
    <cellStyle name="Comma 2 3 3 6 3 3" xfId="23212"/>
    <cellStyle name="Comma 2 3 3 6 4" xfId="9872"/>
    <cellStyle name="Comma 2 3 3 6 4 2" xfId="9873"/>
    <cellStyle name="Comma 2 3 3 6 4 2 2" xfId="23213"/>
    <cellStyle name="Comma 2 3 3 6 4 3" xfId="23214"/>
    <cellStyle name="Comma 2 3 3 6 5" xfId="9874"/>
    <cellStyle name="Comma 2 3 3 6 5 2" xfId="9875"/>
    <cellStyle name="Comma 2 3 3 6 5 2 2" xfId="23215"/>
    <cellStyle name="Comma 2 3 3 6 5 3" xfId="23216"/>
    <cellStyle name="Comma 2 3 3 6 6" xfId="9876"/>
    <cellStyle name="Comma 2 3 3 6 6 2" xfId="9877"/>
    <cellStyle name="Comma 2 3 3 6 6 2 2" xfId="23217"/>
    <cellStyle name="Comma 2 3 3 6 6 3" xfId="23218"/>
    <cellStyle name="Comma 2 3 3 6 7" xfId="9878"/>
    <cellStyle name="Comma 2 3 3 6 7 2" xfId="23219"/>
    <cellStyle name="Comma 2 3 3 6 8" xfId="23220"/>
    <cellStyle name="Comma 2 3 3 7" xfId="1727"/>
    <cellStyle name="Comma 2 3 3 7 2" xfId="9879"/>
    <cellStyle name="Comma 2 3 3 7 2 2" xfId="9880"/>
    <cellStyle name="Comma 2 3 3 7 2 2 2" xfId="9881"/>
    <cellStyle name="Comma 2 3 3 7 2 2 2 2" xfId="23221"/>
    <cellStyle name="Comma 2 3 3 7 2 2 3" xfId="23222"/>
    <cellStyle name="Comma 2 3 3 7 2 3" xfId="9882"/>
    <cellStyle name="Comma 2 3 3 7 2 3 2" xfId="23223"/>
    <cellStyle name="Comma 2 3 3 7 2 4" xfId="23224"/>
    <cellStyle name="Comma 2 3 3 7 3" xfId="9883"/>
    <cellStyle name="Comma 2 3 3 7 3 2" xfId="9884"/>
    <cellStyle name="Comma 2 3 3 7 3 2 2" xfId="23225"/>
    <cellStyle name="Comma 2 3 3 7 3 3" xfId="23226"/>
    <cellStyle name="Comma 2 3 3 7 4" xfId="9885"/>
    <cellStyle name="Comma 2 3 3 7 4 2" xfId="9886"/>
    <cellStyle name="Comma 2 3 3 7 4 2 2" xfId="23227"/>
    <cellStyle name="Comma 2 3 3 7 4 3" xfId="23228"/>
    <cellStyle name="Comma 2 3 3 7 5" xfId="9887"/>
    <cellStyle name="Comma 2 3 3 7 5 2" xfId="9888"/>
    <cellStyle name="Comma 2 3 3 7 5 2 2" xfId="29260"/>
    <cellStyle name="Comma 2 3 3 7 5 3" xfId="30167"/>
    <cellStyle name="Comma 2 3 3 7 6" xfId="9889"/>
    <cellStyle name="Comma 2 3 3 7 6 2" xfId="9890"/>
    <cellStyle name="Comma 2 3 3 7 6 2 2" xfId="23229"/>
    <cellStyle name="Comma 2 3 3 7 6 3" xfId="23230"/>
    <cellStyle name="Comma 2 3 3 7 7" xfId="9891"/>
    <cellStyle name="Comma 2 3 3 7 7 2" xfId="23231"/>
    <cellStyle name="Comma 2 3 3 7 8" xfId="23232"/>
    <cellStyle name="Comma 2 3 3 8" xfId="9892"/>
    <cellStyle name="Comma 2 3 3 8 2" xfId="9893"/>
    <cellStyle name="Comma 2 3 3 8 2 2" xfId="9894"/>
    <cellStyle name="Comma 2 3 3 8 2 2 2" xfId="23233"/>
    <cellStyle name="Comma 2 3 3 8 2 3" xfId="23234"/>
    <cellStyle name="Comma 2 3 3 8 3" xfId="9895"/>
    <cellStyle name="Comma 2 3 3 8 3 2" xfId="15876"/>
    <cellStyle name="Comma 2 3 3 8 4" xfId="17121"/>
    <cellStyle name="Comma 2 3 3 9" xfId="9896"/>
    <cellStyle name="Comma 2 3 3 9 2" xfId="9897"/>
    <cellStyle name="Comma 2 3 3 9 2 2" xfId="23235"/>
    <cellStyle name="Comma 2 3 3 9 3" xfId="23236"/>
    <cellStyle name="Comma 2 3 4" xfId="23237"/>
    <cellStyle name="Comma 2 3 5" xfId="23238"/>
    <cellStyle name="Comma 2 4" xfId="540"/>
    <cellStyle name="Comma 2 4 2" xfId="23239"/>
    <cellStyle name="Comma 2 5" xfId="541"/>
    <cellStyle name="Comma 2 5 2" xfId="23240"/>
    <cellStyle name="Comma 2 5 3" xfId="23241"/>
    <cellStyle name="Comma 2 6" xfId="23242"/>
    <cellStyle name="Comma 2 7" xfId="23243"/>
    <cellStyle name="Comma 3" xfId="542"/>
    <cellStyle name="Comma 3 2" xfId="543"/>
    <cellStyle name="Comma 3 2 10" xfId="9898"/>
    <cellStyle name="Comma 3 2 10 2" xfId="9899"/>
    <cellStyle name="Comma 3 2 10 2 2" xfId="23244"/>
    <cellStyle name="Comma 3 2 10 3" xfId="23245"/>
    <cellStyle name="Comma 3 2 11" xfId="9900"/>
    <cellStyle name="Comma 3 2 11 2" xfId="9901"/>
    <cellStyle name="Comma 3 2 11 2 2" xfId="23246"/>
    <cellStyle name="Comma 3 2 11 3" xfId="23247"/>
    <cellStyle name="Comma 3 2 12" xfId="9902"/>
    <cellStyle name="Comma 3 2 12 2" xfId="9903"/>
    <cellStyle name="Comma 3 2 12 2 2" xfId="23248"/>
    <cellStyle name="Comma 3 2 12 3" xfId="23249"/>
    <cellStyle name="Comma 3 2 13" xfId="9904"/>
    <cellStyle name="Comma 3 2 13 2" xfId="9905"/>
    <cellStyle name="Comma 3 2 13 2 2" xfId="23250"/>
    <cellStyle name="Comma 3 2 13 3" xfId="23251"/>
    <cellStyle name="Comma 3 2 14" xfId="9906"/>
    <cellStyle name="Comma 3 2 14 2" xfId="23252"/>
    <cellStyle name="Comma 3 2 15" xfId="29261"/>
    <cellStyle name="Comma 3 2 2" xfId="544"/>
    <cellStyle name="Comma 3 2 2 2" xfId="30168"/>
    <cellStyle name="Comma 3 2 3" xfId="545"/>
    <cellStyle name="Comma 3 2 3 2" xfId="546"/>
    <cellStyle name="Comma 3 2 3 2 2" xfId="9907"/>
    <cellStyle name="Comma 3 2 3 2 2 2" xfId="9908"/>
    <cellStyle name="Comma 3 2 3 2 2 2 2" xfId="9909"/>
    <cellStyle name="Comma 3 2 3 2 2 2 2 2" xfId="23253"/>
    <cellStyle name="Comma 3 2 3 2 2 2 3" xfId="23254"/>
    <cellStyle name="Comma 3 2 3 2 2 3" xfId="9910"/>
    <cellStyle name="Comma 3 2 3 2 2 3 2" xfId="23255"/>
    <cellStyle name="Comma 3 2 3 2 2 4" xfId="23256"/>
    <cellStyle name="Comma 3 2 3 2 3" xfId="9911"/>
    <cellStyle name="Comma 3 2 3 2 3 2" xfId="9912"/>
    <cellStyle name="Comma 3 2 3 2 3 2 2" xfId="23257"/>
    <cellStyle name="Comma 3 2 3 2 3 3" xfId="23258"/>
    <cellStyle name="Comma 3 2 3 2 4" xfId="9913"/>
    <cellStyle name="Comma 3 2 3 2 4 2" xfId="9914"/>
    <cellStyle name="Comma 3 2 3 2 4 2 2" xfId="23259"/>
    <cellStyle name="Comma 3 2 3 2 4 3" xfId="30169"/>
    <cellStyle name="Comma 3 2 3 2 5" xfId="9915"/>
    <cellStyle name="Comma 3 2 3 2 5 2" xfId="9916"/>
    <cellStyle name="Comma 3 2 3 2 5 2 2" xfId="30170"/>
    <cellStyle name="Comma 3 2 3 2 5 3" xfId="30171"/>
    <cellStyle name="Comma 3 2 3 2 6" xfId="9917"/>
    <cellStyle name="Comma 3 2 3 2 6 2" xfId="9918"/>
    <cellStyle name="Comma 3 2 3 2 6 2 2" xfId="30172"/>
    <cellStyle name="Comma 3 2 3 2 6 3" xfId="30173"/>
    <cellStyle name="Comma 3 2 3 2 7" xfId="9919"/>
    <cellStyle name="Comma 3 2 3 2 7 2" xfId="30174"/>
    <cellStyle name="Comma 3 2 3 2 8" xfId="30175"/>
    <cellStyle name="Comma 3 2 3 3" xfId="547"/>
    <cellStyle name="Comma 3 2 3 3 2" xfId="9920"/>
    <cellStyle name="Comma 3 2 3 3 2 2" xfId="9921"/>
    <cellStyle name="Comma 3 2 3 3 2 2 2" xfId="16698"/>
    <cellStyle name="Comma 3 2 3 3 2 3" xfId="23260"/>
    <cellStyle name="Comma 3 2 3 3 3" xfId="9922"/>
    <cellStyle name="Comma 3 2 3 3 3 2" xfId="9923"/>
    <cellStyle name="Comma 3 2 3 3 3 2 2" xfId="17122"/>
    <cellStyle name="Comma 3 2 3 3 3 3" xfId="23261"/>
    <cellStyle name="Comma 3 2 3 3 4" xfId="9924"/>
    <cellStyle name="Comma 3 2 3 3 4 2" xfId="23262"/>
    <cellStyle name="Comma 3 2 3 3 5" xfId="23263"/>
    <cellStyle name="Comma 3 2 3 4" xfId="9925"/>
    <cellStyle name="Comma 3 2 3 4 2" xfId="9926"/>
    <cellStyle name="Comma 3 2 3 4 2 2" xfId="23264"/>
    <cellStyle name="Comma 3 2 3 4 3" xfId="23265"/>
    <cellStyle name="Comma 3 2 3 5" xfId="9927"/>
    <cellStyle name="Comma 3 2 3 5 2" xfId="9928"/>
    <cellStyle name="Comma 3 2 3 5 2 2" xfId="23266"/>
    <cellStyle name="Comma 3 2 3 5 3" xfId="23267"/>
    <cellStyle name="Comma 3 2 3 6" xfId="9929"/>
    <cellStyle name="Comma 3 2 3 6 2" xfId="9930"/>
    <cellStyle name="Comma 3 2 3 6 2 2" xfId="23268"/>
    <cellStyle name="Comma 3 2 3 6 3" xfId="23269"/>
    <cellStyle name="Comma 3 2 3 7" xfId="9931"/>
    <cellStyle name="Comma 3 2 3 7 2" xfId="9932"/>
    <cellStyle name="Comma 3 2 3 7 2 2" xfId="23270"/>
    <cellStyle name="Comma 3 2 3 7 3" xfId="23271"/>
    <cellStyle name="Comma 3 2 3 8" xfId="9933"/>
    <cellStyle name="Comma 3 2 3 8 2" xfId="23272"/>
    <cellStyle name="Comma 3 2 3 9" xfId="23273"/>
    <cellStyle name="Comma 3 2 4" xfId="548"/>
    <cellStyle name="Comma 3 2 4 2" xfId="1728"/>
    <cellStyle name="Comma 3 2 4 2 2" xfId="9934"/>
    <cellStyle name="Comma 3 2 4 2 2 2" xfId="9935"/>
    <cellStyle name="Comma 3 2 4 2 2 2 2" xfId="9936"/>
    <cellStyle name="Comma 3 2 4 2 2 2 2 2" xfId="17123"/>
    <cellStyle name="Comma 3 2 4 2 2 2 3" xfId="23274"/>
    <cellStyle name="Comma 3 2 4 2 2 3" xfId="9937"/>
    <cellStyle name="Comma 3 2 4 2 2 3 2" xfId="23275"/>
    <cellStyle name="Comma 3 2 4 2 2 4" xfId="23276"/>
    <cellStyle name="Comma 3 2 4 2 3" xfId="9938"/>
    <cellStyle name="Comma 3 2 4 2 3 2" xfId="9939"/>
    <cellStyle name="Comma 3 2 4 2 3 2 2" xfId="29262"/>
    <cellStyle name="Comma 3 2 4 2 3 3" xfId="23277"/>
    <cellStyle name="Comma 3 2 4 2 4" xfId="9940"/>
    <cellStyle name="Comma 3 2 4 2 4 2" xfId="9941"/>
    <cellStyle name="Comma 3 2 4 2 4 2 2" xfId="23278"/>
    <cellStyle name="Comma 3 2 4 2 4 3" xfId="23279"/>
    <cellStyle name="Comma 3 2 4 2 5" xfId="9942"/>
    <cellStyle name="Comma 3 2 4 2 5 2" xfId="9943"/>
    <cellStyle name="Comma 3 2 4 2 5 2 2" xfId="23280"/>
    <cellStyle name="Comma 3 2 4 2 5 3" xfId="23281"/>
    <cellStyle name="Comma 3 2 4 2 6" xfId="9944"/>
    <cellStyle name="Comma 3 2 4 2 6 2" xfId="9945"/>
    <cellStyle name="Comma 3 2 4 2 6 2 2" xfId="23282"/>
    <cellStyle name="Comma 3 2 4 2 6 3" xfId="23283"/>
    <cellStyle name="Comma 3 2 4 2 7" xfId="9946"/>
    <cellStyle name="Comma 3 2 4 2 7 2" xfId="23284"/>
    <cellStyle name="Comma 3 2 4 2 8" xfId="23285"/>
    <cellStyle name="Comma 3 2 4 3" xfId="9947"/>
    <cellStyle name="Comma 3 2 4 3 2" xfId="9948"/>
    <cellStyle name="Comma 3 2 4 3 2 2" xfId="9949"/>
    <cellStyle name="Comma 3 2 4 3 2 2 2" xfId="23286"/>
    <cellStyle name="Comma 3 2 4 3 2 3" xfId="17124"/>
    <cellStyle name="Comma 3 2 4 3 3" xfId="9950"/>
    <cellStyle name="Comma 3 2 4 3 3 2" xfId="23287"/>
    <cellStyle name="Comma 3 2 4 3 4" xfId="23288"/>
    <cellStyle name="Comma 3 2 4 4" xfId="9951"/>
    <cellStyle name="Comma 3 2 4 4 2" xfId="9952"/>
    <cellStyle name="Comma 3 2 4 4 2 2" xfId="29263"/>
    <cellStyle name="Comma 3 2 4 4 3" xfId="23289"/>
    <cellStyle name="Comma 3 2 4 5" xfId="9953"/>
    <cellStyle name="Comma 3 2 4 5 2" xfId="9954"/>
    <cellStyle name="Comma 3 2 4 5 2 2" xfId="23290"/>
    <cellStyle name="Comma 3 2 4 5 3" xfId="23291"/>
    <cellStyle name="Comma 3 2 4 6" xfId="9955"/>
    <cellStyle name="Comma 3 2 4 6 2" xfId="9956"/>
    <cellStyle name="Comma 3 2 4 6 2 2" xfId="23292"/>
    <cellStyle name="Comma 3 2 4 6 3" xfId="23293"/>
    <cellStyle name="Comma 3 2 4 7" xfId="9957"/>
    <cellStyle name="Comma 3 2 4 7 2" xfId="9958"/>
    <cellStyle name="Comma 3 2 4 7 2 2" xfId="23294"/>
    <cellStyle name="Comma 3 2 4 7 3" xfId="23295"/>
    <cellStyle name="Comma 3 2 4 8" xfId="9959"/>
    <cellStyle name="Comma 3 2 4 8 2" xfId="23296"/>
    <cellStyle name="Comma 3 2 4 9" xfId="23297"/>
    <cellStyle name="Comma 3 2 5" xfId="549"/>
    <cellStyle name="Comma 3 2 5 2" xfId="1729"/>
    <cellStyle name="Comma 3 2 5 2 2" xfId="9960"/>
    <cellStyle name="Comma 3 2 5 2 2 2" xfId="9961"/>
    <cellStyle name="Comma 3 2 5 2 2 2 2" xfId="9962"/>
    <cellStyle name="Comma 3 2 5 2 2 2 2 2" xfId="23298"/>
    <cellStyle name="Comma 3 2 5 2 2 2 3" xfId="23299"/>
    <cellStyle name="Comma 3 2 5 2 2 3" xfId="9963"/>
    <cellStyle name="Comma 3 2 5 2 2 3 2" xfId="23300"/>
    <cellStyle name="Comma 3 2 5 2 2 4" xfId="23301"/>
    <cellStyle name="Comma 3 2 5 2 3" xfId="9964"/>
    <cellStyle name="Comma 3 2 5 2 3 2" xfId="9965"/>
    <cellStyle name="Comma 3 2 5 2 3 2 2" xfId="29264"/>
    <cellStyle name="Comma 3 2 5 2 3 3" xfId="23302"/>
    <cellStyle name="Comma 3 2 5 2 4" xfId="9966"/>
    <cellStyle name="Comma 3 2 5 2 4 2" xfId="9967"/>
    <cellStyle name="Comma 3 2 5 2 4 2 2" xfId="23303"/>
    <cellStyle name="Comma 3 2 5 2 4 3" xfId="23304"/>
    <cellStyle name="Comma 3 2 5 2 5" xfId="9968"/>
    <cellStyle name="Comma 3 2 5 2 5 2" xfId="9969"/>
    <cellStyle name="Comma 3 2 5 2 5 2 2" xfId="23305"/>
    <cellStyle name="Comma 3 2 5 2 5 3" xfId="16766"/>
    <cellStyle name="Comma 3 2 5 2 6" xfId="9970"/>
    <cellStyle name="Comma 3 2 5 2 6 2" xfId="9971"/>
    <cellStyle name="Comma 3 2 5 2 6 2 2" xfId="16767"/>
    <cellStyle name="Comma 3 2 5 2 6 3" xfId="17431"/>
    <cellStyle name="Comma 3 2 5 2 7" xfId="9972"/>
    <cellStyle name="Comma 3 2 5 2 7 2" xfId="15877"/>
    <cellStyle name="Comma 3 2 5 2 8" xfId="15878"/>
    <cellStyle name="Comma 3 2 5 3" xfId="9973"/>
    <cellStyle name="Comma 3 2 5 3 2" xfId="9974"/>
    <cellStyle name="Comma 3 2 5 3 2 2" xfId="9975"/>
    <cellStyle name="Comma 3 2 5 3 2 2 2" xfId="17125"/>
    <cellStyle name="Comma 3 2 5 3 2 3" xfId="23306"/>
    <cellStyle name="Comma 3 2 5 3 3" xfId="9976"/>
    <cellStyle name="Comma 3 2 5 3 3 2" xfId="23307"/>
    <cellStyle name="Comma 3 2 5 3 4" xfId="23308"/>
    <cellStyle name="Comma 3 2 5 4" xfId="9977"/>
    <cellStyle name="Comma 3 2 5 4 2" xfId="9978"/>
    <cellStyle name="Comma 3 2 5 4 2 2" xfId="23309"/>
    <cellStyle name="Comma 3 2 5 4 3" xfId="23310"/>
    <cellStyle name="Comma 3 2 5 5" xfId="9979"/>
    <cellStyle name="Comma 3 2 5 5 2" xfId="9980"/>
    <cellStyle name="Comma 3 2 5 5 2 2" xfId="23311"/>
    <cellStyle name="Comma 3 2 5 5 3" xfId="23312"/>
    <cellStyle name="Comma 3 2 5 6" xfId="9981"/>
    <cellStyle name="Comma 3 2 5 6 2" xfId="9982"/>
    <cellStyle name="Comma 3 2 5 6 2 2" xfId="23313"/>
    <cellStyle name="Comma 3 2 5 6 3" xfId="23314"/>
    <cellStyle name="Comma 3 2 5 7" xfId="9983"/>
    <cellStyle name="Comma 3 2 5 7 2" xfId="9984"/>
    <cellStyle name="Comma 3 2 5 7 2 2" xfId="23315"/>
    <cellStyle name="Comma 3 2 5 7 3" xfId="23316"/>
    <cellStyle name="Comma 3 2 5 8" xfId="9985"/>
    <cellStyle name="Comma 3 2 5 8 2" xfId="23317"/>
    <cellStyle name="Comma 3 2 5 9" xfId="23318"/>
    <cellStyle name="Comma 3 2 6" xfId="550"/>
    <cellStyle name="Comma 3 2 6 2" xfId="9986"/>
    <cellStyle name="Comma 3 2 6 2 2" xfId="9987"/>
    <cellStyle name="Comma 3 2 6 2 2 2" xfId="9988"/>
    <cellStyle name="Comma 3 2 6 2 2 2 2" xfId="17126"/>
    <cellStyle name="Comma 3 2 6 2 2 3" xfId="23319"/>
    <cellStyle name="Comma 3 2 6 2 3" xfId="9989"/>
    <cellStyle name="Comma 3 2 6 2 3 2" xfId="23320"/>
    <cellStyle name="Comma 3 2 6 2 4" xfId="29265"/>
    <cellStyle name="Comma 3 2 6 3" xfId="9990"/>
    <cellStyle name="Comma 3 2 6 3 2" xfId="9991"/>
    <cellStyle name="Comma 3 2 6 3 2 2" xfId="30176"/>
    <cellStyle name="Comma 3 2 6 3 3" xfId="23321"/>
    <cellStyle name="Comma 3 2 6 4" xfId="9992"/>
    <cellStyle name="Comma 3 2 6 4 2" xfId="9993"/>
    <cellStyle name="Comma 3 2 6 4 2 2" xfId="23322"/>
    <cellStyle name="Comma 3 2 6 4 3" xfId="23323"/>
    <cellStyle name="Comma 3 2 6 5" xfId="9994"/>
    <cellStyle name="Comma 3 2 6 5 2" xfId="9995"/>
    <cellStyle name="Comma 3 2 6 5 2 2" xfId="23324"/>
    <cellStyle name="Comma 3 2 6 5 3" xfId="23325"/>
    <cellStyle name="Comma 3 2 6 6" xfId="9996"/>
    <cellStyle name="Comma 3 2 6 6 2" xfId="9997"/>
    <cellStyle name="Comma 3 2 6 6 2 2" xfId="23326"/>
    <cellStyle name="Comma 3 2 6 6 3" xfId="23327"/>
    <cellStyle name="Comma 3 2 6 7" xfId="9998"/>
    <cellStyle name="Comma 3 2 6 7 2" xfId="23328"/>
    <cellStyle name="Comma 3 2 6 8" xfId="23329"/>
    <cellStyle name="Comma 3 2 7" xfId="1730"/>
    <cellStyle name="Comma 3 2 7 2" xfId="9999"/>
    <cellStyle name="Comma 3 2 7 2 2" xfId="10000"/>
    <cellStyle name="Comma 3 2 7 2 2 2" xfId="10001"/>
    <cellStyle name="Comma 3 2 7 2 2 2 2" xfId="23330"/>
    <cellStyle name="Comma 3 2 7 2 2 3" xfId="23331"/>
    <cellStyle name="Comma 3 2 7 2 3" xfId="10002"/>
    <cellStyle name="Comma 3 2 7 2 3 2" xfId="17127"/>
    <cellStyle name="Comma 3 2 7 2 4" xfId="23332"/>
    <cellStyle name="Comma 3 2 7 3" xfId="10003"/>
    <cellStyle name="Comma 3 2 7 3 2" xfId="10004"/>
    <cellStyle name="Comma 3 2 7 3 2 2" xfId="23333"/>
    <cellStyle name="Comma 3 2 7 3 3" xfId="23334"/>
    <cellStyle name="Comma 3 2 7 4" xfId="10005"/>
    <cellStyle name="Comma 3 2 7 4 2" xfId="10006"/>
    <cellStyle name="Comma 3 2 7 4 2 2" xfId="23335"/>
    <cellStyle name="Comma 3 2 7 4 3" xfId="23336"/>
    <cellStyle name="Comma 3 2 7 5" xfId="10007"/>
    <cellStyle name="Comma 3 2 7 5 2" xfId="10008"/>
    <cellStyle name="Comma 3 2 7 5 2 2" xfId="23337"/>
    <cellStyle name="Comma 3 2 7 5 3" xfId="23338"/>
    <cellStyle name="Comma 3 2 7 6" xfId="10009"/>
    <cellStyle name="Comma 3 2 7 6 2" xfId="10010"/>
    <cellStyle name="Comma 3 2 7 6 2 2" xfId="23339"/>
    <cellStyle name="Comma 3 2 7 6 3" xfId="23340"/>
    <cellStyle name="Comma 3 2 7 7" xfId="10011"/>
    <cellStyle name="Comma 3 2 7 7 2" xfId="23341"/>
    <cellStyle name="Comma 3 2 7 8" xfId="23342"/>
    <cellStyle name="Comma 3 2 8" xfId="1731"/>
    <cellStyle name="Comma 3 2 8 2" xfId="10012"/>
    <cellStyle name="Comma 3 2 8 2 2" xfId="10013"/>
    <cellStyle name="Comma 3 2 8 2 2 2" xfId="10014"/>
    <cellStyle name="Comma 3 2 8 2 2 2 2" xfId="23343"/>
    <cellStyle name="Comma 3 2 8 2 2 3" xfId="23344"/>
    <cellStyle name="Comma 3 2 8 2 3" xfId="10015"/>
    <cellStyle name="Comma 3 2 8 2 3 2" xfId="23345"/>
    <cellStyle name="Comma 3 2 8 2 4" xfId="17382"/>
    <cellStyle name="Comma 3 2 8 3" xfId="10016"/>
    <cellStyle name="Comma 3 2 8 3 2" xfId="10017"/>
    <cellStyle name="Comma 3 2 8 3 2 2" xfId="30177"/>
    <cellStyle name="Comma 3 2 8 3 3" xfId="15879"/>
    <cellStyle name="Comma 3 2 8 4" xfId="10018"/>
    <cellStyle name="Comma 3 2 8 4 2" xfId="10019"/>
    <cellStyle name="Comma 3 2 8 4 2 2" xfId="15880"/>
    <cellStyle name="Comma 3 2 8 4 3" xfId="15881"/>
    <cellStyle name="Comma 3 2 8 5" xfId="10020"/>
    <cellStyle name="Comma 3 2 8 5 2" xfId="10021"/>
    <cellStyle name="Comma 3 2 8 5 2 2" xfId="15882"/>
    <cellStyle name="Comma 3 2 8 5 3" xfId="15883"/>
    <cellStyle name="Comma 3 2 8 6" xfId="10022"/>
    <cellStyle name="Comma 3 2 8 6 2" xfId="10023"/>
    <cellStyle name="Comma 3 2 8 6 2 2" xfId="23346"/>
    <cellStyle name="Comma 3 2 8 6 3" xfId="23347"/>
    <cellStyle name="Comma 3 2 8 7" xfId="10024"/>
    <cellStyle name="Comma 3 2 8 7 2" xfId="23348"/>
    <cellStyle name="Comma 3 2 8 8" xfId="23349"/>
    <cellStyle name="Comma 3 2 9" xfId="10025"/>
    <cellStyle name="Comma 3 2 9 2" xfId="10026"/>
    <cellStyle name="Comma 3 2 9 2 2" xfId="10027"/>
    <cellStyle name="Comma 3 2 9 2 2 2" xfId="23350"/>
    <cellStyle name="Comma 3 2 9 2 3" xfId="23351"/>
    <cellStyle name="Comma 3 2 9 3" xfId="10028"/>
    <cellStyle name="Comma 3 2 9 3 2" xfId="23352"/>
    <cellStyle name="Comma 3 2 9 4" xfId="15884"/>
    <cellStyle name="Comma 3 3" xfId="551"/>
    <cellStyle name="Comma 3 3 2" xfId="17128"/>
    <cellStyle name="Comma 3 4" xfId="552"/>
    <cellStyle name="Comma 3 4 2" xfId="23353"/>
    <cellStyle name="Comma 3 5" xfId="553"/>
    <cellStyle name="Comma 3 5 2" xfId="23354"/>
    <cellStyle name="Comma 3 6" xfId="554"/>
    <cellStyle name="Comma 3 6 2" xfId="1245"/>
    <cellStyle name="Comma 3 6 2 2" xfId="1249"/>
    <cellStyle name="Comma 3 6 2 2 2" xfId="23355"/>
    <cellStyle name="Comma 3 6 2 2 3" xfId="23356"/>
    <cellStyle name="Comma 3 6 2 3" xfId="10029"/>
    <cellStyle name="Comma 3 6 2 3 2" xfId="23357"/>
    <cellStyle name="Comma 3 6 2 3 3" xfId="23358"/>
    <cellStyle name="Comma 3 6 2 4" xfId="23359"/>
    <cellStyle name="Comma 3 6 2 5" xfId="23360"/>
    <cellStyle name="Comma 3 6 3" xfId="23361"/>
    <cellStyle name="Comma 3 6 4" xfId="23362"/>
    <cellStyle name="Comma 3 7" xfId="10030"/>
    <cellStyle name="Comma 3 7 2" xfId="23363"/>
    <cellStyle name="Comma 3 8" xfId="23364"/>
    <cellStyle name="Comma 4" xfId="555"/>
    <cellStyle name="Comma 4 10" xfId="10031"/>
    <cellStyle name="Comma 4 10 2" xfId="10032"/>
    <cellStyle name="Comma 4 10 2 2" xfId="29266"/>
    <cellStyle name="Comma 4 10 3" xfId="30178"/>
    <cellStyle name="Comma 4 11" xfId="10033"/>
    <cellStyle name="Comma 4 11 2" xfId="10034"/>
    <cellStyle name="Comma 4 11 2 2" xfId="23365"/>
    <cellStyle name="Comma 4 11 3" xfId="23366"/>
    <cellStyle name="Comma 4 12" xfId="10035"/>
    <cellStyle name="Comma 4 12 2" xfId="10036"/>
    <cellStyle name="Comma 4 12 2 2" xfId="23367"/>
    <cellStyle name="Comma 4 12 3" xfId="23368"/>
    <cellStyle name="Comma 4 13" xfId="10037"/>
    <cellStyle name="Comma 4 13 2" xfId="23369"/>
    <cellStyle name="Comma 4 14" xfId="23370"/>
    <cellStyle name="Comma 4 2" xfId="556"/>
    <cellStyle name="Comma 4 2 2" xfId="1732"/>
    <cellStyle name="Comma 4 2 2 2" xfId="10038"/>
    <cellStyle name="Comma 4 2 2 2 2" xfId="10039"/>
    <cellStyle name="Comma 4 2 2 2 2 2" xfId="10040"/>
    <cellStyle name="Comma 4 2 2 2 2 2 2" xfId="23371"/>
    <cellStyle name="Comma 4 2 2 2 2 3" xfId="30179"/>
    <cellStyle name="Comma 4 2 2 2 3" xfId="10041"/>
    <cellStyle name="Comma 4 2 2 2 3 2" xfId="30180"/>
    <cellStyle name="Comma 4 2 2 2 4" xfId="30181"/>
    <cellStyle name="Comma 4 2 2 3" xfId="10042"/>
    <cellStyle name="Comma 4 2 2 3 2" xfId="10043"/>
    <cellStyle name="Comma 4 2 2 3 2 2" xfId="30182"/>
    <cellStyle name="Comma 4 2 2 3 3" xfId="30183"/>
    <cellStyle name="Comma 4 2 2 4" xfId="10044"/>
    <cellStyle name="Comma 4 2 2 4 2" xfId="10045"/>
    <cellStyle name="Comma 4 2 2 4 2 2" xfId="23372"/>
    <cellStyle name="Comma 4 2 2 4 3" xfId="23373"/>
    <cellStyle name="Comma 4 2 2 5" xfId="10046"/>
    <cellStyle name="Comma 4 2 2 5 2" xfId="10047"/>
    <cellStyle name="Comma 4 2 2 5 2 2" xfId="23374"/>
    <cellStyle name="Comma 4 2 2 5 3" xfId="23375"/>
    <cellStyle name="Comma 4 2 2 6" xfId="10048"/>
    <cellStyle name="Comma 4 2 2 6 2" xfId="10049"/>
    <cellStyle name="Comma 4 2 2 6 2 2" xfId="23376"/>
    <cellStyle name="Comma 4 2 2 6 3" xfId="23377"/>
    <cellStyle name="Comma 4 2 2 7" xfId="10050"/>
    <cellStyle name="Comma 4 2 2 7 2" xfId="23378"/>
    <cellStyle name="Comma 4 2 2 8" xfId="15885"/>
    <cellStyle name="Comma 4 2 3" xfId="10051"/>
    <cellStyle name="Comma 4 2 3 2" xfId="10052"/>
    <cellStyle name="Comma 4 2 3 2 2" xfId="10053"/>
    <cellStyle name="Comma 4 2 3 2 2 2" xfId="17129"/>
    <cellStyle name="Comma 4 2 3 2 3" xfId="23379"/>
    <cellStyle name="Comma 4 2 3 3" xfId="10054"/>
    <cellStyle name="Comma 4 2 3 3 2" xfId="23380"/>
    <cellStyle name="Comma 4 2 3 4" xfId="23381"/>
    <cellStyle name="Comma 4 2 4" xfId="10055"/>
    <cellStyle name="Comma 4 2 4 2" xfId="10056"/>
    <cellStyle name="Comma 4 2 4 2 2" xfId="23382"/>
    <cellStyle name="Comma 4 2 4 3" xfId="23383"/>
    <cellStyle name="Comma 4 2 5" xfId="10057"/>
    <cellStyle name="Comma 4 2 5 2" xfId="10058"/>
    <cellStyle name="Comma 4 2 5 2 2" xfId="29267"/>
    <cellStyle name="Comma 4 2 5 3" xfId="23384"/>
    <cellStyle name="Comma 4 2 6" xfId="10059"/>
    <cellStyle name="Comma 4 2 6 2" xfId="10060"/>
    <cellStyle name="Comma 4 2 6 2 2" xfId="23385"/>
    <cellStyle name="Comma 4 2 6 3" xfId="23386"/>
    <cellStyle name="Comma 4 2 7" xfId="10061"/>
    <cellStyle name="Comma 4 2 7 2" xfId="10062"/>
    <cellStyle name="Comma 4 2 7 2 2" xfId="23387"/>
    <cellStyle name="Comma 4 2 7 3" xfId="23388"/>
    <cellStyle name="Comma 4 2 8" xfId="10063"/>
    <cellStyle name="Comma 4 2 8 2" xfId="23389"/>
    <cellStyle name="Comma 4 2 9" xfId="23390"/>
    <cellStyle name="Comma 4 3" xfId="557"/>
    <cellStyle name="Comma 4 3 2" xfId="1733"/>
    <cellStyle name="Comma 4 3 2 2" xfId="10064"/>
    <cellStyle name="Comma 4 3 2 2 2" xfId="10065"/>
    <cellStyle name="Comma 4 3 2 2 2 2" xfId="10066"/>
    <cellStyle name="Comma 4 3 2 2 2 2 2" xfId="23391"/>
    <cellStyle name="Comma 4 3 2 2 2 3" xfId="23392"/>
    <cellStyle name="Comma 4 3 2 2 3" xfId="10067"/>
    <cellStyle name="Comma 4 3 2 2 3 2" xfId="23393"/>
    <cellStyle name="Comma 4 3 2 2 4" xfId="23394"/>
    <cellStyle name="Comma 4 3 2 3" xfId="10068"/>
    <cellStyle name="Comma 4 3 2 3 2" xfId="10069"/>
    <cellStyle name="Comma 4 3 2 3 2 2" xfId="23395"/>
    <cellStyle name="Comma 4 3 2 3 3" xfId="23396"/>
    <cellStyle name="Comma 4 3 2 4" xfId="10070"/>
    <cellStyle name="Comma 4 3 2 4 2" xfId="10071"/>
    <cellStyle name="Comma 4 3 2 4 2 2" xfId="29268"/>
    <cellStyle name="Comma 4 3 2 4 3" xfId="23397"/>
    <cellStyle name="Comma 4 3 2 5" xfId="10072"/>
    <cellStyle name="Comma 4 3 2 5 2" xfId="10073"/>
    <cellStyle name="Comma 4 3 2 5 2 2" xfId="23398"/>
    <cellStyle name="Comma 4 3 2 5 3" xfId="23399"/>
    <cellStyle name="Comma 4 3 2 6" xfId="10074"/>
    <cellStyle name="Comma 4 3 2 6 2" xfId="10075"/>
    <cellStyle name="Comma 4 3 2 6 2 2" xfId="23400"/>
    <cellStyle name="Comma 4 3 2 6 3" xfId="23401"/>
    <cellStyle name="Comma 4 3 2 7" xfId="10076"/>
    <cellStyle name="Comma 4 3 2 7 2" xfId="23402"/>
    <cellStyle name="Comma 4 3 2 8" xfId="23403"/>
    <cellStyle name="Comma 4 3 3" xfId="10077"/>
    <cellStyle name="Comma 4 3 3 2" xfId="10078"/>
    <cellStyle name="Comma 4 3 3 2 2" xfId="10079"/>
    <cellStyle name="Comma 4 3 3 2 2 2" xfId="23404"/>
    <cellStyle name="Comma 4 3 3 2 3" xfId="15886"/>
    <cellStyle name="Comma 4 3 3 3" xfId="10080"/>
    <cellStyle name="Comma 4 3 3 3 2" xfId="17130"/>
    <cellStyle name="Comma 4 3 3 4" xfId="23405"/>
    <cellStyle name="Comma 4 3 4" xfId="10081"/>
    <cellStyle name="Comma 4 3 4 2" xfId="10082"/>
    <cellStyle name="Comma 4 3 4 2 2" xfId="23406"/>
    <cellStyle name="Comma 4 3 4 3" xfId="23407"/>
    <cellStyle name="Comma 4 3 5" xfId="10083"/>
    <cellStyle name="Comma 4 3 5 2" xfId="10084"/>
    <cellStyle name="Comma 4 3 5 2 2" xfId="29269"/>
    <cellStyle name="Comma 4 3 5 3" xfId="30184"/>
    <cellStyle name="Comma 4 3 6" xfId="10085"/>
    <cellStyle name="Comma 4 3 6 2" xfId="10086"/>
    <cellStyle name="Comma 4 3 6 2 2" xfId="30185"/>
    <cellStyle name="Comma 4 3 6 3" xfId="29021"/>
    <cellStyle name="Comma 4 3 7" xfId="10087"/>
    <cellStyle name="Comma 4 3 7 2" xfId="10088"/>
    <cellStyle name="Comma 4 3 7 2 2" xfId="29627"/>
    <cellStyle name="Comma 4 3 7 3" xfId="29628"/>
    <cellStyle name="Comma 4 3 8" xfId="10089"/>
    <cellStyle name="Comma 4 3 8 2" xfId="23408"/>
    <cellStyle name="Comma 4 3 9" xfId="23409"/>
    <cellStyle name="Comma 4 4" xfId="558"/>
    <cellStyle name="Comma 4 4 2" xfId="1734"/>
    <cellStyle name="Comma 4 4 2 2" xfId="10090"/>
    <cellStyle name="Comma 4 4 2 2 2" xfId="10091"/>
    <cellStyle name="Comma 4 4 2 2 2 2" xfId="10092"/>
    <cellStyle name="Comma 4 4 2 2 2 2 2" xfId="23410"/>
    <cellStyle name="Comma 4 4 2 2 2 3" xfId="23411"/>
    <cellStyle name="Comma 4 4 2 2 3" xfId="10093"/>
    <cellStyle name="Comma 4 4 2 2 3 2" xfId="23412"/>
    <cellStyle name="Comma 4 4 2 2 4" xfId="23413"/>
    <cellStyle name="Comma 4 4 2 3" xfId="10094"/>
    <cellStyle name="Comma 4 4 2 3 2" xfId="10095"/>
    <cellStyle name="Comma 4 4 2 3 2 2" xfId="23414"/>
    <cellStyle name="Comma 4 4 2 3 3" xfId="23415"/>
    <cellStyle name="Comma 4 4 2 4" xfId="10096"/>
    <cellStyle name="Comma 4 4 2 4 2" xfId="10097"/>
    <cellStyle name="Comma 4 4 2 4 2 2" xfId="23416"/>
    <cellStyle name="Comma 4 4 2 4 3" xfId="23417"/>
    <cellStyle name="Comma 4 4 2 5" xfId="10098"/>
    <cellStyle name="Comma 4 4 2 5 2" xfId="10099"/>
    <cellStyle name="Comma 4 4 2 5 2 2" xfId="23418"/>
    <cellStyle name="Comma 4 4 2 5 3" xfId="23419"/>
    <cellStyle name="Comma 4 4 2 6" xfId="10100"/>
    <cellStyle name="Comma 4 4 2 6 2" xfId="10101"/>
    <cellStyle name="Comma 4 4 2 6 2 2" xfId="23420"/>
    <cellStyle name="Comma 4 4 2 6 3" xfId="23421"/>
    <cellStyle name="Comma 4 4 2 7" xfId="10102"/>
    <cellStyle name="Comma 4 4 2 7 2" xfId="23422"/>
    <cellStyle name="Comma 4 4 2 8" xfId="23423"/>
    <cellStyle name="Comma 4 4 3" xfId="10103"/>
    <cellStyle name="Comma 4 4 3 2" xfId="10104"/>
    <cellStyle name="Comma 4 4 3 2 2" xfId="10105"/>
    <cellStyle name="Comma 4 4 3 2 2 2" xfId="23424"/>
    <cellStyle name="Comma 4 4 3 2 3" xfId="23425"/>
    <cellStyle name="Comma 4 4 3 3" xfId="10106"/>
    <cellStyle name="Comma 4 4 3 3 2" xfId="23426"/>
    <cellStyle name="Comma 4 4 3 4" xfId="29270"/>
    <cellStyle name="Comma 4 4 4" xfId="10107"/>
    <cellStyle name="Comma 4 4 4 2" xfId="10108"/>
    <cellStyle name="Comma 4 4 4 2 2" xfId="23427"/>
    <cellStyle name="Comma 4 4 4 3" xfId="23428"/>
    <cellStyle name="Comma 4 4 5" xfId="10109"/>
    <cellStyle name="Comma 4 4 5 2" xfId="10110"/>
    <cellStyle name="Comma 4 4 5 2 2" xfId="23429"/>
    <cellStyle name="Comma 4 4 5 3" xfId="23430"/>
    <cellStyle name="Comma 4 4 6" xfId="10111"/>
    <cellStyle name="Comma 4 4 6 2" xfId="10112"/>
    <cellStyle name="Comma 4 4 6 2 2" xfId="17131"/>
    <cellStyle name="Comma 4 4 6 3" xfId="23431"/>
    <cellStyle name="Comma 4 4 7" xfId="10113"/>
    <cellStyle name="Comma 4 4 7 2" xfId="10114"/>
    <cellStyle name="Comma 4 4 7 2 2" xfId="23432"/>
    <cellStyle name="Comma 4 4 7 3" xfId="23433"/>
    <cellStyle name="Comma 4 4 8" xfId="10115"/>
    <cellStyle name="Comma 4 4 8 2" xfId="23434"/>
    <cellStyle name="Comma 4 4 9" xfId="23435"/>
    <cellStyle name="Comma 4 5" xfId="1735"/>
    <cellStyle name="Comma 4 5 2" xfId="10116"/>
    <cellStyle name="Comma 4 5 2 2" xfId="10117"/>
    <cellStyle name="Comma 4 5 2 2 2" xfId="10118"/>
    <cellStyle name="Comma 4 5 2 2 2 2" xfId="23436"/>
    <cellStyle name="Comma 4 5 2 2 3" xfId="23437"/>
    <cellStyle name="Comma 4 5 2 3" xfId="10119"/>
    <cellStyle name="Comma 4 5 2 3 2" xfId="23438"/>
    <cellStyle name="Comma 4 5 2 4" xfId="29271"/>
    <cellStyle name="Comma 4 5 3" xfId="10120"/>
    <cellStyle name="Comma 4 5 3 2" xfId="10121"/>
    <cellStyle name="Comma 4 5 3 2 2" xfId="23439"/>
    <cellStyle name="Comma 4 5 3 3" xfId="23440"/>
    <cellStyle name="Comma 4 5 4" xfId="10122"/>
    <cellStyle name="Comma 4 5 4 2" xfId="10123"/>
    <cellStyle name="Comma 4 5 4 2 2" xfId="23441"/>
    <cellStyle name="Comma 4 5 4 3" xfId="23442"/>
    <cellStyle name="Comma 4 5 5" xfId="10124"/>
    <cellStyle name="Comma 4 5 5 2" xfId="10125"/>
    <cellStyle name="Comma 4 5 5 2 2" xfId="23443"/>
    <cellStyle name="Comma 4 5 5 3" xfId="17132"/>
    <cellStyle name="Comma 4 5 6" xfId="10126"/>
    <cellStyle name="Comma 4 5 6 2" xfId="10127"/>
    <cellStyle name="Comma 4 5 6 2 2" xfId="23444"/>
    <cellStyle name="Comma 4 5 6 3" xfId="23445"/>
    <cellStyle name="Comma 4 5 7" xfId="10128"/>
    <cellStyle name="Comma 4 5 7 2" xfId="23446"/>
    <cellStyle name="Comma 4 5 8" xfId="23447"/>
    <cellStyle name="Comma 4 6" xfId="1736"/>
    <cellStyle name="Comma 4 6 2" xfId="10129"/>
    <cellStyle name="Comma 4 6 2 2" xfId="10130"/>
    <cellStyle name="Comma 4 6 2 2 2" xfId="10131"/>
    <cellStyle name="Comma 4 6 2 2 2 2" xfId="23448"/>
    <cellStyle name="Comma 4 6 2 2 3" xfId="23449"/>
    <cellStyle name="Comma 4 6 2 3" xfId="10132"/>
    <cellStyle name="Comma 4 6 2 3 2" xfId="23450"/>
    <cellStyle name="Comma 4 6 2 4" xfId="29272"/>
    <cellStyle name="Comma 4 6 3" xfId="10133"/>
    <cellStyle name="Comma 4 6 3 2" xfId="10134"/>
    <cellStyle name="Comma 4 6 3 2 2" xfId="23451"/>
    <cellStyle name="Comma 4 6 3 3" xfId="23452"/>
    <cellStyle name="Comma 4 6 4" xfId="10135"/>
    <cellStyle name="Comma 4 6 4 2" xfId="10136"/>
    <cellStyle name="Comma 4 6 4 2 2" xfId="23453"/>
    <cellStyle name="Comma 4 6 4 3" xfId="23454"/>
    <cellStyle name="Comma 4 6 5" xfId="10137"/>
    <cellStyle name="Comma 4 6 5 2" xfId="10138"/>
    <cellStyle name="Comma 4 6 5 2 2" xfId="23455"/>
    <cellStyle name="Comma 4 6 5 3" xfId="23456"/>
    <cellStyle name="Comma 4 6 6" xfId="10139"/>
    <cellStyle name="Comma 4 6 6 2" xfId="10140"/>
    <cellStyle name="Comma 4 6 6 2 2" xfId="17133"/>
    <cellStyle name="Comma 4 6 6 3" xfId="23457"/>
    <cellStyle name="Comma 4 6 7" xfId="10141"/>
    <cellStyle name="Comma 4 6 7 2" xfId="23458"/>
    <cellStyle name="Comma 4 6 8" xfId="23459"/>
    <cellStyle name="Comma 4 7" xfId="1737"/>
    <cellStyle name="Comma 4 7 2" xfId="10142"/>
    <cellStyle name="Comma 4 7 2 2" xfId="10143"/>
    <cellStyle name="Comma 4 7 2 2 2" xfId="10144"/>
    <cellStyle name="Comma 4 7 2 2 2 2" xfId="23460"/>
    <cellStyle name="Comma 4 7 2 2 3" xfId="23461"/>
    <cellStyle name="Comma 4 7 2 3" xfId="10145"/>
    <cellStyle name="Comma 4 7 2 3 2" xfId="23462"/>
    <cellStyle name="Comma 4 7 2 4" xfId="23463"/>
    <cellStyle name="Comma 4 7 3" xfId="10146"/>
    <cellStyle name="Comma 4 7 3 2" xfId="10147"/>
    <cellStyle name="Comma 4 7 3 2 2" xfId="23464"/>
    <cellStyle name="Comma 4 7 3 3" xfId="23465"/>
    <cellStyle name="Comma 4 7 4" xfId="10148"/>
    <cellStyle name="Comma 4 7 4 2" xfId="10149"/>
    <cellStyle name="Comma 4 7 4 2 2" xfId="23466"/>
    <cellStyle name="Comma 4 7 4 3" xfId="23467"/>
    <cellStyle name="Comma 4 7 5" xfId="10150"/>
    <cellStyle name="Comma 4 7 5 2" xfId="10151"/>
    <cellStyle name="Comma 4 7 5 2 2" xfId="23468"/>
    <cellStyle name="Comma 4 7 5 3" xfId="23469"/>
    <cellStyle name="Comma 4 7 6" xfId="10152"/>
    <cellStyle name="Comma 4 7 6 2" xfId="10153"/>
    <cellStyle name="Comma 4 7 6 2 2" xfId="23470"/>
    <cellStyle name="Comma 4 7 6 3" xfId="23471"/>
    <cellStyle name="Comma 4 7 7" xfId="10154"/>
    <cellStyle name="Comma 4 7 7 2" xfId="23472"/>
    <cellStyle name="Comma 4 7 8" xfId="23473"/>
    <cellStyle name="Comma 4 8" xfId="10155"/>
    <cellStyle name="Comma 4 8 2" xfId="10156"/>
    <cellStyle name="Comma 4 8 2 2" xfId="10157"/>
    <cellStyle name="Comma 4 8 2 2 2" xfId="23474"/>
    <cellStyle name="Comma 4 8 2 3" xfId="23475"/>
    <cellStyle name="Comma 4 8 3" xfId="10158"/>
    <cellStyle name="Comma 4 8 3 2" xfId="29273"/>
    <cellStyle name="Comma 4 8 4" xfId="30186"/>
    <cellStyle name="Comma 4 9" xfId="10159"/>
    <cellStyle name="Comma 4 9 2" xfId="10160"/>
    <cellStyle name="Comma 4 9 2 2" xfId="15887"/>
    <cellStyle name="Comma 4 9 3" xfId="15888"/>
    <cellStyle name="Comma 5" xfId="559"/>
    <cellStyle name="Comma 5 2" xfId="15889"/>
    <cellStyle name="Currency 2" xfId="560"/>
    <cellStyle name="Currency 2 2" xfId="561"/>
    <cellStyle name="Currency 2 2 2" xfId="562"/>
    <cellStyle name="Currency 2 2 2 2" xfId="563"/>
    <cellStyle name="Currency 2 2 2 2 2" xfId="15890"/>
    <cellStyle name="Currency 2 2 2 2 3" xfId="15891"/>
    <cellStyle name="Currency 2 2 2 3" xfId="15892"/>
    <cellStyle name="Currency 2 2 2 4" xfId="15893"/>
    <cellStyle name="Currency 2 2 3" xfId="564"/>
    <cellStyle name="Currency 2 2 3 2" xfId="15894"/>
    <cellStyle name="Currency 2 2 3 3" xfId="23476"/>
    <cellStyle name="Currency 2 2 4" xfId="565"/>
    <cellStyle name="Currency 2 2 4 2" xfId="23477"/>
    <cellStyle name="Currency 2 2 4 3" xfId="23478"/>
    <cellStyle name="Currency 2 2 5" xfId="23479"/>
    <cellStyle name="Currency 2 2 6" xfId="23480"/>
    <cellStyle name="Currency 2 3" xfId="566"/>
    <cellStyle name="Currency 2 3 2" xfId="567"/>
    <cellStyle name="Currency 2 3 2 2" xfId="23481"/>
    <cellStyle name="Currency 2 3 2 3" xfId="23482"/>
    <cellStyle name="Currency 2 3 3" xfId="15895"/>
    <cellStyle name="Currency 2 3 4" xfId="17134"/>
    <cellStyle name="Currency 2 4" xfId="568"/>
    <cellStyle name="Currency 2 4 2" xfId="23483"/>
    <cellStyle name="Currency 2 4 3" xfId="23484"/>
    <cellStyle name="Currency 2 5" xfId="569"/>
    <cellStyle name="Currency 2 5 2" xfId="23485"/>
    <cellStyle name="Currency 2 5 3" xfId="23486"/>
    <cellStyle name="Currency 2 6" xfId="570"/>
    <cellStyle name="Currency 2 6 2" xfId="23487"/>
    <cellStyle name="Currency 2 7" xfId="23488"/>
    <cellStyle name="Currency 3" xfId="571"/>
    <cellStyle name="Currency 3 2" xfId="23489"/>
    <cellStyle name="Explanatory Text 2" xfId="572"/>
    <cellStyle name="Explanatory Text 2 2" xfId="573"/>
    <cellStyle name="Explanatory Text 2 2 2" xfId="574"/>
    <cellStyle name="Explanatory Text 2 2 2 2" xfId="575"/>
    <cellStyle name="Explanatory Text 2 2 2 2 2" xfId="23490"/>
    <cellStyle name="Explanatory Text 2 2 2 3" xfId="23491"/>
    <cellStyle name="Explanatory Text 2 2 3" xfId="576"/>
    <cellStyle name="Explanatory Text 2 2 3 2" xfId="29274"/>
    <cellStyle name="Explanatory Text 2 2 4" xfId="577"/>
    <cellStyle name="Explanatory Text 2 2 4 2" xfId="30187"/>
    <cellStyle name="Explanatory Text 2 2 5" xfId="23492"/>
    <cellStyle name="Explanatory Text 2 3" xfId="578"/>
    <cellStyle name="Explanatory Text 2 3 2" xfId="23493"/>
    <cellStyle name="Explanatory Text 2 4" xfId="1305"/>
    <cellStyle name="Explanatory Text 2 4 2" xfId="23494"/>
    <cellStyle name="Explanatory Text 2 5" xfId="23495"/>
    <cellStyle name="Explanatory Text 3" xfId="1306"/>
    <cellStyle name="Explanatory Text 3 2" xfId="23496"/>
    <cellStyle name="Good 2" xfId="579"/>
    <cellStyle name="Good 2 2" xfId="580"/>
    <cellStyle name="Good 2 2 2" xfId="581"/>
    <cellStyle name="Good 2 2 2 2" xfId="582"/>
    <cellStyle name="Good 2 2 2 2 2" xfId="23497"/>
    <cellStyle name="Good 2 2 2 3" xfId="23498"/>
    <cellStyle name="Good 2 2 3" xfId="583"/>
    <cellStyle name="Good 2 2 3 2" xfId="23499"/>
    <cellStyle name="Good 2 2 4" xfId="584"/>
    <cellStyle name="Good 2 2 4 2" xfId="23500"/>
    <cellStyle name="Good 2 2 5" xfId="585"/>
    <cellStyle name="Good 2 2 5 2" xfId="23501"/>
    <cellStyle name="Good 2 2 6" xfId="10161"/>
    <cellStyle name="Good 2 2 6 2" xfId="23502"/>
    <cellStyle name="Good 2 2 7" xfId="23503"/>
    <cellStyle name="Good 2 3" xfId="586"/>
    <cellStyle name="Good 2 3 2" xfId="23504"/>
    <cellStyle name="Good 2 4" xfId="1307"/>
    <cellStyle name="Good 2 4 2" xfId="23505"/>
    <cellStyle name="Good 2 5" xfId="23506"/>
    <cellStyle name="Good 3" xfId="1308"/>
    <cellStyle name="Good 3 2" xfId="23507"/>
    <cellStyle name="Heading 1 2" xfId="587"/>
    <cellStyle name="Heading 1 2 2" xfId="588"/>
    <cellStyle name="Heading 1 2 2 2" xfId="589"/>
    <cellStyle name="Heading 1 2 2 2 2" xfId="590"/>
    <cellStyle name="Heading 1 2 2 2 2 2" xfId="23508"/>
    <cellStyle name="Heading 1 2 2 2 3" xfId="15896"/>
    <cellStyle name="Heading 1 2 2 3" xfId="591"/>
    <cellStyle name="Heading 1 2 2 3 2" xfId="17135"/>
    <cellStyle name="Heading 1 2 2 4" xfId="592"/>
    <cellStyle name="Heading 1 2 2 4 2" xfId="23509"/>
    <cellStyle name="Heading 1 2 2 5" xfId="23510"/>
    <cellStyle name="Heading 1 2 3" xfId="593"/>
    <cellStyle name="Heading 1 2 3 2" xfId="23511"/>
    <cellStyle name="Heading 1 2 4" xfId="1309"/>
    <cellStyle name="Heading 1 2 4 2" xfId="23512"/>
    <cellStyle name="Heading 1 2 5" xfId="23513"/>
    <cellStyle name="Heading 1 3" xfId="1310"/>
    <cellStyle name="Heading 1 3 2" xfId="23514"/>
    <cellStyle name="Heading 2 2" xfId="594"/>
    <cellStyle name="Heading 2 2 2" xfId="595"/>
    <cellStyle name="Heading 2 2 2 2" xfId="596"/>
    <cellStyle name="Heading 2 2 2 2 2" xfId="597"/>
    <cellStyle name="Heading 2 2 2 2 2 2" xfId="23515"/>
    <cellStyle name="Heading 2 2 2 2 3" xfId="29275"/>
    <cellStyle name="Heading 2 2 2 3" xfId="598"/>
    <cellStyle name="Heading 2 2 2 3 2" xfId="30188"/>
    <cellStyle name="Heading 2 2 2 4" xfId="599"/>
    <cellStyle name="Heading 2 2 2 4 2" xfId="23516"/>
    <cellStyle name="Heading 2 2 2 5" xfId="23517"/>
    <cellStyle name="Heading 2 2 3" xfId="600"/>
    <cellStyle name="Heading 2 2 3 2" xfId="23518"/>
    <cellStyle name="Heading 2 2 4" xfId="1311"/>
    <cellStyle name="Heading 2 2 4 2" xfId="23519"/>
    <cellStyle name="Heading 2 2 5" xfId="23520"/>
    <cellStyle name="Heading 2 3" xfId="1312"/>
    <cellStyle name="Heading 2 3 2" xfId="23521"/>
    <cellStyle name="Heading 3 2" xfId="601"/>
    <cellStyle name="Heading 3 2 2" xfId="602"/>
    <cellStyle name="Heading 3 2 2 2" xfId="603"/>
    <cellStyle name="Heading 3 2 2 2 2" xfId="604"/>
    <cellStyle name="Heading 3 2 2 2 2 2" xfId="23522"/>
    <cellStyle name="Heading 3 2 2 2 3" xfId="17409"/>
    <cellStyle name="Heading 3 2 2 3" xfId="605"/>
    <cellStyle name="Heading 3 2 2 3 2" xfId="30189"/>
    <cellStyle name="Heading 3 2 2 4" xfId="606"/>
    <cellStyle name="Heading 3 2 2 4 2" xfId="23523"/>
    <cellStyle name="Heading 3 2 2 5" xfId="23524"/>
    <cellStyle name="Heading 3 2 3" xfId="607"/>
    <cellStyle name="Heading 3 2 3 2" xfId="23525"/>
    <cellStyle name="Heading 3 2 4" xfId="1313"/>
    <cellStyle name="Heading 3 2 4 2" xfId="23526"/>
    <cellStyle name="Heading 3 2 5" xfId="23527"/>
    <cellStyle name="Heading 3 3" xfId="1314"/>
    <cellStyle name="Heading 3 3 2" xfId="23528"/>
    <cellStyle name="Heading 4 2" xfId="608"/>
    <cellStyle name="Heading 4 2 2" xfId="609"/>
    <cellStyle name="Heading 4 2 2 2" xfId="610"/>
    <cellStyle name="Heading 4 2 2 2 2" xfId="611"/>
    <cellStyle name="Heading 4 2 2 2 2 2" xfId="23529"/>
    <cellStyle name="Heading 4 2 2 2 3" xfId="23530"/>
    <cellStyle name="Heading 4 2 2 3" xfId="612"/>
    <cellStyle name="Heading 4 2 2 3 2" xfId="23531"/>
    <cellStyle name="Heading 4 2 2 4" xfId="613"/>
    <cellStyle name="Heading 4 2 2 4 2" xfId="23532"/>
    <cellStyle name="Heading 4 2 2 5" xfId="23533"/>
    <cellStyle name="Heading 4 2 3" xfId="614"/>
    <cellStyle name="Heading 4 2 3 2" xfId="23534"/>
    <cellStyle name="Heading 4 2 4" xfId="1315"/>
    <cellStyle name="Heading 4 2 4 2" xfId="15897"/>
    <cellStyle name="Heading 4 2 5" xfId="17136"/>
    <cellStyle name="Heading 4 3" xfId="1316"/>
    <cellStyle name="Heading 4 3 2" xfId="23535"/>
    <cellStyle name="Hyperlink 2" xfId="615"/>
    <cellStyle name="Hyperlink 2 2" xfId="23536"/>
    <cellStyle name="Hyperlink 3" xfId="616"/>
    <cellStyle name="Hyperlink 3 2" xfId="23537"/>
    <cellStyle name="Input 2" xfId="617"/>
    <cellStyle name="Input 2 2" xfId="618"/>
    <cellStyle name="Input 2 2 2" xfId="619"/>
    <cellStyle name="Input 2 2 2 2" xfId="620"/>
    <cellStyle name="Input 2 2 2 2 2" xfId="23538"/>
    <cellStyle name="Input 2 2 2 3" xfId="23539"/>
    <cellStyle name="Input 2 2 3" xfId="621"/>
    <cellStyle name="Input 2 2 3 2" xfId="23540"/>
    <cellStyle name="Input 2 2 4" xfId="622"/>
    <cellStyle name="Input 2 2 4 2" xfId="23541"/>
    <cellStyle name="Input 2 2 5" xfId="623"/>
    <cellStyle name="Input 2 2 5 2" xfId="23542"/>
    <cellStyle name="Input 2 2 6" xfId="10162"/>
    <cellStyle name="Input 2 2 6 2" xfId="23543"/>
    <cellStyle name="Input 2 2 7" xfId="23544"/>
    <cellStyle name="Input 2 3" xfId="624"/>
    <cellStyle name="Input 2 3 2" xfId="23545"/>
    <cellStyle name="Input 2 4" xfId="1317"/>
    <cellStyle name="Input 2 4 2" xfId="23546"/>
    <cellStyle name="Input 2 5" xfId="29276"/>
    <cellStyle name="Input 3" xfId="625"/>
    <cellStyle name="Input 3 2" xfId="1319"/>
    <cellStyle name="Input 3 2 2" xfId="30190"/>
    <cellStyle name="Input 3 3" xfId="1318"/>
    <cellStyle name="Input 3 3 2" xfId="23547"/>
    <cellStyle name="Input 3 4" xfId="23548"/>
    <cellStyle name="Input 4" xfId="626"/>
    <cellStyle name="Input 4 2" xfId="23549"/>
    <cellStyle name="Input 5" xfId="627"/>
    <cellStyle name="Input 5 2" xfId="23550"/>
    <cellStyle name="Linked Cell 2" xfId="628"/>
    <cellStyle name="Linked Cell 2 2" xfId="629"/>
    <cellStyle name="Linked Cell 2 2 2" xfId="630"/>
    <cellStyle name="Linked Cell 2 2 2 2" xfId="631"/>
    <cellStyle name="Linked Cell 2 2 2 2 2" xfId="23551"/>
    <cellStyle name="Linked Cell 2 2 2 3" xfId="23552"/>
    <cellStyle name="Linked Cell 2 2 3" xfId="632"/>
    <cellStyle name="Linked Cell 2 2 3 2" xfId="23553"/>
    <cellStyle name="Linked Cell 2 2 4" xfId="633"/>
    <cellStyle name="Linked Cell 2 2 4 2" xfId="23554"/>
    <cellStyle name="Linked Cell 2 2 5" xfId="23555"/>
    <cellStyle name="Linked Cell 2 3" xfId="634"/>
    <cellStyle name="Linked Cell 2 3 2" xfId="23556"/>
    <cellStyle name="Linked Cell 2 4" xfId="1320"/>
    <cellStyle name="Linked Cell 2 4 2" xfId="23557"/>
    <cellStyle name="Linked Cell 2 5" xfId="23558"/>
    <cellStyle name="Linked Cell 3" xfId="1321"/>
    <cellStyle name="Linked Cell 3 2" xfId="23559"/>
    <cellStyle name="Neutral 2" xfId="635"/>
    <cellStyle name="Neutral 2 2" xfId="636"/>
    <cellStyle name="Neutral 2 2 2" xfId="637"/>
    <cellStyle name="Neutral 2 2 2 2" xfId="638"/>
    <cellStyle name="Neutral 2 2 2 2 2" xfId="23560"/>
    <cellStyle name="Neutral 2 2 2 3" xfId="17137"/>
    <cellStyle name="Neutral 2 2 3" xfId="639"/>
    <cellStyle name="Neutral 2 2 3 2" xfId="23561"/>
    <cellStyle name="Neutral 2 2 4" xfId="640"/>
    <cellStyle name="Neutral 2 2 4 2" xfId="23562"/>
    <cellStyle name="Neutral 2 2 5" xfId="641"/>
    <cellStyle name="Neutral 2 2 5 2" xfId="23563"/>
    <cellStyle name="Neutral 2 2 6" xfId="10163"/>
    <cellStyle name="Neutral 2 2 6 2" xfId="23564"/>
    <cellStyle name="Neutral 2 2 7" xfId="23565"/>
    <cellStyle name="Neutral 2 3" xfId="642"/>
    <cellStyle name="Neutral 2 3 2" xfId="23566"/>
    <cellStyle name="Neutral 2 4" xfId="1322"/>
    <cellStyle name="Neutral 2 4 2" xfId="23567"/>
    <cellStyle name="Neutral 2 5" xfId="23568"/>
    <cellStyle name="Neutral 3" xfId="643"/>
    <cellStyle name="Neutral 3 2" xfId="23569"/>
    <cellStyle name="Neutral 4" xfId="1323"/>
    <cellStyle name="Neutral 4 2" xfId="23570"/>
    <cellStyle name="Normal" xfId="0" builtinId="0"/>
    <cellStyle name="Normal 10" xfId="3"/>
    <cellStyle name="Normal 10 10" xfId="10164"/>
    <cellStyle name="Normal 10 10 2" xfId="10165"/>
    <cellStyle name="Normal 10 10 2 2" xfId="10166"/>
    <cellStyle name="Normal 10 10 2 2 2" xfId="23571"/>
    <cellStyle name="Normal 10 10 2 3" xfId="29277"/>
    <cellStyle name="Normal 10 10 3" xfId="10167"/>
    <cellStyle name="Normal 10 10 3 2" xfId="30191"/>
    <cellStyle name="Normal 10 10 4" xfId="23572"/>
    <cellStyle name="Normal 10 11" xfId="10168"/>
    <cellStyle name="Normal 10 11 2" xfId="10169"/>
    <cellStyle name="Normal 10 11 2 2" xfId="10170"/>
    <cellStyle name="Normal 10 11 2 2 2" xfId="23573"/>
    <cellStyle name="Normal 10 11 2 3" xfId="17138"/>
    <cellStyle name="Normal 10 11 3" xfId="10171"/>
    <cellStyle name="Normal 10 11 3 2" xfId="23574"/>
    <cellStyle name="Normal 10 11 4" xfId="23575"/>
    <cellStyle name="Normal 10 12" xfId="10172"/>
    <cellStyle name="Normal 10 12 2" xfId="10173"/>
    <cellStyle name="Normal 10 12 2 2" xfId="23576"/>
    <cellStyle name="Normal 10 12 3" xfId="23577"/>
    <cellStyle name="Normal 10 13" xfId="10174"/>
    <cellStyle name="Normal 10 13 2" xfId="10175"/>
    <cellStyle name="Normal 10 13 2 2" xfId="23578"/>
    <cellStyle name="Normal 10 13 3" xfId="23579"/>
    <cellStyle name="Normal 10 14" xfId="10176"/>
    <cellStyle name="Normal 10 14 2" xfId="10177"/>
    <cellStyle name="Normal 10 14 2 2" xfId="23580"/>
    <cellStyle name="Normal 10 14 3" xfId="23581"/>
    <cellStyle name="Normal 10 15" xfId="10178"/>
    <cellStyle name="Normal 10 15 2" xfId="10179"/>
    <cellStyle name="Normal 10 15 2 2" xfId="23582"/>
    <cellStyle name="Normal 10 15 3" xfId="23583"/>
    <cellStyle name="Normal 10 16" xfId="16531"/>
    <cellStyle name="Normal 10 2" xfId="644"/>
    <cellStyle name="Normal 10 2 10" xfId="10180"/>
    <cellStyle name="Normal 10 2 10 2" xfId="10181"/>
    <cellStyle name="Normal 10 2 10 2 2" xfId="23584"/>
    <cellStyle name="Normal 10 2 10 3" xfId="23585"/>
    <cellStyle name="Normal 10 2 11" xfId="23586"/>
    <cellStyle name="Normal 10 2 2" xfId="645"/>
    <cellStyle name="Normal 10 2 2 2" xfId="10182"/>
    <cellStyle name="Normal 10 2 2 2 2" xfId="10183"/>
    <cellStyle name="Normal 10 2 2 2 2 2" xfId="17139"/>
    <cellStyle name="Normal 10 2 2 2 3" xfId="10184"/>
    <cellStyle name="Normal 10 2 2 2 3 2" xfId="23587"/>
    <cellStyle name="Normal 10 2 2 2 4" xfId="23588"/>
    <cellStyle name="Normal 10 2 2 3" xfId="10185"/>
    <cellStyle name="Normal 10 2 2 3 2" xfId="10186"/>
    <cellStyle name="Normal 10 2 2 3 2 2" xfId="23589"/>
    <cellStyle name="Normal 10 2 2 3 3" xfId="23590"/>
    <cellStyle name="Normal 10 2 2 4" xfId="10187"/>
    <cellStyle name="Normal 10 2 2 4 2" xfId="10188"/>
    <cellStyle name="Normal 10 2 2 4 2 2" xfId="23591"/>
    <cellStyle name="Normal 10 2 2 4 3" xfId="23592"/>
    <cellStyle name="Normal 10 2 2 5" xfId="10189"/>
    <cellStyle name="Normal 10 2 2 5 2" xfId="10190"/>
    <cellStyle name="Normal 10 2 2 5 2 2" xfId="23593"/>
    <cellStyle name="Normal 10 2 2 5 3" xfId="23594"/>
    <cellStyle name="Normal 10 2 2 6" xfId="23595"/>
    <cellStyle name="Normal 10 2 3" xfId="10191"/>
    <cellStyle name="Normal 10 2 3 2" xfId="10192"/>
    <cellStyle name="Normal 10 2 3 2 2" xfId="10193"/>
    <cellStyle name="Normal 10 2 3 2 2 2" xfId="10194"/>
    <cellStyle name="Normal 10 2 3 2 2 2 2" xfId="29278"/>
    <cellStyle name="Normal 10 2 3 2 2 3" xfId="30192"/>
    <cellStyle name="Normal 10 2 3 2 3" xfId="10195"/>
    <cellStyle name="Normal 10 2 3 2 3 2" xfId="10196"/>
    <cellStyle name="Normal 10 2 3 2 3 2 2" xfId="23596"/>
    <cellStyle name="Normal 10 2 3 2 3 3" xfId="23597"/>
    <cellStyle name="Normal 10 2 3 2 4" xfId="10197"/>
    <cellStyle name="Normal 10 2 3 2 4 2" xfId="10198"/>
    <cellStyle name="Normal 10 2 3 2 4 2 2" xfId="23598"/>
    <cellStyle name="Normal 10 2 3 2 4 3" xfId="23599"/>
    <cellStyle name="Normal 10 2 3 2 5" xfId="10199"/>
    <cellStyle name="Normal 10 2 3 2 5 2" xfId="23600"/>
    <cellStyle name="Normal 10 2 3 2 6" xfId="23601"/>
    <cellStyle name="Normal 10 2 3 3" xfId="10200"/>
    <cellStyle name="Normal 10 2 3 3 2" xfId="10201"/>
    <cellStyle name="Normal 10 2 3 3 2 2" xfId="10202"/>
    <cellStyle name="Normal 10 2 3 3 2 2 2" xfId="23602"/>
    <cellStyle name="Normal 10 2 3 3 2 3" xfId="23603"/>
    <cellStyle name="Normal 10 2 3 3 3" xfId="10203"/>
    <cellStyle name="Normal 10 2 3 3 3 2" xfId="23604"/>
    <cellStyle name="Normal 10 2 3 3 4" xfId="23605"/>
    <cellStyle name="Normal 10 2 3 4" xfId="10204"/>
    <cellStyle name="Normal 10 2 3 4 2" xfId="10205"/>
    <cellStyle name="Normal 10 2 3 4 2 2" xfId="15898"/>
    <cellStyle name="Normal 10 2 3 4 3" xfId="23606"/>
    <cellStyle name="Normal 10 2 3 5" xfId="10206"/>
    <cellStyle name="Normal 10 2 3 5 2" xfId="10207"/>
    <cellStyle name="Normal 10 2 3 5 2 2" xfId="23607"/>
    <cellStyle name="Normal 10 2 3 5 3" xfId="23608"/>
    <cellStyle name="Normal 10 2 3 6" xfId="10208"/>
    <cellStyle name="Normal 10 2 3 6 2" xfId="10209"/>
    <cellStyle name="Normal 10 2 3 6 2 2" xfId="23609"/>
    <cellStyle name="Normal 10 2 3 6 3" xfId="23610"/>
    <cellStyle name="Normal 10 2 3 7" xfId="10210"/>
    <cellStyle name="Normal 10 2 3 7 2" xfId="23611"/>
    <cellStyle name="Normal 10 2 3 8" xfId="23612"/>
    <cellStyle name="Normal 10 2 4" xfId="10211"/>
    <cellStyle name="Normal 10 2 4 2" xfId="10212"/>
    <cellStyle name="Normal 10 2 4 2 2" xfId="10213"/>
    <cellStyle name="Normal 10 2 4 2 2 2" xfId="10214"/>
    <cellStyle name="Normal 10 2 4 2 2 2 2" xfId="15899"/>
    <cellStyle name="Normal 10 2 4 2 2 3" xfId="29279"/>
    <cellStyle name="Normal 10 2 4 2 3" xfId="10215"/>
    <cellStyle name="Normal 10 2 4 2 3 2" xfId="17140"/>
    <cellStyle name="Normal 10 2 4 2 4" xfId="23613"/>
    <cellStyle name="Normal 10 2 4 3" xfId="10216"/>
    <cellStyle name="Normal 10 2 4 3 2" xfId="10217"/>
    <cellStyle name="Normal 10 2 4 3 2 2" xfId="23614"/>
    <cellStyle name="Normal 10 2 4 3 3" xfId="23615"/>
    <cellStyle name="Normal 10 2 4 4" xfId="10218"/>
    <cellStyle name="Normal 10 2 4 4 2" xfId="10219"/>
    <cellStyle name="Normal 10 2 4 4 2 2" xfId="23616"/>
    <cellStyle name="Normal 10 2 4 4 3" xfId="23617"/>
    <cellStyle name="Normal 10 2 4 5" xfId="10220"/>
    <cellStyle name="Normal 10 2 4 5 2" xfId="10221"/>
    <cellStyle name="Normal 10 2 4 5 2 2" xfId="23618"/>
    <cellStyle name="Normal 10 2 4 5 3" xfId="23619"/>
    <cellStyle name="Normal 10 2 4 6" xfId="10222"/>
    <cellStyle name="Normal 10 2 4 6 2" xfId="23620"/>
    <cellStyle name="Normal 10 2 4 7" xfId="23621"/>
    <cellStyle name="Normal 10 2 5" xfId="10223"/>
    <cellStyle name="Normal 10 2 5 2" xfId="10224"/>
    <cellStyle name="Normal 10 2 5 2 2" xfId="10225"/>
    <cellStyle name="Normal 10 2 5 2 2 2" xfId="23622"/>
    <cellStyle name="Normal 10 2 5 2 3" xfId="23623"/>
    <cellStyle name="Normal 10 2 5 3" xfId="10226"/>
    <cellStyle name="Normal 10 2 5 3 2" xfId="23624"/>
    <cellStyle name="Normal 10 2 5 4" xfId="29280"/>
    <cellStyle name="Normal 10 2 6" xfId="10227"/>
    <cellStyle name="Normal 10 2 6 2" xfId="10228"/>
    <cellStyle name="Normal 10 2 6 2 2" xfId="10229"/>
    <cellStyle name="Normal 10 2 6 2 2 2" xfId="23625"/>
    <cellStyle name="Normal 10 2 6 2 3" xfId="23626"/>
    <cellStyle name="Normal 10 2 6 3" xfId="10230"/>
    <cellStyle name="Normal 10 2 6 3 2" xfId="23627"/>
    <cellStyle name="Normal 10 2 6 4" xfId="23628"/>
    <cellStyle name="Normal 10 2 7" xfId="10231"/>
    <cellStyle name="Normal 10 2 7 2" xfId="10232"/>
    <cellStyle name="Normal 10 2 7 2 2" xfId="23629"/>
    <cellStyle name="Normal 10 2 7 3" xfId="23630"/>
    <cellStyle name="Normal 10 2 8" xfId="10233"/>
    <cellStyle name="Normal 10 2 8 2" xfId="10234"/>
    <cellStyle name="Normal 10 2 8 2 2" xfId="23631"/>
    <cellStyle name="Normal 10 2 8 3" xfId="23632"/>
    <cellStyle name="Normal 10 2 9" xfId="10235"/>
    <cellStyle name="Normal 10 2 9 2" xfId="10236"/>
    <cellStyle name="Normal 10 2 9 2 2" xfId="23633"/>
    <cellStyle name="Normal 10 2 9 3" xfId="23634"/>
    <cellStyle name="Normal 10 3" xfId="646"/>
    <cellStyle name="Normal 10 3 2" xfId="647"/>
    <cellStyle name="Normal 10 3 2 2" xfId="10237"/>
    <cellStyle name="Normal 10 3 2 2 2" xfId="10238"/>
    <cellStyle name="Normal 10 3 2 2 2 2" xfId="10239"/>
    <cellStyle name="Normal 10 3 2 2 2 2 2" xfId="23635"/>
    <cellStyle name="Normal 10 3 2 2 2 3" xfId="23636"/>
    <cellStyle name="Normal 10 3 2 2 3" xfId="10240"/>
    <cellStyle name="Normal 10 3 2 2 3 2" xfId="23637"/>
    <cellStyle name="Normal 10 3 2 2 4" xfId="29281"/>
    <cellStyle name="Normal 10 3 2 3" xfId="10241"/>
    <cellStyle name="Normal 10 3 2 3 2" xfId="10242"/>
    <cellStyle name="Normal 10 3 2 3 2 2" xfId="23638"/>
    <cellStyle name="Normal 10 3 2 3 3" xfId="15900"/>
    <cellStyle name="Normal 10 3 2 4" xfId="10243"/>
    <cellStyle name="Normal 10 3 2 4 2" xfId="10244"/>
    <cellStyle name="Normal 10 3 2 4 2 2" xfId="17141"/>
    <cellStyle name="Normal 10 3 2 4 3" xfId="23639"/>
    <cellStyle name="Normal 10 3 2 5" xfId="10245"/>
    <cellStyle name="Normal 10 3 2 5 2" xfId="10246"/>
    <cellStyle name="Normal 10 3 2 5 2 2" xfId="23640"/>
    <cellStyle name="Normal 10 3 2 5 3" xfId="23641"/>
    <cellStyle name="Normal 10 3 2 6" xfId="10247"/>
    <cellStyle name="Normal 10 3 2 6 2" xfId="10248"/>
    <cellStyle name="Normal 10 3 2 6 2 2" xfId="23642"/>
    <cellStyle name="Normal 10 3 2 6 3" xfId="23643"/>
    <cellStyle name="Normal 10 3 2 7" xfId="23644"/>
    <cellStyle name="Normal 10 3 3" xfId="23645"/>
    <cellStyle name="Normal 10 4" xfId="648"/>
    <cellStyle name="Normal 10 4 2" xfId="10249"/>
    <cellStyle name="Normal 10 4 2 2" xfId="10250"/>
    <cellStyle name="Normal 10 4 2 2 2" xfId="10251"/>
    <cellStyle name="Normal 10 4 2 2 2 2" xfId="10252"/>
    <cellStyle name="Normal 10 4 2 2 2 2 2" xfId="23646"/>
    <cellStyle name="Normal 10 4 2 2 2 3" xfId="23647"/>
    <cellStyle name="Normal 10 4 2 2 3" xfId="10253"/>
    <cellStyle name="Normal 10 4 2 2 3 2" xfId="23648"/>
    <cellStyle name="Normal 10 4 2 2 4" xfId="23649"/>
    <cellStyle name="Normal 10 4 2 3" xfId="10254"/>
    <cellStyle name="Normal 10 4 2 3 2" xfId="10255"/>
    <cellStyle name="Normal 10 4 2 3 2 2" xfId="23650"/>
    <cellStyle name="Normal 10 4 2 3 3" xfId="23651"/>
    <cellStyle name="Normal 10 4 2 4" xfId="10256"/>
    <cellStyle name="Normal 10 4 2 4 2" xfId="10257"/>
    <cellStyle name="Normal 10 4 2 4 2 2" xfId="23652"/>
    <cellStyle name="Normal 10 4 2 4 3" xfId="23653"/>
    <cellStyle name="Normal 10 4 2 5" xfId="10258"/>
    <cellStyle name="Normal 10 4 2 5 2" xfId="10259"/>
    <cellStyle name="Normal 10 4 2 5 2 2" xfId="23654"/>
    <cellStyle name="Normal 10 4 2 5 3" xfId="23655"/>
    <cellStyle name="Normal 10 4 2 6" xfId="10260"/>
    <cellStyle name="Normal 10 4 2 6 2" xfId="23656"/>
    <cellStyle name="Normal 10 4 2 7" xfId="23657"/>
    <cellStyle name="Normal 10 4 3" xfId="23658"/>
    <cellStyle name="Normal 10 5" xfId="649"/>
    <cellStyle name="Normal 10 5 2" xfId="23659"/>
    <cellStyle name="Normal 10 6" xfId="1738"/>
    <cellStyle name="Normal 10 6 2" xfId="23660"/>
    <cellStyle name="Normal 10 7" xfId="10261"/>
    <cellStyle name="Normal 10 7 2" xfId="10262"/>
    <cellStyle name="Normal 10 7 2 2" xfId="10263"/>
    <cellStyle name="Normal 10 7 2 2 2" xfId="10264"/>
    <cellStyle name="Normal 10 7 2 2 2 2" xfId="23661"/>
    <cellStyle name="Normal 10 7 2 2 3" xfId="29282"/>
    <cellStyle name="Normal 10 7 2 3" xfId="10265"/>
    <cellStyle name="Normal 10 7 2 3 2" xfId="30193"/>
    <cellStyle name="Normal 10 7 2 4" xfId="23662"/>
    <cellStyle name="Normal 10 7 3" xfId="10266"/>
    <cellStyle name="Normal 10 7 3 2" xfId="10267"/>
    <cellStyle name="Normal 10 7 3 2 2" xfId="23663"/>
    <cellStyle name="Normal 10 7 3 3" xfId="23664"/>
    <cellStyle name="Normal 10 7 4" xfId="10268"/>
    <cellStyle name="Normal 10 7 4 2" xfId="10269"/>
    <cellStyle name="Normal 10 7 4 2 2" xfId="15901"/>
    <cellStyle name="Normal 10 7 4 3" xfId="17142"/>
    <cellStyle name="Normal 10 7 5" xfId="10270"/>
    <cellStyle name="Normal 10 7 5 2" xfId="10271"/>
    <cellStyle name="Normal 10 7 5 2 2" xfId="23665"/>
    <cellStyle name="Normal 10 7 5 3" xfId="23666"/>
    <cellStyle name="Normal 10 7 6" xfId="10272"/>
    <cellStyle name="Normal 10 7 6 2" xfId="23667"/>
    <cellStyle name="Normal 10 7 7" xfId="23668"/>
    <cellStyle name="Normal 10 8" xfId="10273"/>
    <cellStyle name="Normal 10 8 2" xfId="10274"/>
    <cellStyle name="Normal 10 8 2 2" xfId="10275"/>
    <cellStyle name="Normal 10 8 2 2 2" xfId="10276"/>
    <cellStyle name="Normal 10 8 2 2 2 2" xfId="23669"/>
    <cellStyle name="Normal 10 8 2 2 3" xfId="23670"/>
    <cellStyle name="Normal 10 8 2 3" xfId="10277"/>
    <cellStyle name="Normal 10 8 2 3 2" xfId="23671"/>
    <cellStyle name="Normal 10 8 2 4" xfId="23672"/>
    <cellStyle name="Normal 10 8 3" xfId="10278"/>
    <cellStyle name="Normal 10 8 3 2" xfId="10279"/>
    <cellStyle name="Normal 10 8 3 2 2" xfId="23673"/>
    <cellStyle name="Normal 10 8 3 3" xfId="23674"/>
    <cellStyle name="Normal 10 8 4" xfId="10280"/>
    <cellStyle name="Normal 10 8 4 2" xfId="10281"/>
    <cellStyle name="Normal 10 8 4 2 2" xfId="23675"/>
    <cellStyle name="Normal 10 8 4 3" xfId="23676"/>
    <cellStyle name="Normal 10 8 5" xfId="10282"/>
    <cellStyle name="Normal 10 8 5 2" xfId="10283"/>
    <cellStyle name="Normal 10 8 5 2 2" xfId="23677"/>
    <cellStyle name="Normal 10 8 5 3" xfId="23678"/>
    <cellStyle name="Normal 10 8 6" xfId="10284"/>
    <cellStyle name="Normal 10 8 6 2" xfId="23679"/>
    <cellStyle name="Normal 10 8 7" xfId="23680"/>
    <cellStyle name="Normal 10 9" xfId="10285"/>
    <cellStyle name="Normal 10 9 2" xfId="10286"/>
    <cellStyle name="Normal 10 9 2 2" xfId="10287"/>
    <cellStyle name="Normal 10 9 2 2 2" xfId="23681"/>
    <cellStyle name="Normal 10 9 2 3" xfId="23682"/>
    <cellStyle name="Normal 10 9 3" xfId="10288"/>
    <cellStyle name="Normal 10 9 3 2" xfId="23683"/>
    <cellStyle name="Normal 10 9 4" xfId="23684"/>
    <cellStyle name="Normal 11" xfId="650"/>
    <cellStyle name="Normal 11 10" xfId="23685"/>
    <cellStyle name="Normal 11 2" xfId="651"/>
    <cellStyle name="Normal 11 2 2" xfId="652"/>
    <cellStyle name="Normal 11 2 2 2" xfId="653"/>
    <cellStyle name="Normal 11 2 2 2 2" xfId="29283"/>
    <cellStyle name="Normal 11 2 2 3" xfId="30194"/>
    <cellStyle name="Normal 11 2 3" xfId="654"/>
    <cellStyle name="Normal 11 2 3 2" xfId="655"/>
    <cellStyle name="Normal 11 2 3 2 2" xfId="23686"/>
    <cellStyle name="Normal 11 2 3 3" xfId="656"/>
    <cellStyle name="Normal 11 2 3 3 2" xfId="23687"/>
    <cellStyle name="Normal 11 2 3 4" xfId="657"/>
    <cellStyle name="Normal 11 2 3 4 2" xfId="23688"/>
    <cellStyle name="Normal 11 2 3 5" xfId="658"/>
    <cellStyle name="Normal 11 2 3 5 2" xfId="23689"/>
    <cellStyle name="Normal 11 2 3 6" xfId="23690"/>
    <cellStyle name="Normal 11 2 4" xfId="5"/>
    <cellStyle name="Normal 11 2 4 2" xfId="659"/>
    <cellStyle name="Normal 11 2 4 2 2" xfId="17143"/>
    <cellStyle name="Normal 11 2 4 3" xfId="1324"/>
    <cellStyle name="Normal 11 2 4 3 2" xfId="23691"/>
    <cellStyle name="Normal 11 2 4 4" xfId="23692"/>
    <cellStyle name="Normal 11 2 5" xfId="660"/>
    <cellStyle name="Normal 11 2 5 2" xfId="1326"/>
    <cellStyle name="Normal 11 2 5 2 2" xfId="23693"/>
    <cellStyle name="Normal 11 2 5 3" xfId="1325"/>
    <cellStyle name="Normal 11 2 5 3 2" xfId="23694"/>
    <cellStyle name="Normal 11 2 5 4" xfId="23695"/>
    <cellStyle name="Normal 11 2 6" xfId="661"/>
    <cellStyle name="Normal 11 2 6 2" xfId="23696"/>
    <cellStyle name="Normal 11 2 7" xfId="23697"/>
    <cellStyle name="Normal 11 3" xfId="662"/>
    <cellStyle name="Normal 11 3 2" xfId="1327"/>
    <cellStyle name="Normal 11 3 2 2" xfId="23698"/>
    <cellStyle name="Normal 11 3 3" xfId="1328"/>
    <cellStyle name="Normal 11 3 3 2" xfId="23699"/>
    <cellStyle name="Normal 11 3 4" xfId="23700"/>
    <cellStyle name="Normal 11 4" xfId="663"/>
    <cellStyle name="Normal 11 4 2" xfId="23701"/>
    <cellStyle name="Normal 11 5" xfId="664"/>
    <cellStyle name="Normal 11 5 2" xfId="665"/>
    <cellStyle name="Normal 11 5 2 2" xfId="23702"/>
    <cellStyle name="Normal 11 5 3" xfId="23703"/>
    <cellStyle name="Normal 11 6" xfId="666"/>
    <cellStyle name="Normal 11 6 2" xfId="667"/>
    <cellStyle name="Normal 11 6 2 2" xfId="17144"/>
    <cellStyle name="Normal 11 6 3" xfId="668"/>
    <cellStyle name="Normal 11 6 3 2" xfId="23704"/>
    <cellStyle name="Normal 11 6 4" xfId="669"/>
    <cellStyle name="Normal 11 6 4 2" xfId="670"/>
    <cellStyle name="Normal 11 6 4 2 2" xfId="23705"/>
    <cellStyle name="Normal 11 6 4 3" xfId="23706"/>
    <cellStyle name="Normal 11 6 5" xfId="23707"/>
    <cellStyle name="Normal 11 7" xfId="671"/>
    <cellStyle name="Normal 11 7 2" xfId="23708"/>
    <cellStyle name="Normal 11 8" xfId="672"/>
    <cellStyle name="Normal 11 8 2" xfId="673"/>
    <cellStyle name="Normal 11 8 2 2" xfId="23709"/>
    <cellStyle name="Normal 11 8 3" xfId="29284"/>
    <cellStyle name="Normal 11 9" xfId="674"/>
    <cellStyle name="Normal 11 9 2" xfId="30195"/>
    <cellStyle name="Normal 12" xfId="675"/>
    <cellStyle name="Normal 12 2" xfId="676"/>
    <cellStyle name="Normal 12 2 2" xfId="677"/>
    <cellStyle name="Normal 12 2 2 2" xfId="23710"/>
    <cellStyle name="Normal 12 2 3" xfId="23711"/>
    <cellStyle name="Normal 12 3" xfId="678"/>
    <cellStyle name="Normal 12 3 2" xfId="679"/>
    <cellStyle name="Normal 12 3 2 2" xfId="23712"/>
    <cellStyle name="Normal 12 3 3" xfId="680"/>
    <cellStyle name="Normal 12 3 3 2" xfId="23713"/>
    <cellStyle name="Normal 12 3 4" xfId="681"/>
    <cellStyle name="Normal 12 3 4 2" xfId="23714"/>
    <cellStyle name="Normal 12 3 5" xfId="23715"/>
    <cellStyle name="Normal 12 4" xfId="682"/>
    <cellStyle name="Normal 12 4 2" xfId="23716"/>
    <cellStyle name="Normal 12 5" xfId="683"/>
    <cellStyle name="Normal 12 5 2" xfId="30196"/>
    <cellStyle name="Normal 12 6" xfId="684"/>
    <cellStyle name="Normal 12 6 2" xfId="10289"/>
    <cellStyle name="Normal 12 6 2 2" xfId="17145"/>
    <cellStyle name="Normal 12 6 3" xfId="23717"/>
    <cellStyle name="Normal 12 7" xfId="23718"/>
    <cellStyle name="Normal 13" xfId="685"/>
    <cellStyle name="Normal 13 2" xfId="686"/>
    <cellStyle name="Normal 13 2 2" xfId="687"/>
    <cellStyle name="Normal 13 2 2 2" xfId="23719"/>
    <cellStyle name="Normal 13 2 3" xfId="23720"/>
    <cellStyle name="Normal 13 3" xfId="688"/>
    <cellStyle name="Normal 13 3 2" xfId="23721"/>
    <cellStyle name="Normal 13 4" xfId="23722"/>
    <cellStyle name="Normal 14" xfId="689"/>
    <cellStyle name="Normal 14 2" xfId="690"/>
    <cellStyle name="Normal 14 2 2" xfId="691"/>
    <cellStyle name="Normal 14 2 2 2" xfId="23723"/>
    <cellStyle name="Normal 14 2 3" xfId="23724"/>
    <cellStyle name="Normal 14 3" xfId="692"/>
    <cellStyle name="Normal 14 3 2" xfId="1329"/>
    <cellStyle name="Normal 14 3 2 2" xfId="23725"/>
    <cellStyle name="Normal 14 3 3" xfId="23726"/>
    <cellStyle name="Normal 14 4" xfId="693"/>
    <cellStyle name="Normal 14 4 2" xfId="23727"/>
    <cellStyle name="Normal 14 5" xfId="694"/>
    <cellStyle name="Normal 14 5 2" xfId="695"/>
    <cellStyle name="Normal 14 5 2 2" xfId="23728"/>
    <cellStyle name="Normal 14 5 3" xfId="23729"/>
    <cellStyle name="Normal 14 6" xfId="696"/>
    <cellStyle name="Normal 14 6 2" xfId="23730"/>
    <cellStyle name="Normal 14 7" xfId="697"/>
    <cellStyle name="Normal 14 7 2" xfId="23731"/>
    <cellStyle name="Normal 14 8" xfId="1739"/>
    <cellStyle name="Normal 14 8 2" xfId="1968"/>
    <cellStyle name="Normal 14 8 2 2" xfId="23732"/>
    <cellStyle name="Normal 14 8 2 3" xfId="23733"/>
    <cellStyle name="Normal 14 8 2 4" xfId="23734"/>
    <cellStyle name="Normal 14 8 3" xfId="16506"/>
    <cellStyle name="Normal 14 8 4" xfId="23735"/>
    <cellStyle name="Normal 14 8 5" xfId="15902"/>
    <cellStyle name="Normal 14 9" xfId="17146"/>
    <cellStyle name="Normal 15" xfId="698"/>
    <cellStyle name="Normal 15 2" xfId="699"/>
    <cellStyle name="Normal 15 2 2" xfId="700"/>
    <cellStyle name="Normal 15 2 2 2" xfId="23736"/>
    <cellStyle name="Normal 15 2 3" xfId="23737"/>
    <cellStyle name="Normal 15 3" xfId="701"/>
    <cellStyle name="Normal 15 3 2" xfId="23738"/>
    <cellStyle name="Normal 15 4" xfId="702"/>
    <cellStyle name="Normal 15 4 2" xfId="703"/>
    <cellStyle name="Normal 15 4 2 2" xfId="704"/>
    <cellStyle name="Normal 15 4 2 2 2" xfId="1969"/>
    <cellStyle name="Normal 15 4 2 2 2 2" xfId="23739"/>
    <cellStyle name="Normal 15 4 2 2 2 3" xfId="23740"/>
    <cellStyle name="Normal 15 4 2 2 2 4" xfId="23741"/>
    <cellStyle name="Normal 15 4 2 2 3" xfId="23742"/>
    <cellStyle name="Normal 15 4 2 2 4" xfId="23743"/>
    <cellStyle name="Normal 15 4 2 2 5" xfId="23744"/>
    <cellStyle name="Normal 15 4 2 3" xfId="1970"/>
    <cellStyle name="Normal 15 4 2 3 2" xfId="23745"/>
    <cellStyle name="Normal 15 4 2 3 3" xfId="16507"/>
    <cellStyle name="Normal 15 4 2 3 4" xfId="23746"/>
    <cellStyle name="Normal 15 4 2 4" xfId="23747"/>
    <cellStyle name="Normal 15 4 2 5" xfId="23748"/>
    <cellStyle name="Normal 15 4 2 6" xfId="23749"/>
    <cellStyle name="Normal 15 4 3" xfId="705"/>
    <cellStyle name="Normal 15 4 3 2" xfId="1971"/>
    <cellStyle name="Normal 15 4 3 2 2" xfId="23750"/>
    <cellStyle name="Normal 15 4 3 2 3" xfId="23751"/>
    <cellStyle name="Normal 15 4 3 2 4" xfId="23752"/>
    <cellStyle name="Normal 15 4 3 3" xfId="23753"/>
    <cellStyle name="Normal 15 4 3 4" xfId="23754"/>
    <cellStyle name="Normal 15 4 3 5" xfId="23755"/>
    <cellStyle name="Normal 15 4 4" xfId="1972"/>
    <cellStyle name="Normal 15 4 4 2" xfId="23756"/>
    <cellStyle name="Normal 15 4 4 3" xfId="23757"/>
    <cellStyle name="Normal 15 4 4 4" xfId="23758"/>
    <cellStyle name="Normal 15 4 5" xfId="29285"/>
    <cellStyle name="Normal 15 4 6" xfId="23759"/>
    <cellStyle name="Normal 15 4 7" xfId="23760"/>
    <cellStyle name="Normal 15 5" xfId="706"/>
    <cellStyle name="Normal 15 5 2" xfId="23761"/>
    <cellStyle name="Normal 15 6" xfId="707"/>
    <cellStyle name="Normal 15 6 2" xfId="15903"/>
    <cellStyle name="Normal 15 7" xfId="708"/>
    <cellStyle name="Normal 15 7 2" xfId="17147"/>
    <cellStyle name="Normal 15 8" xfId="1740"/>
    <cellStyle name="Normal 15 8 2" xfId="23762"/>
    <cellStyle name="Normal 15 9" xfId="23763"/>
    <cellStyle name="Normal 16" xfId="2"/>
    <cellStyle name="Normal 16 2" xfId="709"/>
    <cellStyle name="Normal 16 2 2" xfId="710"/>
    <cellStyle name="Normal 16 2 2 2" xfId="23764"/>
    <cellStyle name="Normal 16 2 3" xfId="23765"/>
    <cellStyle name="Normal 16 3" xfId="711"/>
    <cellStyle name="Normal 16 3 2" xfId="23766"/>
    <cellStyle name="Normal 16 4" xfId="712"/>
    <cellStyle name="Normal 16 4 2" xfId="23767"/>
    <cellStyle name="Normal 16 5" xfId="16530"/>
    <cellStyle name="Normal 17" xfId="713"/>
    <cellStyle name="Normal 17 2" xfId="714"/>
    <cellStyle name="Normal 17 2 2" xfId="715"/>
    <cellStyle name="Normal 17 2 2 2" xfId="716"/>
    <cellStyle name="Normal 17 2 2 2 2" xfId="1973"/>
    <cellStyle name="Normal 17 2 2 2 2 2" xfId="23768"/>
    <cellStyle name="Normal 17 2 2 2 2 3" xfId="23769"/>
    <cellStyle name="Normal 17 2 2 2 2 4" xfId="23770"/>
    <cellStyle name="Normal 17 2 2 2 3" xfId="23771"/>
    <cellStyle name="Normal 17 2 2 2 4" xfId="23772"/>
    <cellStyle name="Normal 17 2 2 2 5" xfId="23773"/>
    <cellStyle name="Normal 17 2 2 3" xfId="1974"/>
    <cellStyle name="Normal 17 2 2 3 2" xfId="23774"/>
    <cellStyle name="Normal 17 2 2 3 3" xfId="23775"/>
    <cellStyle name="Normal 17 2 2 3 4" xfId="23776"/>
    <cellStyle name="Normal 17 2 2 4" xfId="23777"/>
    <cellStyle name="Normal 17 2 2 5" xfId="23778"/>
    <cellStyle name="Normal 17 2 2 6" xfId="23779"/>
    <cellStyle name="Normal 17 2 3" xfId="717"/>
    <cellStyle name="Normal 17 2 3 2" xfId="1975"/>
    <cellStyle name="Normal 17 2 3 2 2" xfId="23780"/>
    <cellStyle name="Normal 17 2 3 2 3" xfId="23781"/>
    <cellStyle name="Normal 17 2 3 2 4" xfId="23782"/>
    <cellStyle name="Normal 17 2 3 3" xfId="29286"/>
    <cellStyle name="Normal 17 2 3 4" xfId="30197"/>
    <cellStyle name="Normal 17 2 3 5" xfId="23783"/>
    <cellStyle name="Normal 17 2 4" xfId="1976"/>
    <cellStyle name="Normal 17 2 4 2" xfId="23784"/>
    <cellStyle name="Normal 17 2 4 3" xfId="23785"/>
    <cellStyle name="Normal 17 2 4 4" xfId="23786"/>
    <cellStyle name="Normal 17 2 5" xfId="23787"/>
    <cellStyle name="Normal 17 2 6" xfId="15904"/>
    <cellStyle name="Normal 17 2 7" xfId="17148"/>
    <cellStyle name="Normal 17 3" xfId="718"/>
    <cellStyle name="Normal 17 3 2" xfId="719"/>
    <cellStyle name="Normal 17 3 2 2" xfId="1977"/>
    <cellStyle name="Normal 17 3 2 2 2" xfId="23788"/>
    <cellStyle name="Normal 17 3 2 2 3" xfId="23789"/>
    <cellStyle name="Normal 17 3 2 2 4" xfId="23790"/>
    <cellStyle name="Normal 17 3 2 3" xfId="23791"/>
    <cellStyle name="Normal 17 3 2 4" xfId="23792"/>
    <cellStyle name="Normal 17 3 2 5" xfId="23793"/>
    <cellStyle name="Normal 17 3 3" xfId="1978"/>
    <cellStyle name="Normal 17 3 3 2" xfId="23794"/>
    <cellStyle name="Normal 17 3 3 3" xfId="23795"/>
    <cellStyle name="Normal 17 3 3 4" xfId="23796"/>
    <cellStyle name="Normal 17 3 4" xfId="23797"/>
    <cellStyle name="Normal 17 3 5" xfId="23798"/>
    <cellStyle name="Normal 17 3 6" xfId="23799"/>
    <cellStyle name="Normal 17 4" xfId="720"/>
    <cellStyle name="Normal 17 4 2" xfId="1979"/>
    <cellStyle name="Normal 17 4 2 2" xfId="23800"/>
    <cellStyle name="Normal 17 4 2 3" xfId="23801"/>
    <cellStyle name="Normal 17 4 2 4" xfId="23802"/>
    <cellStyle name="Normal 17 4 3" xfId="23803"/>
    <cellStyle name="Normal 17 4 4" xfId="23804"/>
    <cellStyle name="Normal 17 4 5" xfId="23805"/>
    <cellStyle name="Normal 17 5" xfId="1980"/>
    <cellStyle name="Normal 17 5 2" xfId="23806"/>
    <cellStyle name="Normal 17 5 3" xfId="29287"/>
    <cellStyle name="Normal 17 5 4" xfId="30198"/>
    <cellStyle name="Normal 17 6" xfId="23807"/>
    <cellStyle name="Normal 17 7" xfId="23808"/>
    <cellStyle name="Normal 17 8" xfId="23809"/>
    <cellStyle name="Normal 18" xfId="721"/>
    <cellStyle name="Normal 18 2" xfId="722"/>
    <cellStyle name="Normal 18 2 2" xfId="23810"/>
    <cellStyle name="Normal 18 3" xfId="23811"/>
    <cellStyle name="Normal 19" xfId="723"/>
    <cellStyle name="Normal 19 2" xfId="724"/>
    <cellStyle name="Normal 19 2 2" xfId="23812"/>
    <cellStyle name="Normal 19 3" xfId="23813"/>
    <cellStyle name="Normal 2" xfId="1"/>
    <cellStyle name="Normal 2 10" xfId="6"/>
    <cellStyle name="Normal 2 10 2" xfId="10290"/>
    <cellStyle name="Normal 2 10 2 2" xfId="15905"/>
    <cellStyle name="Normal 2 10 3" xfId="15906"/>
    <cellStyle name="Normal 2 11" xfId="725"/>
    <cellStyle name="Normal 2 11 2" xfId="10291"/>
    <cellStyle name="Normal 2 11 2 2" xfId="23814"/>
    <cellStyle name="Normal 2 11 3" xfId="23815"/>
    <cellStyle name="Normal 2 12" xfId="23816"/>
    <cellStyle name="Normal 2 2" xfId="8"/>
    <cellStyle name="Normal 2 2 2" xfId="726"/>
    <cellStyle name="Normal 2 2 2 2" xfId="23817"/>
    <cellStyle name="Normal 2 2 3" xfId="727"/>
    <cellStyle name="Normal 2 2 3 2" xfId="23818"/>
    <cellStyle name="Normal 2 2 4" xfId="728"/>
    <cellStyle name="Normal 2 2 4 10" xfId="10292"/>
    <cellStyle name="Normal 2 2 4 10 2" xfId="10293"/>
    <cellStyle name="Normal 2 2 4 10 2 2" xfId="23819"/>
    <cellStyle name="Normal 2 2 4 10 3" xfId="23820"/>
    <cellStyle name="Normal 2 2 4 11" xfId="10294"/>
    <cellStyle name="Normal 2 2 4 11 2" xfId="10295"/>
    <cellStyle name="Normal 2 2 4 11 2 2" xfId="15907"/>
    <cellStyle name="Normal 2 2 4 11 3" xfId="17149"/>
    <cellStyle name="Normal 2 2 4 12" xfId="10296"/>
    <cellStyle name="Normal 2 2 4 12 2" xfId="10297"/>
    <cellStyle name="Normal 2 2 4 12 2 2" xfId="23821"/>
    <cellStyle name="Normal 2 2 4 12 3" xfId="23822"/>
    <cellStyle name="Normal 2 2 4 13" xfId="10298"/>
    <cellStyle name="Normal 2 2 4 13 2" xfId="10299"/>
    <cellStyle name="Normal 2 2 4 13 2 2" xfId="23823"/>
    <cellStyle name="Normal 2 2 4 13 3" xfId="23824"/>
    <cellStyle name="Normal 2 2 4 14" xfId="10300"/>
    <cellStyle name="Normal 2 2 4 14 2" xfId="23825"/>
    <cellStyle name="Normal 2 2 4 15" xfId="23826"/>
    <cellStyle name="Normal 2 2 4 2" xfId="4"/>
    <cellStyle name="Normal 2 2 4 2 10" xfId="10301"/>
    <cellStyle name="Normal 2 2 4 2 10 2" xfId="10302"/>
    <cellStyle name="Normal 2 2 4 2 10 2 2" xfId="23827"/>
    <cellStyle name="Normal 2 2 4 2 10 3" xfId="23828"/>
    <cellStyle name="Normal 2 2 4 2 11" xfId="10303"/>
    <cellStyle name="Normal 2 2 4 2 11 2" xfId="10304"/>
    <cellStyle name="Normal 2 2 4 2 11 2 2" xfId="29288"/>
    <cellStyle name="Normal 2 2 4 2 11 3" xfId="30199"/>
    <cellStyle name="Normal 2 2 4 2 12" xfId="10305"/>
    <cellStyle name="Normal 2 2 4 2 12 2" xfId="10306"/>
    <cellStyle name="Normal 2 2 4 2 12 2 2" xfId="23829"/>
    <cellStyle name="Normal 2 2 4 2 12 3" xfId="23830"/>
    <cellStyle name="Normal 2 2 4 2 13" xfId="10307"/>
    <cellStyle name="Normal 2 2 4 2 13 2" xfId="10308"/>
    <cellStyle name="Normal 2 2 4 2 13 2 2" xfId="23831"/>
    <cellStyle name="Normal 2 2 4 2 13 3" xfId="23832"/>
    <cellStyle name="Normal 2 2 4 2 14" xfId="10309"/>
    <cellStyle name="Normal 2 2 4 2 14 2" xfId="23833"/>
    <cellStyle name="Normal 2 2 4 2 15" xfId="23834"/>
    <cellStyle name="Normal 2 2 4 2 2" xfId="729"/>
    <cellStyle name="Normal 2 2 4 2 2 2" xfId="730"/>
    <cellStyle name="Normal 2 2 4 2 2 2 2" xfId="23835"/>
    <cellStyle name="Normal 2 2 4 2 2 3" xfId="10310"/>
    <cellStyle name="Normal 2 2 4 2 2 3 2" xfId="30200"/>
    <cellStyle name="Normal 2 2 4 2 2 4" xfId="30201"/>
    <cellStyle name="Normal 2 2 4 2 3" xfId="731"/>
    <cellStyle name="Normal 2 2 4 2 3 2" xfId="1741"/>
    <cellStyle name="Normal 2 2 4 2 3 2 2" xfId="10311"/>
    <cellStyle name="Normal 2 2 4 2 3 2 2 2" xfId="10312"/>
    <cellStyle name="Normal 2 2 4 2 3 2 2 2 2" xfId="10313"/>
    <cellStyle name="Normal 2 2 4 2 3 2 2 2 2 2" xfId="17410"/>
    <cellStyle name="Normal 2 2 4 2 3 2 2 2 3" xfId="30202"/>
    <cellStyle name="Normal 2 2 4 2 3 2 2 3" xfId="10314"/>
    <cellStyle name="Normal 2 2 4 2 3 2 2 3 2" xfId="30203"/>
    <cellStyle name="Normal 2 2 4 2 3 2 2 4" xfId="30204"/>
    <cellStyle name="Normal 2 2 4 2 3 2 3" xfId="10315"/>
    <cellStyle name="Normal 2 2 4 2 3 2 3 2" xfId="10316"/>
    <cellStyle name="Normal 2 2 4 2 3 2 3 2 2" xfId="30205"/>
    <cellStyle name="Normal 2 2 4 2 3 2 3 3" xfId="30206"/>
    <cellStyle name="Normal 2 2 4 2 3 2 4" xfId="10317"/>
    <cellStyle name="Normal 2 2 4 2 3 2 4 2" xfId="10318"/>
    <cellStyle name="Normal 2 2 4 2 3 2 4 2 2" xfId="23836"/>
    <cellStyle name="Normal 2 2 4 2 3 2 4 3" xfId="23837"/>
    <cellStyle name="Normal 2 2 4 2 3 2 5" xfId="10319"/>
    <cellStyle name="Normal 2 2 4 2 3 2 5 2" xfId="10320"/>
    <cellStyle name="Normal 2 2 4 2 3 2 5 2 2" xfId="23838"/>
    <cellStyle name="Normal 2 2 4 2 3 2 5 3" xfId="23839"/>
    <cellStyle name="Normal 2 2 4 2 3 2 6" xfId="10321"/>
    <cellStyle name="Normal 2 2 4 2 3 2 6 2" xfId="10322"/>
    <cellStyle name="Normal 2 2 4 2 3 2 6 2 2" xfId="23840"/>
    <cellStyle name="Normal 2 2 4 2 3 2 6 3" xfId="23841"/>
    <cellStyle name="Normal 2 2 4 2 3 2 7" xfId="10323"/>
    <cellStyle name="Normal 2 2 4 2 3 2 7 2" xfId="23842"/>
    <cellStyle name="Normal 2 2 4 2 3 2 8" xfId="23843"/>
    <cellStyle name="Normal 2 2 4 2 3 3" xfId="10324"/>
    <cellStyle name="Normal 2 2 4 2 3 3 2" xfId="10325"/>
    <cellStyle name="Normal 2 2 4 2 3 3 2 2" xfId="10326"/>
    <cellStyle name="Normal 2 2 4 2 3 3 2 2 2" xfId="23844"/>
    <cellStyle name="Normal 2 2 4 2 3 3 2 3" xfId="23845"/>
    <cellStyle name="Normal 2 2 4 2 3 3 3" xfId="10327"/>
    <cellStyle name="Normal 2 2 4 2 3 3 3 2" xfId="23846"/>
    <cellStyle name="Normal 2 2 4 2 3 3 4" xfId="15908"/>
    <cellStyle name="Normal 2 2 4 2 3 4" xfId="10328"/>
    <cellStyle name="Normal 2 2 4 2 3 4 2" xfId="10329"/>
    <cellStyle name="Normal 2 2 4 2 3 4 2 2" xfId="17150"/>
    <cellStyle name="Normal 2 2 4 2 3 4 3" xfId="23847"/>
    <cellStyle name="Normal 2 2 4 2 3 5" xfId="10330"/>
    <cellStyle name="Normal 2 2 4 2 3 5 2" xfId="10331"/>
    <cellStyle name="Normal 2 2 4 2 3 5 2 2" xfId="23848"/>
    <cellStyle name="Normal 2 2 4 2 3 5 3" xfId="23849"/>
    <cellStyle name="Normal 2 2 4 2 3 6" xfId="10332"/>
    <cellStyle name="Normal 2 2 4 2 3 6 2" xfId="10333"/>
    <cellStyle name="Normal 2 2 4 2 3 6 2 2" xfId="23850"/>
    <cellStyle name="Normal 2 2 4 2 3 6 3" xfId="23851"/>
    <cellStyle name="Normal 2 2 4 2 3 7" xfId="10334"/>
    <cellStyle name="Normal 2 2 4 2 3 7 2" xfId="10335"/>
    <cellStyle name="Normal 2 2 4 2 3 7 2 2" xfId="23852"/>
    <cellStyle name="Normal 2 2 4 2 3 7 3" xfId="29289"/>
    <cellStyle name="Normal 2 2 4 2 3 8" xfId="10336"/>
    <cellStyle name="Normal 2 2 4 2 3 8 2" xfId="23853"/>
    <cellStyle name="Normal 2 2 4 2 3 9" xfId="23854"/>
    <cellStyle name="Normal 2 2 4 2 4" xfId="732"/>
    <cellStyle name="Normal 2 2 4 2 4 2" xfId="1742"/>
    <cellStyle name="Normal 2 2 4 2 4 2 2" xfId="10337"/>
    <cellStyle name="Normal 2 2 4 2 4 2 2 2" xfId="10338"/>
    <cellStyle name="Normal 2 2 4 2 4 2 2 2 2" xfId="10339"/>
    <cellStyle name="Normal 2 2 4 2 4 2 2 2 2 2" xfId="23855"/>
    <cellStyle name="Normal 2 2 4 2 4 2 2 2 3" xfId="23856"/>
    <cellStyle name="Normal 2 2 4 2 4 2 2 3" xfId="10340"/>
    <cellStyle name="Normal 2 2 4 2 4 2 2 3 2" xfId="23857"/>
    <cellStyle name="Normal 2 2 4 2 4 2 2 4" xfId="23858"/>
    <cellStyle name="Normal 2 2 4 2 4 2 3" xfId="10341"/>
    <cellStyle name="Normal 2 2 4 2 4 2 3 2" xfId="10342"/>
    <cellStyle name="Normal 2 2 4 2 4 2 3 2 2" xfId="23859"/>
    <cellStyle name="Normal 2 2 4 2 4 2 3 3" xfId="23860"/>
    <cellStyle name="Normal 2 2 4 2 4 2 4" xfId="10343"/>
    <cellStyle name="Normal 2 2 4 2 4 2 4 2" xfId="10344"/>
    <cellStyle name="Normal 2 2 4 2 4 2 4 2 2" xfId="23861"/>
    <cellStyle name="Normal 2 2 4 2 4 2 4 3" xfId="23862"/>
    <cellStyle name="Normal 2 2 4 2 4 2 5" xfId="10345"/>
    <cellStyle name="Normal 2 2 4 2 4 2 5 2" xfId="10346"/>
    <cellStyle name="Normal 2 2 4 2 4 2 5 2 2" xfId="23863"/>
    <cellStyle name="Normal 2 2 4 2 4 2 5 3" xfId="23864"/>
    <cellStyle name="Normal 2 2 4 2 4 2 6" xfId="10347"/>
    <cellStyle name="Normal 2 2 4 2 4 2 6 2" xfId="10348"/>
    <cellStyle name="Normal 2 2 4 2 4 2 6 2 2" xfId="23865"/>
    <cellStyle name="Normal 2 2 4 2 4 2 6 3" xfId="29290"/>
    <cellStyle name="Normal 2 2 4 2 4 2 7" xfId="10349"/>
    <cellStyle name="Normal 2 2 4 2 4 2 7 2" xfId="23866"/>
    <cellStyle name="Normal 2 2 4 2 4 2 8" xfId="23867"/>
    <cellStyle name="Normal 2 2 4 2 4 3" xfId="10350"/>
    <cellStyle name="Normal 2 2 4 2 4 3 2" xfId="10351"/>
    <cellStyle name="Normal 2 2 4 2 4 3 2 2" xfId="10352"/>
    <cellStyle name="Normal 2 2 4 2 4 3 2 2 2" xfId="23868"/>
    <cellStyle name="Normal 2 2 4 2 4 3 2 3" xfId="23869"/>
    <cellStyle name="Normal 2 2 4 2 4 3 3" xfId="10353"/>
    <cellStyle name="Normal 2 2 4 2 4 3 3 2" xfId="23870"/>
    <cellStyle name="Normal 2 2 4 2 4 3 4" xfId="23871"/>
    <cellStyle name="Normal 2 2 4 2 4 4" xfId="10354"/>
    <cellStyle name="Normal 2 2 4 2 4 4 2" xfId="10355"/>
    <cellStyle name="Normal 2 2 4 2 4 4 2 2" xfId="23872"/>
    <cellStyle name="Normal 2 2 4 2 4 4 3" xfId="15909"/>
    <cellStyle name="Normal 2 2 4 2 4 5" xfId="10356"/>
    <cellStyle name="Normal 2 2 4 2 4 5 2" xfId="10357"/>
    <cellStyle name="Normal 2 2 4 2 4 5 2 2" xfId="17151"/>
    <cellStyle name="Normal 2 2 4 2 4 5 3" xfId="23873"/>
    <cellStyle name="Normal 2 2 4 2 4 6" xfId="10358"/>
    <cellStyle name="Normal 2 2 4 2 4 6 2" xfId="10359"/>
    <cellStyle name="Normal 2 2 4 2 4 6 2 2" xfId="23874"/>
    <cellStyle name="Normal 2 2 4 2 4 6 3" xfId="23875"/>
    <cellStyle name="Normal 2 2 4 2 4 7" xfId="10360"/>
    <cellStyle name="Normal 2 2 4 2 4 7 2" xfId="10361"/>
    <cellStyle name="Normal 2 2 4 2 4 7 2 2" xfId="23876"/>
    <cellStyle name="Normal 2 2 4 2 4 7 3" xfId="29291"/>
    <cellStyle name="Normal 2 2 4 2 4 8" xfId="10362"/>
    <cellStyle name="Normal 2 2 4 2 4 8 2" xfId="23877"/>
    <cellStyle name="Normal 2 2 4 2 4 9" xfId="23878"/>
    <cellStyle name="Normal 2 2 4 2 5" xfId="1360"/>
    <cellStyle name="Normal 2 2 4 2 5 2" xfId="1743"/>
    <cellStyle name="Normal 2 2 4 2 5 2 2" xfId="10363"/>
    <cellStyle name="Normal 2 2 4 2 5 2 2 2" xfId="10364"/>
    <cellStyle name="Normal 2 2 4 2 5 2 2 2 2" xfId="10365"/>
    <cellStyle name="Normal 2 2 4 2 5 2 2 2 2 2" xfId="23879"/>
    <cellStyle name="Normal 2 2 4 2 5 2 2 2 3" xfId="23880"/>
    <cellStyle name="Normal 2 2 4 2 5 2 2 3" xfId="10366"/>
    <cellStyle name="Normal 2 2 4 2 5 2 2 3 2" xfId="23881"/>
    <cellStyle name="Normal 2 2 4 2 5 2 2 4" xfId="23882"/>
    <cellStyle name="Normal 2 2 4 2 5 2 3" xfId="10367"/>
    <cellStyle name="Normal 2 2 4 2 5 2 3 2" xfId="10368"/>
    <cellStyle name="Normal 2 2 4 2 5 2 3 2 2" xfId="23883"/>
    <cellStyle name="Normal 2 2 4 2 5 2 3 3" xfId="23884"/>
    <cellStyle name="Normal 2 2 4 2 5 2 4" xfId="10369"/>
    <cellStyle name="Normal 2 2 4 2 5 2 4 2" xfId="10370"/>
    <cellStyle name="Normal 2 2 4 2 5 2 4 2 2" xfId="23885"/>
    <cellStyle name="Normal 2 2 4 2 5 2 4 3" xfId="23886"/>
    <cellStyle name="Normal 2 2 4 2 5 2 5" xfId="10371"/>
    <cellStyle name="Normal 2 2 4 2 5 2 5 2" xfId="10372"/>
    <cellStyle name="Normal 2 2 4 2 5 2 5 2 2" xfId="23887"/>
    <cellStyle name="Normal 2 2 4 2 5 2 5 3" xfId="23888"/>
    <cellStyle name="Normal 2 2 4 2 5 2 6" xfId="10373"/>
    <cellStyle name="Normal 2 2 4 2 5 2 6 2" xfId="10374"/>
    <cellStyle name="Normal 2 2 4 2 5 2 6 2 2" xfId="23889"/>
    <cellStyle name="Normal 2 2 4 2 5 2 6 3" xfId="23890"/>
    <cellStyle name="Normal 2 2 4 2 5 2 7" xfId="10375"/>
    <cellStyle name="Normal 2 2 4 2 5 2 7 2" xfId="23891"/>
    <cellStyle name="Normal 2 2 4 2 5 2 8" xfId="23892"/>
    <cellStyle name="Normal 2 2 4 2 5 3" xfId="10376"/>
    <cellStyle name="Normal 2 2 4 2 5 3 2" xfId="10377"/>
    <cellStyle name="Normal 2 2 4 2 5 3 2 2" xfId="2096"/>
    <cellStyle name="Normal 2 2 4 2 5 3 2 2 2" xfId="23893"/>
    <cellStyle name="Normal 2 2 4 2 5 3 2 3" xfId="23894"/>
    <cellStyle name="Normal 2 2 4 2 5 3 3" xfId="10378"/>
    <cellStyle name="Normal 2 2 4 2 5 3 3 2" xfId="10379"/>
    <cellStyle name="Normal 2 2 4 2 5 3 3 2 2" xfId="23895"/>
    <cellStyle name="Normal 2 2 4 2 5 3 3 3" xfId="23896"/>
    <cellStyle name="Normal 2 2 4 2 5 3 4" xfId="2094"/>
    <cellStyle name="Normal 2 2 4 2 5 3 4 2" xfId="23897"/>
    <cellStyle name="Normal 2 2 4 2 5 3 5" xfId="23898"/>
    <cellStyle name="Normal 2 2 4 2 5 4" xfId="10380"/>
    <cellStyle name="Normal 2 2 4 2 5 4 2" xfId="10381"/>
    <cellStyle name="Normal 2 2 4 2 5 4 2 2" xfId="17152"/>
    <cellStyle name="Normal 2 2 4 2 5 4 3" xfId="23899"/>
    <cellStyle name="Normal 2 2 4 2 5 5" xfId="10382"/>
    <cellStyle name="Normal 2 2 4 2 5 5 2" xfId="10383"/>
    <cellStyle name="Normal 2 2 4 2 5 5 2 2" xfId="23900"/>
    <cellStyle name="Normal 2 2 4 2 5 5 3" xfId="23901"/>
    <cellStyle name="Normal 2 2 4 2 5 6" xfId="10384"/>
    <cellStyle name="Normal 2 2 4 2 5 6 2" xfId="10385"/>
    <cellStyle name="Normal 2 2 4 2 5 6 2 2" xfId="16508"/>
    <cellStyle name="Normal 2 2 4 2 5 6 3" xfId="30207"/>
    <cellStyle name="Normal 2 2 4 2 5 7" xfId="10386"/>
    <cellStyle name="Normal 2 2 4 2 5 7 2" xfId="10387"/>
    <cellStyle name="Normal 2 2 4 2 5 7 2 2" xfId="23902"/>
    <cellStyle name="Normal 2 2 4 2 5 7 3" xfId="23903"/>
    <cellStyle name="Normal 2 2 4 2 5 8" xfId="2095"/>
    <cellStyle name="Normal 2 2 4 2 5 8 2" xfId="23904"/>
    <cellStyle name="Normal 2 2 4 2 5 9" xfId="23905"/>
    <cellStyle name="Normal 2 2 4 2 6" xfId="1744"/>
    <cellStyle name="Normal 2 2 4 2 6 2" xfId="10388"/>
    <cellStyle name="Normal 2 2 4 2 6 2 2" xfId="10389"/>
    <cellStyle name="Normal 2 2 4 2 6 2 2 2" xfId="10390"/>
    <cellStyle name="Normal 2 2 4 2 6 2 2 2 2" xfId="23906"/>
    <cellStyle name="Normal 2 2 4 2 6 2 2 3" xfId="23907"/>
    <cellStyle name="Normal 2 2 4 2 6 2 3" xfId="10391"/>
    <cellStyle name="Normal 2 2 4 2 6 2 3 2" xfId="23908"/>
    <cellStyle name="Normal 2 2 4 2 6 2 4" xfId="23909"/>
    <cellStyle name="Normal 2 2 4 2 6 3" xfId="10392"/>
    <cellStyle name="Normal 2 2 4 2 6 3 2" xfId="10393"/>
    <cellStyle name="Normal 2 2 4 2 6 3 2 2" xfId="23910"/>
    <cellStyle name="Normal 2 2 4 2 6 3 3" xfId="23911"/>
    <cellStyle name="Normal 2 2 4 2 6 4" xfId="10394"/>
    <cellStyle name="Normal 2 2 4 2 6 4 2" xfId="10395"/>
    <cellStyle name="Normal 2 2 4 2 6 4 2 2" xfId="17153"/>
    <cellStyle name="Normal 2 2 4 2 6 4 3" xfId="23912"/>
    <cellStyle name="Normal 2 2 4 2 6 5" xfId="10396"/>
    <cellStyle name="Normal 2 2 4 2 6 5 2" xfId="10397"/>
    <cellStyle name="Normal 2 2 4 2 6 5 2 2" xfId="23913"/>
    <cellStyle name="Normal 2 2 4 2 6 5 3" xfId="23914"/>
    <cellStyle name="Normal 2 2 4 2 6 6" xfId="10398"/>
    <cellStyle name="Normal 2 2 4 2 6 6 2" xfId="10399"/>
    <cellStyle name="Normal 2 2 4 2 6 6 2 2" xfId="23915"/>
    <cellStyle name="Normal 2 2 4 2 6 6 3" xfId="23916"/>
    <cellStyle name="Normal 2 2 4 2 6 7" xfId="10400"/>
    <cellStyle name="Normal 2 2 4 2 6 7 2" xfId="23917"/>
    <cellStyle name="Normal 2 2 4 2 6 8" xfId="23918"/>
    <cellStyle name="Normal 2 2 4 2 7" xfId="1745"/>
    <cellStyle name="Normal 2 2 4 2 7 2" xfId="10401"/>
    <cellStyle name="Normal 2 2 4 2 7 2 2" xfId="10402"/>
    <cellStyle name="Normal 2 2 4 2 7 2 2 2" xfId="10403"/>
    <cellStyle name="Normal 2 2 4 2 7 2 2 2 2" xfId="23919"/>
    <cellStyle name="Normal 2 2 4 2 7 2 2 3" xfId="23920"/>
    <cellStyle name="Normal 2 2 4 2 7 2 3" xfId="10404"/>
    <cellStyle name="Normal 2 2 4 2 7 2 3 2" xfId="23921"/>
    <cellStyle name="Normal 2 2 4 2 7 2 4" xfId="23922"/>
    <cellStyle name="Normal 2 2 4 2 7 3" xfId="10405"/>
    <cellStyle name="Normal 2 2 4 2 7 3 2" xfId="10406"/>
    <cellStyle name="Normal 2 2 4 2 7 3 2 2" xfId="23923"/>
    <cellStyle name="Normal 2 2 4 2 7 3 3" xfId="23924"/>
    <cellStyle name="Normal 2 2 4 2 7 4" xfId="10407"/>
    <cellStyle name="Normal 2 2 4 2 7 4 2" xfId="10408"/>
    <cellStyle name="Normal 2 2 4 2 7 4 2 2" xfId="17154"/>
    <cellStyle name="Normal 2 2 4 2 7 4 3" xfId="23925"/>
    <cellStyle name="Normal 2 2 4 2 7 5" xfId="10409"/>
    <cellStyle name="Normal 2 2 4 2 7 5 2" xfId="10410"/>
    <cellStyle name="Normal 2 2 4 2 7 5 2 2" xfId="17383"/>
    <cellStyle name="Normal 2 2 4 2 7 5 3" xfId="30208"/>
    <cellStyle name="Normal 2 2 4 2 7 6" xfId="10411"/>
    <cellStyle name="Normal 2 2 4 2 7 6 2" xfId="10412"/>
    <cellStyle name="Normal 2 2 4 2 7 6 2 2" xfId="23926"/>
    <cellStyle name="Normal 2 2 4 2 7 6 3" xfId="23927"/>
    <cellStyle name="Normal 2 2 4 2 7 7" xfId="10413"/>
    <cellStyle name="Normal 2 2 4 2 7 7 2" xfId="23928"/>
    <cellStyle name="Normal 2 2 4 2 7 8" xfId="23929"/>
    <cellStyle name="Normal 2 2 4 2 8" xfId="1746"/>
    <cellStyle name="Normal 2 2 4 2 8 2" xfId="10414"/>
    <cellStyle name="Normal 2 2 4 2 8 2 2" xfId="10415"/>
    <cellStyle name="Normal 2 2 4 2 8 2 2 2" xfId="10416"/>
    <cellStyle name="Normal 2 2 4 2 8 2 2 2 2" xfId="23930"/>
    <cellStyle name="Normal 2 2 4 2 8 2 2 3" xfId="23931"/>
    <cellStyle name="Normal 2 2 4 2 8 2 3" xfId="10417"/>
    <cellStyle name="Normal 2 2 4 2 8 2 3 2" xfId="23932"/>
    <cellStyle name="Normal 2 2 4 2 8 2 4" xfId="23933"/>
    <cellStyle name="Normal 2 2 4 2 8 3" xfId="10418"/>
    <cellStyle name="Normal 2 2 4 2 8 3 2" xfId="10419"/>
    <cellStyle name="Normal 2 2 4 2 8 3 2 2" xfId="23934"/>
    <cellStyle name="Normal 2 2 4 2 8 3 3" xfId="23935"/>
    <cellStyle name="Normal 2 2 4 2 8 4" xfId="10420"/>
    <cellStyle name="Normal 2 2 4 2 8 4 2" xfId="10421"/>
    <cellStyle name="Normal 2 2 4 2 8 4 2 2" xfId="23936"/>
    <cellStyle name="Normal 2 2 4 2 8 4 3" xfId="23937"/>
    <cellStyle name="Normal 2 2 4 2 8 5" xfId="10422"/>
    <cellStyle name="Normal 2 2 4 2 8 5 2" xfId="10423"/>
    <cellStyle name="Normal 2 2 4 2 8 5 2 2" xfId="23938"/>
    <cellStyle name="Normal 2 2 4 2 8 5 3" xfId="23939"/>
    <cellStyle name="Normal 2 2 4 2 8 6" xfId="10424"/>
    <cellStyle name="Normal 2 2 4 2 8 6 2" xfId="10425"/>
    <cellStyle name="Normal 2 2 4 2 8 6 2 2" xfId="23940"/>
    <cellStyle name="Normal 2 2 4 2 8 6 3" xfId="23941"/>
    <cellStyle name="Normal 2 2 4 2 8 7" xfId="10426"/>
    <cellStyle name="Normal 2 2 4 2 8 7 2" xfId="23942"/>
    <cellStyle name="Normal 2 2 4 2 8 8" xfId="23943"/>
    <cellStyle name="Normal 2 2 4 2 9" xfId="10427"/>
    <cellStyle name="Normal 2 2 4 2 9 2" xfId="10428"/>
    <cellStyle name="Normal 2 2 4 2 9 2 2" xfId="10429"/>
    <cellStyle name="Normal 2 2 4 2 9 2 2 2" xfId="16768"/>
    <cellStyle name="Normal 2 2 4 2 9 2 3" xfId="16769"/>
    <cellStyle name="Normal 2 2 4 2 9 3" xfId="10430"/>
    <cellStyle name="Normal 2 2 4 2 9 3 2" xfId="17432"/>
    <cellStyle name="Normal 2 2 4 2 9 4" xfId="15910"/>
    <cellStyle name="Normal 2 2 4 3" xfId="733"/>
    <cellStyle name="Normal 2 2 4 3 2" xfId="734"/>
    <cellStyle name="Normal 2 2 4 3 2 2" xfId="10431"/>
    <cellStyle name="Normal 2 2 4 3 2 2 2" xfId="10432"/>
    <cellStyle name="Normal 2 2 4 3 2 2 2 2" xfId="10433"/>
    <cellStyle name="Normal 2 2 4 3 2 2 2 2 2" xfId="15911"/>
    <cellStyle name="Normal 2 2 4 3 2 2 2 3" xfId="17155"/>
    <cellStyle name="Normal 2 2 4 3 2 2 3" xfId="10434"/>
    <cellStyle name="Normal 2 2 4 3 2 2 3 2" xfId="23944"/>
    <cellStyle name="Normal 2 2 4 3 2 2 4" xfId="23945"/>
    <cellStyle name="Normal 2 2 4 3 2 3" xfId="10435"/>
    <cellStyle name="Normal 2 2 4 3 2 3 2" xfId="10436"/>
    <cellStyle name="Normal 2 2 4 3 2 3 2 2" xfId="29292"/>
    <cellStyle name="Normal 2 2 4 3 2 3 3" xfId="30209"/>
    <cellStyle name="Normal 2 2 4 3 2 4" xfId="10437"/>
    <cellStyle name="Normal 2 2 4 3 2 4 2" xfId="10438"/>
    <cellStyle name="Normal 2 2 4 3 2 4 2 2" xfId="23946"/>
    <cellStyle name="Normal 2 2 4 3 2 4 3" xfId="23947"/>
    <cellStyle name="Normal 2 2 4 3 2 5" xfId="10439"/>
    <cellStyle name="Normal 2 2 4 3 2 5 2" xfId="10440"/>
    <cellStyle name="Normal 2 2 4 3 2 5 2 2" xfId="23948"/>
    <cellStyle name="Normal 2 2 4 3 2 5 3" xfId="23949"/>
    <cellStyle name="Normal 2 2 4 3 2 6" xfId="10441"/>
    <cellStyle name="Normal 2 2 4 3 2 6 2" xfId="10442"/>
    <cellStyle name="Normal 2 2 4 3 2 6 2 2" xfId="23950"/>
    <cellStyle name="Normal 2 2 4 3 2 6 3" xfId="23951"/>
    <cellStyle name="Normal 2 2 4 3 2 7" xfId="10443"/>
    <cellStyle name="Normal 2 2 4 3 2 7 2" xfId="23952"/>
    <cellStyle name="Normal 2 2 4 3 2 8" xfId="30210"/>
    <cellStyle name="Normal 2 2 4 3 3" xfId="10444"/>
    <cellStyle name="Normal 2 2 4 3 3 2" xfId="10445"/>
    <cellStyle name="Normal 2 2 4 3 3 2 2" xfId="10446"/>
    <cellStyle name="Normal 2 2 4 3 3 2 2 2" xfId="30211"/>
    <cellStyle name="Normal 2 2 4 3 3 2 3" xfId="30212"/>
    <cellStyle name="Normal 2 2 4 3 3 3" xfId="10447"/>
    <cellStyle name="Normal 2 2 4 3 3 3 2" xfId="30213"/>
    <cellStyle name="Normal 2 2 4 3 3 4" xfId="30214"/>
    <cellStyle name="Normal 2 2 4 3 4" xfId="10448"/>
    <cellStyle name="Normal 2 2 4 3 4 2" xfId="10449"/>
    <cellStyle name="Normal 2 2 4 3 4 2 2" xfId="23953"/>
    <cellStyle name="Normal 2 2 4 3 4 3" xfId="23954"/>
    <cellStyle name="Normal 2 2 4 3 5" xfId="10450"/>
    <cellStyle name="Normal 2 2 4 3 5 2" xfId="10451"/>
    <cellStyle name="Normal 2 2 4 3 5 2 2" xfId="23955"/>
    <cellStyle name="Normal 2 2 4 3 5 3" xfId="23956"/>
    <cellStyle name="Normal 2 2 4 3 6" xfId="10452"/>
    <cellStyle name="Normal 2 2 4 3 6 2" xfId="10453"/>
    <cellStyle name="Normal 2 2 4 3 6 2 2" xfId="17156"/>
    <cellStyle name="Normal 2 2 4 3 6 3" xfId="23957"/>
    <cellStyle name="Normal 2 2 4 3 7" xfId="10454"/>
    <cellStyle name="Normal 2 2 4 3 7 2" xfId="10455"/>
    <cellStyle name="Normal 2 2 4 3 7 2 2" xfId="23958"/>
    <cellStyle name="Normal 2 2 4 3 7 3" xfId="23959"/>
    <cellStyle name="Normal 2 2 4 3 8" xfId="10456"/>
    <cellStyle name="Normal 2 2 4 3 8 2" xfId="23960"/>
    <cellStyle name="Normal 2 2 4 3 9" xfId="23961"/>
    <cellStyle name="Normal 2 2 4 4" xfId="735"/>
    <cellStyle name="Normal 2 2 4 4 2" xfId="1747"/>
    <cellStyle name="Normal 2 2 4 4 2 2" xfId="10457"/>
    <cellStyle name="Normal 2 2 4 4 2 2 2" xfId="10458"/>
    <cellStyle name="Normal 2 2 4 4 2 2 2 2" xfId="10459"/>
    <cellStyle name="Normal 2 2 4 4 2 2 2 2 2" xfId="23962"/>
    <cellStyle name="Normal 2 2 4 4 2 2 2 3" xfId="23963"/>
    <cellStyle name="Normal 2 2 4 4 2 2 3" xfId="10460"/>
    <cellStyle name="Normal 2 2 4 4 2 2 3 2" xfId="23964"/>
    <cellStyle name="Normal 2 2 4 4 2 2 4" xfId="23965"/>
    <cellStyle name="Normal 2 2 4 4 2 3" xfId="10461"/>
    <cellStyle name="Normal 2 2 4 4 2 3 2" xfId="10462"/>
    <cellStyle name="Normal 2 2 4 4 2 3 2 2" xfId="29293"/>
    <cellStyle name="Normal 2 2 4 4 2 3 3" xfId="23966"/>
    <cellStyle name="Normal 2 2 4 4 2 4" xfId="10463"/>
    <cellStyle name="Normal 2 2 4 4 2 4 2" xfId="10464"/>
    <cellStyle name="Normal 2 2 4 4 2 4 2 2" xfId="23967"/>
    <cellStyle name="Normal 2 2 4 4 2 4 3" xfId="23968"/>
    <cellStyle name="Normal 2 2 4 4 2 5" xfId="10465"/>
    <cellStyle name="Normal 2 2 4 4 2 5 2" xfId="10466"/>
    <cellStyle name="Normal 2 2 4 4 2 5 2 2" xfId="23969"/>
    <cellStyle name="Normal 2 2 4 4 2 5 3" xfId="17157"/>
    <cellStyle name="Normal 2 2 4 4 2 6" xfId="10467"/>
    <cellStyle name="Normal 2 2 4 4 2 6 2" xfId="10468"/>
    <cellStyle name="Normal 2 2 4 4 2 6 2 2" xfId="23970"/>
    <cellStyle name="Normal 2 2 4 4 2 6 3" xfId="23971"/>
    <cellStyle name="Normal 2 2 4 4 2 7" xfId="10469"/>
    <cellStyle name="Normal 2 2 4 4 2 7 2" xfId="23972"/>
    <cellStyle name="Normal 2 2 4 4 2 8" xfId="23973"/>
    <cellStyle name="Normal 2 2 4 4 3" xfId="10470"/>
    <cellStyle name="Normal 2 2 4 4 3 2" xfId="10471"/>
    <cellStyle name="Normal 2 2 4 4 3 2 2" xfId="10472"/>
    <cellStyle name="Normal 2 2 4 4 3 2 2 2" xfId="23974"/>
    <cellStyle name="Normal 2 2 4 4 3 2 3" xfId="23975"/>
    <cellStyle name="Normal 2 2 4 4 3 3" xfId="10473"/>
    <cellStyle name="Normal 2 2 4 4 3 3 2" xfId="23976"/>
    <cellStyle name="Normal 2 2 4 4 3 4" xfId="23977"/>
    <cellStyle name="Normal 2 2 4 4 4" xfId="10474"/>
    <cellStyle name="Normal 2 2 4 4 4 2" xfId="10475"/>
    <cellStyle name="Normal 2 2 4 4 4 2 2" xfId="29294"/>
    <cellStyle name="Normal 2 2 4 4 4 3" xfId="23978"/>
    <cellStyle name="Normal 2 2 4 4 5" xfId="10476"/>
    <cellStyle name="Normal 2 2 4 4 5 2" xfId="10477"/>
    <cellStyle name="Normal 2 2 4 4 5 2 2" xfId="23979"/>
    <cellStyle name="Normal 2 2 4 4 5 3" xfId="23980"/>
    <cellStyle name="Normal 2 2 4 4 6" xfId="10478"/>
    <cellStyle name="Normal 2 2 4 4 6 2" xfId="10479"/>
    <cellStyle name="Normal 2 2 4 4 6 2 2" xfId="23981"/>
    <cellStyle name="Normal 2 2 4 4 6 3" xfId="23982"/>
    <cellStyle name="Normal 2 2 4 4 7" xfId="10480"/>
    <cellStyle name="Normal 2 2 4 4 7 2" xfId="10481"/>
    <cellStyle name="Normal 2 2 4 4 7 2 2" xfId="23983"/>
    <cellStyle name="Normal 2 2 4 4 7 3" xfId="15912"/>
    <cellStyle name="Normal 2 2 4 4 8" xfId="10482"/>
    <cellStyle name="Normal 2 2 4 4 8 2" xfId="15913"/>
    <cellStyle name="Normal 2 2 4 4 9" xfId="15914"/>
    <cellStyle name="Normal 2 2 4 5" xfId="736"/>
    <cellStyle name="Normal 2 2 4 5 2" xfId="1748"/>
    <cellStyle name="Normal 2 2 4 5 2 2" xfId="10483"/>
    <cellStyle name="Normal 2 2 4 5 2 2 2" xfId="10484"/>
    <cellStyle name="Normal 2 2 4 5 2 2 2 2" xfId="10485"/>
    <cellStyle name="Normal 2 2 4 5 2 2 2 2 2" xfId="15915"/>
    <cellStyle name="Normal 2 2 4 5 2 2 2 3" xfId="15916"/>
    <cellStyle name="Normal 2 2 4 5 2 2 3" xfId="10486"/>
    <cellStyle name="Normal 2 2 4 5 2 2 3 2" xfId="23984"/>
    <cellStyle name="Normal 2 2 4 5 2 2 4" xfId="23985"/>
    <cellStyle name="Normal 2 2 4 5 2 3" xfId="10487"/>
    <cellStyle name="Normal 2 2 4 5 2 3 2" xfId="10488"/>
    <cellStyle name="Normal 2 2 4 5 2 3 2 2" xfId="29295"/>
    <cellStyle name="Normal 2 2 4 5 2 3 3" xfId="30215"/>
    <cellStyle name="Normal 2 2 4 5 2 4" xfId="10489"/>
    <cellStyle name="Normal 2 2 4 5 2 4 2" xfId="10490"/>
    <cellStyle name="Normal 2 2 4 5 2 4 2 2" xfId="30216"/>
    <cellStyle name="Normal 2 2 4 5 2 4 3" xfId="29022"/>
    <cellStyle name="Normal 2 2 4 5 2 5" xfId="10491"/>
    <cellStyle name="Normal 2 2 4 5 2 5 2" xfId="10492"/>
    <cellStyle name="Normal 2 2 4 5 2 5 2 2" xfId="29629"/>
    <cellStyle name="Normal 2 2 4 5 2 5 3" xfId="29630"/>
    <cellStyle name="Normal 2 2 4 5 2 6" xfId="10493"/>
    <cellStyle name="Normal 2 2 4 5 2 6 2" xfId="10494"/>
    <cellStyle name="Normal 2 2 4 5 2 6 2 2" xfId="23986"/>
    <cellStyle name="Normal 2 2 4 5 2 6 3" xfId="23987"/>
    <cellStyle name="Normal 2 2 4 5 2 7" xfId="10495"/>
    <cellStyle name="Normal 2 2 4 5 2 7 2" xfId="23988"/>
    <cellStyle name="Normal 2 2 4 5 2 8" xfId="23989"/>
    <cellStyle name="Normal 2 2 4 5 3" xfId="10496"/>
    <cellStyle name="Normal 2 2 4 5 3 2" xfId="10497"/>
    <cellStyle name="Normal 2 2 4 5 3 2 2" xfId="10498"/>
    <cellStyle name="Normal 2 2 4 5 3 2 2 2" xfId="23990"/>
    <cellStyle name="Normal 2 2 4 5 3 2 3" xfId="15917"/>
    <cellStyle name="Normal 2 2 4 5 3 3" xfId="10499"/>
    <cellStyle name="Normal 2 2 4 5 3 3 2" xfId="17158"/>
    <cellStyle name="Normal 2 2 4 5 3 4" xfId="23991"/>
    <cellStyle name="Normal 2 2 4 5 4" xfId="10500"/>
    <cellStyle name="Normal 2 2 4 5 4 2" xfId="10501"/>
    <cellStyle name="Normal 2 2 4 5 4 2 2" xfId="23992"/>
    <cellStyle name="Normal 2 2 4 5 4 3" xfId="23993"/>
    <cellStyle name="Normal 2 2 4 5 5" xfId="10502"/>
    <cellStyle name="Normal 2 2 4 5 5 2" xfId="10503"/>
    <cellStyle name="Normal 2 2 4 5 5 2 2" xfId="23994"/>
    <cellStyle name="Normal 2 2 4 5 5 3" xfId="23995"/>
    <cellStyle name="Normal 2 2 4 5 6" xfId="10504"/>
    <cellStyle name="Normal 2 2 4 5 6 2" xfId="10505"/>
    <cellStyle name="Normal 2 2 4 5 6 2 2" xfId="23996"/>
    <cellStyle name="Normal 2 2 4 5 6 3" xfId="23997"/>
    <cellStyle name="Normal 2 2 4 5 7" xfId="10506"/>
    <cellStyle name="Normal 2 2 4 5 7 2" xfId="10507"/>
    <cellStyle name="Normal 2 2 4 5 7 2 2" xfId="23998"/>
    <cellStyle name="Normal 2 2 4 5 7 3" xfId="23999"/>
    <cellStyle name="Normal 2 2 4 5 8" xfId="10508"/>
    <cellStyle name="Normal 2 2 4 5 8 2" xfId="24000"/>
    <cellStyle name="Normal 2 2 4 5 9" xfId="24001"/>
    <cellStyle name="Normal 2 2 4 6" xfId="1749"/>
    <cellStyle name="Normal 2 2 4 6 2" xfId="10509"/>
    <cellStyle name="Normal 2 2 4 6 2 2" xfId="10510"/>
    <cellStyle name="Normal 2 2 4 6 2 2 2" xfId="10511"/>
    <cellStyle name="Normal 2 2 4 6 2 2 2 2" xfId="24002"/>
    <cellStyle name="Normal 2 2 4 6 2 2 3" xfId="29296"/>
    <cellStyle name="Normal 2 2 4 6 2 3" xfId="10512"/>
    <cellStyle name="Normal 2 2 4 6 2 3 2" xfId="24003"/>
    <cellStyle name="Normal 2 2 4 6 2 4" xfId="24004"/>
    <cellStyle name="Normal 2 2 4 6 3" xfId="10513"/>
    <cellStyle name="Normal 2 2 4 6 3 2" xfId="10514"/>
    <cellStyle name="Normal 2 2 4 6 3 2 2" xfId="24005"/>
    <cellStyle name="Normal 2 2 4 6 3 3" xfId="24006"/>
    <cellStyle name="Normal 2 2 4 6 4" xfId="10515"/>
    <cellStyle name="Normal 2 2 4 6 4 2" xfId="10516"/>
    <cellStyle name="Normal 2 2 4 6 4 2 2" xfId="24007"/>
    <cellStyle name="Normal 2 2 4 6 4 3" xfId="24008"/>
    <cellStyle name="Normal 2 2 4 6 5" xfId="10517"/>
    <cellStyle name="Normal 2 2 4 6 5 2" xfId="10518"/>
    <cellStyle name="Normal 2 2 4 6 5 2 2" xfId="24009"/>
    <cellStyle name="Normal 2 2 4 6 5 3" xfId="24010"/>
    <cellStyle name="Normal 2 2 4 6 6" xfId="10519"/>
    <cellStyle name="Normal 2 2 4 6 6 2" xfId="10520"/>
    <cellStyle name="Normal 2 2 4 6 6 2 2" xfId="24011"/>
    <cellStyle name="Normal 2 2 4 6 6 3" xfId="24012"/>
    <cellStyle name="Normal 2 2 4 6 7" xfId="10521"/>
    <cellStyle name="Normal 2 2 4 6 7 2" xfId="24013"/>
    <cellStyle name="Normal 2 2 4 6 8" xfId="24014"/>
    <cellStyle name="Normal 2 2 4 7" xfId="1750"/>
    <cellStyle name="Normal 2 2 4 7 2" xfId="10522"/>
    <cellStyle name="Normal 2 2 4 7 2 2" xfId="10523"/>
    <cellStyle name="Normal 2 2 4 7 2 2 2" xfId="10524"/>
    <cellStyle name="Normal 2 2 4 7 2 2 2 2" xfId="24015"/>
    <cellStyle name="Normal 2 2 4 7 2 2 3" xfId="29297"/>
    <cellStyle name="Normal 2 2 4 7 2 3" xfId="10525"/>
    <cellStyle name="Normal 2 2 4 7 2 3 2" xfId="24016"/>
    <cellStyle name="Normal 2 2 4 7 2 4" xfId="15918"/>
    <cellStyle name="Normal 2 2 4 7 3" xfId="10526"/>
    <cellStyle name="Normal 2 2 4 7 3 2" xfId="10527"/>
    <cellStyle name="Normal 2 2 4 7 3 2 2" xfId="17159"/>
    <cellStyle name="Normal 2 2 4 7 3 3" xfId="24017"/>
    <cellStyle name="Normal 2 2 4 7 4" xfId="10528"/>
    <cellStyle name="Normal 2 2 4 7 4 2" xfId="10529"/>
    <cellStyle name="Normal 2 2 4 7 4 2 2" xfId="24018"/>
    <cellStyle name="Normal 2 2 4 7 4 3" xfId="24019"/>
    <cellStyle name="Normal 2 2 4 7 5" xfId="10530"/>
    <cellStyle name="Normal 2 2 4 7 5 2" xfId="10531"/>
    <cellStyle name="Normal 2 2 4 7 5 2 2" xfId="24020"/>
    <cellStyle name="Normal 2 2 4 7 5 3" xfId="24021"/>
    <cellStyle name="Normal 2 2 4 7 6" xfId="10532"/>
    <cellStyle name="Normal 2 2 4 7 6 2" xfId="10533"/>
    <cellStyle name="Normal 2 2 4 7 6 2 2" xfId="24022"/>
    <cellStyle name="Normal 2 2 4 7 6 3" xfId="24023"/>
    <cellStyle name="Normal 2 2 4 7 7" xfId="10534"/>
    <cellStyle name="Normal 2 2 4 7 7 2" xfId="24024"/>
    <cellStyle name="Normal 2 2 4 7 8" xfId="24025"/>
    <cellStyle name="Normal 2 2 4 8" xfId="1751"/>
    <cellStyle name="Normal 2 2 4 8 2" xfId="10535"/>
    <cellStyle name="Normal 2 2 4 8 2 2" xfId="10536"/>
    <cellStyle name="Normal 2 2 4 8 2 2 2" xfId="10537"/>
    <cellStyle name="Normal 2 2 4 8 2 2 2 2" xfId="24026"/>
    <cellStyle name="Normal 2 2 4 8 2 2 3" xfId="29298"/>
    <cellStyle name="Normal 2 2 4 8 2 3" xfId="10538"/>
    <cellStyle name="Normal 2 2 4 8 2 3 2" xfId="24027"/>
    <cellStyle name="Normal 2 2 4 8 2 4" xfId="24028"/>
    <cellStyle name="Normal 2 2 4 8 3" xfId="10539"/>
    <cellStyle name="Normal 2 2 4 8 3 2" xfId="10540"/>
    <cellStyle name="Normal 2 2 4 8 3 2 2" xfId="24029"/>
    <cellStyle name="Normal 2 2 4 8 3 3" xfId="24030"/>
    <cellStyle name="Normal 2 2 4 8 4" xfId="10541"/>
    <cellStyle name="Normal 2 2 4 8 4 2" xfId="10542"/>
    <cellStyle name="Normal 2 2 4 8 4 2 2" xfId="24031"/>
    <cellStyle name="Normal 2 2 4 8 4 3" xfId="24032"/>
    <cellStyle name="Normal 2 2 4 8 5" xfId="10543"/>
    <cellStyle name="Normal 2 2 4 8 5 2" xfId="10544"/>
    <cellStyle name="Normal 2 2 4 8 5 2 2" xfId="24033"/>
    <cellStyle name="Normal 2 2 4 8 5 3" xfId="24034"/>
    <cellStyle name="Normal 2 2 4 8 6" xfId="10545"/>
    <cellStyle name="Normal 2 2 4 8 6 2" xfId="10546"/>
    <cellStyle name="Normal 2 2 4 8 6 2 2" xfId="24035"/>
    <cellStyle name="Normal 2 2 4 8 6 3" xfId="24036"/>
    <cellStyle name="Normal 2 2 4 8 7" xfId="10547"/>
    <cellStyle name="Normal 2 2 4 8 7 2" xfId="24037"/>
    <cellStyle name="Normal 2 2 4 8 8" xfId="24038"/>
    <cellStyle name="Normal 2 2 4 9" xfId="10548"/>
    <cellStyle name="Normal 2 2 4 9 2" xfId="10549"/>
    <cellStyle name="Normal 2 2 4 9 2 2" xfId="10550"/>
    <cellStyle name="Normal 2 2 4 9 2 2 2" xfId="24039"/>
    <cellStyle name="Normal 2 2 4 9 2 3" xfId="24040"/>
    <cellStyle name="Normal 2 2 4 9 3" xfId="10551"/>
    <cellStyle name="Normal 2 2 4 9 3 2" xfId="24041"/>
    <cellStyle name="Normal 2 2 4 9 4" xfId="24042"/>
    <cellStyle name="Normal 2 2 5" xfId="737"/>
    <cellStyle name="Normal 2 2 5 2" xfId="738"/>
    <cellStyle name="Normal 2 2 5 2 2" xfId="15919"/>
    <cellStyle name="Normal 2 2 5 3" xfId="17160"/>
    <cellStyle name="Normal 2 2 6" xfId="24043"/>
    <cellStyle name="Normal 2 3" xfId="739"/>
    <cellStyle name="Normal 2 3 10" xfId="10552"/>
    <cellStyle name="Normal 2 3 10 2" xfId="10553"/>
    <cellStyle name="Normal 2 3 10 2 2" xfId="10554"/>
    <cellStyle name="Normal 2 3 10 2 2 2" xfId="24044"/>
    <cellStyle name="Normal 2 3 10 2 3" xfId="24045"/>
    <cellStyle name="Normal 2 3 10 3" xfId="10555"/>
    <cellStyle name="Normal 2 3 10 3 2" xfId="24046"/>
    <cellStyle name="Normal 2 3 10 4" xfId="24047"/>
    <cellStyle name="Normal 2 3 11" xfId="10556"/>
    <cellStyle name="Normal 2 3 11 2" xfId="10557"/>
    <cellStyle name="Normal 2 3 11 2 2" xfId="24048"/>
    <cellStyle name="Normal 2 3 11 3" xfId="24049"/>
    <cellStyle name="Normal 2 3 12" xfId="10558"/>
    <cellStyle name="Normal 2 3 12 2" xfId="10559"/>
    <cellStyle name="Normal 2 3 12 2 2" xfId="24050"/>
    <cellStyle name="Normal 2 3 12 3" xfId="29299"/>
    <cellStyle name="Normal 2 3 13" xfId="10560"/>
    <cellStyle name="Normal 2 3 13 2" xfId="10561"/>
    <cellStyle name="Normal 2 3 13 2 2" xfId="30217"/>
    <cellStyle name="Normal 2 3 13 3" xfId="24051"/>
    <cellStyle name="Normal 2 3 14" xfId="10562"/>
    <cellStyle name="Normal 2 3 14 2" xfId="10563"/>
    <cellStyle name="Normal 2 3 14 2 2" xfId="24052"/>
    <cellStyle name="Normal 2 3 14 3" xfId="24053"/>
    <cellStyle name="Normal 2 3 15" xfId="10564"/>
    <cellStyle name="Normal 2 3 15 2" xfId="24054"/>
    <cellStyle name="Normal 2 3 16" xfId="24055"/>
    <cellStyle name="Normal 2 3 2" xfId="740"/>
    <cellStyle name="Normal 2 3 2 2" xfId="741"/>
    <cellStyle name="Normal 2 3 2 2 2" xfId="24056"/>
    <cellStyle name="Normal 2 3 2 3" xfId="1330"/>
    <cellStyle name="Normal 2 3 2 3 2" xfId="10565"/>
    <cellStyle name="Normal 2 3 2 3 2 2" xfId="24057"/>
    <cellStyle name="Normal 2 3 2 3 3" xfId="24058"/>
    <cellStyle name="Normal 2 3 2 4" xfId="10566"/>
    <cellStyle name="Normal 2 3 2 4 2" xfId="24059"/>
    <cellStyle name="Normal 2 3 2 5" xfId="24060"/>
    <cellStyle name="Normal 2 3 3" xfId="742"/>
    <cellStyle name="Normal 2 3 3 10" xfId="10567"/>
    <cellStyle name="Normal 2 3 3 10 2" xfId="10568"/>
    <cellStyle name="Normal 2 3 3 10 2 2" xfId="24061"/>
    <cellStyle name="Normal 2 3 3 10 3" xfId="24062"/>
    <cellStyle name="Normal 2 3 3 11" xfId="10569"/>
    <cellStyle name="Normal 2 3 3 11 2" xfId="10570"/>
    <cellStyle name="Normal 2 3 3 11 2 2" xfId="24063"/>
    <cellStyle name="Normal 2 3 3 11 3" xfId="24064"/>
    <cellStyle name="Normal 2 3 3 12" xfId="10571"/>
    <cellStyle name="Normal 2 3 3 12 2" xfId="10572"/>
    <cellStyle name="Normal 2 3 3 12 2 2" xfId="24065"/>
    <cellStyle name="Normal 2 3 3 12 3" xfId="24066"/>
    <cellStyle name="Normal 2 3 3 13" xfId="24067"/>
    <cellStyle name="Normal 2 3 3 2" xfId="743"/>
    <cellStyle name="Normal 2 3 3 2 2" xfId="1752"/>
    <cellStyle name="Normal 2 3 3 2 2 2" xfId="10573"/>
    <cellStyle name="Normal 2 3 3 2 2 2 2" xfId="10574"/>
    <cellStyle name="Normal 2 3 3 2 2 2 2 2" xfId="10575"/>
    <cellStyle name="Normal 2 3 3 2 2 2 2 2 2" xfId="24068"/>
    <cellStyle name="Normal 2 3 3 2 2 2 2 3" xfId="17161"/>
    <cellStyle name="Normal 2 3 3 2 2 2 3" xfId="10576"/>
    <cellStyle name="Normal 2 3 3 2 2 2 3 2" xfId="24069"/>
    <cellStyle name="Normal 2 3 3 2 2 2 4" xfId="24070"/>
    <cellStyle name="Normal 2 3 3 2 2 3" xfId="10577"/>
    <cellStyle name="Normal 2 3 3 2 2 3 2" xfId="10578"/>
    <cellStyle name="Normal 2 3 3 2 2 3 2 2" xfId="24071"/>
    <cellStyle name="Normal 2 3 3 2 2 3 3" xfId="24072"/>
    <cellStyle name="Normal 2 3 3 2 2 4" xfId="10579"/>
    <cellStyle name="Normal 2 3 3 2 2 4 2" xfId="10580"/>
    <cellStyle name="Normal 2 3 3 2 2 4 2 2" xfId="24073"/>
    <cellStyle name="Normal 2 3 3 2 2 4 3" xfId="24074"/>
    <cellStyle name="Normal 2 3 3 2 2 5" xfId="10581"/>
    <cellStyle name="Normal 2 3 3 2 2 5 2" xfId="10582"/>
    <cellStyle name="Normal 2 3 3 2 2 5 2 2" xfId="24075"/>
    <cellStyle name="Normal 2 3 3 2 2 5 3" xfId="29300"/>
    <cellStyle name="Normal 2 3 3 2 2 6" xfId="10583"/>
    <cellStyle name="Normal 2 3 3 2 2 6 2" xfId="10584"/>
    <cellStyle name="Normal 2 3 3 2 2 6 2 2" xfId="30218"/>
    <cellStyle name="Normal 2 3 3 2 2 6 3" xfId="24076"/>
    <cellStyle name="Normal 2 3 3 2 2 7" xfId="10585"/>
    <cellStyle name="Normal 2 3 3 2 2 7 2" xfId="24077"/>
    <cellStyle name="Normal 2 3 3 2 2 8" xfId="24078"/>
    <cellStyle name="Normal 2 3 3 2 3" xfId="10586"/>
    <cellStyle name="Normal 2 3 3 2 3 2" xfId="10587"/>
    <cellStyle name="Normal 2 3 3 2 3 2 2" xfId="10588"/>
    <cellStyle name="Normal 2 3 3 2 3 2 2 2" xfId="24079"/>
    <cellStyle name="Normal 2 3 3 2 3 2 3" xfId="24080"/>
    <cellStyle name="Normal 2 3 3 2 3 3" xfId="10589"/>
    <cellStyle name="Normal 2 3 3 2 3 3 2" xfId="24081"/>
    <cellStyle name="Normal 2 3 3 2 3 4" xfId="17162"/>
    <cellStyle name="Normal 2 3 3 2 4" xfId="10590"/>
    <cellStyle name="Normal 2 3 3 2 4 2" xfId="10591"/>
    <cellStyle name="Normal 2 3 3 2 4 2 2" xfId="24082"/>
    <cellStyle name="Normal 2 3 3 2 4 3" xfId="24083"/>
    <cellStyle name="Normal 2 3 3 2 5" xfId="10592"/>
    <cellStyle name="Normal 2 3 3 2 5 2" xfId="10593"/>
    <cellStyle name="Normal 2 3 3 2 5 2 2" xfId="24084"/>
    <cellStyle name="Normal 2 3 3 2 5 3" xfId="24085"/>
    <cellStyle name="Normal 2 3 3 2 6" xfId="10594"/>
    <cellStyle name="Normal 2 3 3 2 6 2" xfId="10595"/>
    <cellStyle name="Normal 2 3 3 2 6 2 2" xfId="24086"/>
    <cellStyle name="Normal 2 3 3 2 6 3" xfId="24087"/>
    <cellStyle name="Normal 2 3 3 2 7" xfId="10596"/>
    <cellStyle name="Normal 2 3 3 2 7 2" xfId="10597"/>
    <cellStyle name="Normal 2 3 3 2 7 2 2" xfId="24088"/>
    <cellStyle name="Normal 2 3 3 2 7 3" xfId="24089"/>
    <cellStyle name="Normal 2 3 3 2 8" xfId="10598"/>
    <cellStyle name="Normal 2 3 3 2 8 2" xfId="24090"/>
    <cellStyle name="Normal 2 3 3 2 9" xfId="24091"/>
    <cellStyle name="Normal 2 3 3 3" xfId="744"/>
    <cellStyle name="Normal 2 3 3 3 2" xfId="1753"/>
    <cellStyle name="Normal 2 3 3 3 2 2" xfId="10599"/>
    <cellStyle name="Normal 2 3 3 3 2 2 2" xfId="10600"/>
    <cellStyle name="Normal 2 3 3 3 2 2 2 2" xfId="10601"/>
    <cellStyle name="Normal 2 3 3 3 2 2 2 2 2" xfId="24092"/>
    <cellStyle name="Normal 2 3 3 3 2 2 2 3" xfId="24093"/>
    <cellStyle name="Normal 2 3 3 3 2 2 3" xfId="10602"/>
    <cellStyle name="Normal 2 3 3 3 2 2 3 2" xfId="24094"/>
    <cellStyle name="Normal 2 3 3 3 2 2 4" xfId="17163"/>
    <cellStyle name="Normal 2 3 3 3 2 3" xfId="10603"/>
    <cellStyle name="Normal 2 3 3 3 2 3 2" xfId="10604"/>
    <cellStyle name="Normal 2 3 3 3 2 3 2 2" xfId="24095"/>
    <cellStyle name="Normal 2 3 3 3 2 3 3" xfId="24096"/>
    <cellStyle name="Normal 2 3 3 3 2 4" xfId="10605"/>
    <cellStyle name="Normal 2 3 3 3 2 4 2" xfId="10606"/>
    <cellStyle name="Normal 2 3 3 3 2 4 2 2" xfId="24097"/>
    <cellStyle name="Normal 2 3 3 3 2 4 3" xfId="24098"/>
    <cellStyle name="Normal 2 3 3 3 2 5" xfId="10607"/>
    <cellStyle name="Normal 2 3 3 3 2 5 2" xfId="10608"/>
    <cellStyle name="Normal 2 3 3 3 2 5 2 2" xfId="24099"/>
    <cellStyle name="Normal 2 3 3 3 2 5 3" xfId="29301"/>
    <cellStyle name="Normal 2 3 3 3 2 6" xfId="10609"/>
    <cellStyle name="Normal 2 3 3 3 2 6 2" xfId="10610"/>
    <cellStyle name="Normal 2 3 3 3 2 6 2 2" xfId="30219"/>
    <cellStyle name="Normal 2 3 3 3 2 6 3" xfId="24100"/>
    <cellStyle name="Normal 2 3 3 3 2 7" xfId="10611"/>
    <cellStyle name="Normal 2 3 3 3 2 7 2" xfId="24101"/>
    <cellStyle name="Normal 2 3 3 3 2 8" xfId="24102"/>
    <cellStyle name="Normal 2 3 3 3 3" xfId="10612"/>
    <cellStyle name="Normal 2 3 3 3 3 2" xfId="10613"/>
    <cellStyle name="Normal 2 3 3 3 3 2 2" xfId="10614"/>
    <cellStyle name="Normal 2 3 3 3 3 2 2 2" xfId="24103"/>
    <cellStyle name="Normal 2 3 3 3 3 2 3" xfId="24104"/>
    <cellStyle name="Normal 2 3 3 3 3 3" xfId="10615"/>
    <cellStyle name="Normal 2 3 3 3 3 3 2" xfId="24105"/>
    <cellStyle name="Normal 2 3 3 3 3 4" xfId="24106"/>
    <cellStyle name="Normal 2 3 3 3 4" xfId="10616"/>
    <cellStyle name="Normal 2 3 3 3 4 2" xfId="10617"/>
    <cellStyle name="Normal 2 3 3 3 4 2 2" xfId="30220"/>
    <cellStyle name="Normal 2 3 3 3 4 3" xfId="16699"/>
    <cellStyle name="Normal 2 3 3 3 5" xfId="10618"/>
    <cellStyle name="Normal 2 3 3 3 5 2" xfId="10619"/>
    <cellStyle name="Normal 2 3 3 3 5 2 2" xfId="24107"/>
    <cellStyle name="Normal 2 3 3 3 5 3" xfId="24108"/>
    <cellStyle name="Normal 2 3 3 3 6" xfId="10620"/>
    <cellStyle name="Normal 2 3 3 3 6 2" xfId="10621"/>
    <cellStyle name="Normal 2 3 3 3 6 2 2" xfId="24109"/>
    <cellStyle name="Normal 2 3 3 3 6 3" xfId="24110"/>
    <cellStyle name="Normal 2 3 3 3 7" xfId="10622"/>
    <cellStyle name="Normal 2 3 3 3 7 2" xfId="10623"/>
    <cellStyle name="Normal 2 3 3 3 7 2 2" xfId="24111"/>
    <cellStyle name="Normal 2 3 3 3 7 3" xfId="24112"/>
    <cellStyle name="Normal 2 3 3 3 8" xfId="10624"/>
    <cellStyle name="Normal 2 3 3 3 8 2" xfId="24113"/>
    <cellStyle name="Normal 2 3 3 3 9" xfId="15920"/>
    <cellStyle name="Normal 2 3 3 4" xfId="745"/>
    <cellStyle name="Normal 2 3 3 4 2" xfId="1754"/>
    <cellStyle name="Normal 2 3 3 4 2 2" xfId="10625"/>
    <cellStyle name="Normal 2 3 3 4 2 2 2" xfId="10626"/>
    <cellStyle name="Normal 2 3 3 4 2 2 2 2" xfId="10627"/>
    <cellStyle name="Normal 2 3 3 4 2 2 2 2 2" xfId="15921"/>
    <cellStyle name="Normal 2 3 3 4 2 2 2 3" xfId="15922"/>
    <cellStyle name="Normal 2 3 3 4 2 2 3" xfId="10628"/>
    <cellStyle name="Normal 2 3 3 4 2 2 3 2" xfId="15923"/>
    <cellStyle name="Normal 2 3 3 4 2 2 4" xfId="15924"/>
    <cellStyle name="Normal 2 3 3 4 2 3" xfId="10629"/>
    <cellStyle name="Normal 2 3 3 4 2 3 2" xfId="10630"/>
    <cellStyle name="Normal 2 3 3 4 2 3 2 2" xfId="15925"/>
    <cellStyle name="Normal 2 3 3 4 2 3 3" xfId="15926"/>
    <cellStyle name="Normal 2 3 3 4 2 4" xfId="10631"/>
    <cellStyle name="Normal 2 3 3 4 2 4 2" xfId="10632"/>
    <cellStyle name="Normal 2 3 3 4 2 4 2 2" xfId="15927"/>
    <cellStyle name="Normal 2 3 3 4 2 4 3" xfId="24114"/>
    <cellStyle name="Normal 2 3 3 4 2 5" xfId="10633"/>
    <cellStyle name="Normal 2 3 3 4 2 5 2" xfId="10634"/>
    <cellStyle name="Normal 2 3 3 4 2 5 2 2" xfId="24115"/>
    <cellStyle name="Normal 2 3 3 4 2 5 3" xfId="24116"/>
    <cellStyle name="Normal 2 3 3 4 2 6" xfId="10635"/>
    <cellStyle name="Normal 2 3 3 4 2 6 2" xfId="10636"/>
    <cellStyle name="Normal 2 3 3 4 2 6 2 2" xfId="24117"/>
    <cellStyle name="Normal 2 3 3 4 2 6 3" xfId="24118"/>
    <cellStyle name="Normal 2 3 3 4 2 7" xfId="10637"/>
    <cellStyle name="Normal 2 3 3 4 2 7 2" xfId="24119"/>
    <cellStyle name="Normal 2 3 3 4 2 8" xfId="24120"/>
    <cellStyle name="Normal 2 3 3 4 3" xfId="10638"/>
    <cellStyle name="Normal 2 3 3 4 3 2" xfId="10639"/>
    <cellStyle name="Normal 2 3 3 4 3 2 2" xfId="10640"/>
    <cellStyle name="Normal 2 3 3 4 3 2 2 2" xfId="15928"/>
    <cellStyle name="Normal 2 3 3 4 3 2 3" xfId="17164"/>
    <cellStyle name="Normal 2 3 3 4 3 3" xfId="10641"/>
    <cellStyle name="Normal 2 3 3 4 3 3 2" xfId="24121"/>
    <cellStyle name="Normal 2 3 3 4 3 4" xfId="24122"/>
    <cellStyle name="Normal 2 3 3 4 4" xfId="10642"/>
    <cellStyle name="Normal 2 3 3 4 4 2" xfId="10643"/>
    <cellStyle name="Normal 2 3 3 4 4 2 2" xfId="29302"/>
    <cellStyle name="Normal 2 3 3 4 4 3" xfId="16700"/>
    <cellStyle name="Normal 2 3 3 4 5" xfId="10644"/>
    <cellStyle name="Normal 2 3 3 4 5 2" xfId="10645"/>
    <cellStyle name="Normal 2 3 3 4 5 2 2" xfId="24123"/>
    <cellStyle name="Normal 2 3 3 4 5 3" xfId="24124"/>
    <cellStyle name="Normal 2 3 3 4 6" xfId="10646"/>
    <cellStyle name="Normal 2 3 3 4 6 2" xfId="10647"/>
    <cellStyle name="Normal 2 3 3 4 6 2 2" xfId="24125"/>
    <cellStyle name="Normal 2 3 3 4 6 3" xfId="24126"/>
    <cellStyle name="Normal 2 3 3 4 7" xfId="10648"/>
    <cellStyle name="Normal 2 3 3 4 7 2" xfId="10649"/>
    <cellStyle name="Normal 2 3 3 4 7 2 2" xfId="24127"/>
    <cellStyle name="Normal 2 3 3 4 7 3" xfId="24128"/>
    <cellStyle name="Normal 2 3 3 4 8" xfId="10650"/>
    <cellStyle name="Normal 2 3 3 4 8 2" xfId="24129"/>
    <cellStyle name="Normal 2 3 3 4 9" xfId="24130"/>
    <cellStyle name="Normal 2 3 3 5" xfId="746"/>
    <cellStyle name="Normal 2 3 3 5 2" xfId="10651"/>
    <cellStyle name="Normal 2 3 3 5 2 2" xfId="10652"/>
    <cellStyle name="Normal 2 3 3 5 2 2 2" xfId="10653"/>
    <cellStyle name="Normal 2 3 3 5 2 2 2 2" xfId="24131"/>
    <cellStyle name="Normal 2 3 3 5 2 2 3" xfId="24132"/>
    <cellStyle name="Normal 2 3 3 5 2 3" xfId="10654"/>
    <cellStyle name="Normal 2 3 3 5 2 3 2" xfId="24133"/>
    <cellStyle name="Normal 2 3 3 5 2 4" xfId="24134"/>
    <cellStyle name="Normal 2 3 3 5 3" xfId="10655"/>
    <cellStyle name="Normal 2 3 3 5 3 2" xfId="10656"/>
    <cellStyle name="Normal 2 3 3 5 3 2 2" xfId="24135"/>
    <cellStyle name="Normal 2 3 3 5 3 3" xfId="24136"/>
    <cellStyle name="Normal 2 3 3 5 4" xfId="10657"/>
    <cellStyle name="Normal 2 3 3 5 4 2" xfId="10658"/>
    <cellStyle name="Normal 2 3 3 5 4 2 2" xfId="24137"/>
    <cellStyle name="Normal 2 3 3 5 4 3" xfId="24138"/>
    <cellStyle name="Normal 2 3 3 5 5" xfId="10659"/>
    <cellStyle name="Normal 2 3 3 5 5 2" xfId="10660"/>
    <cellStyle name="Normal 2 3 3 5 5 2 2" xfId="24139"/>
    <cellStyle name="Normal 2 3 3 5 5 3" xfId="24140"/>
    <cellStyle name="Normal 2 3 3 5 6" xfId="10661"/>
    <cellStyle name="Normal 2 3 3 5 6 2" xfId="10662"/>
    <cellStyle name="Normal 2 3 3 5 6 2 2" xfId="24141"/>
    <cellStyle name="Normal 2 3 3 5 6 3" xfId="24142"/>
    <cellStyle name="Normal 2 3 3 5 7" xfId="10663"/>
    <cellStyle name="Normal 2 3 3 5 7 2" xfId="24143"/>
    <cellStyle name="Normal 2 3 3 5 8" xfId="24144"/>
    <cellStyle name="Normal 2 3 3 6" xfId="1331"/>
    <cellStyle name="Normal 2 3 3 6 2" xfId="10664"/>
    <cellStyle name="Normal 2 3 3 6 2 2" xfId="10665"/>
    <cellStyle name="Normal 2 3 3 6 2 2 2" xfId="10666"/>
    <cellStyle name="Normal 2 3 3 6 2 2 2 2" xfId="24145"/>
    <cellStyle name="Normal 2 3 3 6 2 2 3" xfId="24146"/>
    <cellStyle name="Normal 2 3 3 6 2 3" xfId="10667"/>
    <cellStyle name="Normal 2 3 3 6 2 3 2" xfId="15929"/>
    <cellStyle name="Normal 2 3 3 6 2 4" xfId="17165"/>
    <cellStyle name="Normal 2 3 3 6 3" xfId="10668"/>
    <cellStyle name="Normal 2 3 3 6 3 2" xfId="10669"/>
    <cellStyle name="Normal 2 3 3 6 3 2 2" xfId="29303"/>
    <cellStyle name="Normal 2 3 3 6 3 3" xfId="16701"/>
    <cellStyle name="Normal 2 3 3 6 4" xfId="10670"/>
    <cellStyle name="Normal 2 3 3 6 4 2" xfId="10671"/>
    <cellStyle name="Normal 2 3 3 6 4 2 2" xfId="24147"/>
    <cellStyle name="Normal 2 3 3 6 4 3" xfId="24148"/>
    <cellStyle name="Normal 2 3 3 6 5" xfId="10672"/>
    <cellStyle name="Normal 2 3 3 6 5 2" xfId="10673"/>
    <cellStyle name="Normal 2 3 3 6 5 2 2" xfId="24149"/>
    <cellStyle name="Normal 2 3 3 6 5 3" xfId="24150"/>
    <cellStyle name="Normal 2 3 3 6 6" xfId="10674"/>
    <cellStyle name="Normal 2 3 3 6 6 2" xfId="10675"/>
    <cellStyle name="Normal 2 3 3 6 6 2 2" xfId="24151"/>
    <cellStyle name="Normal 2 3 3 6 6 3" xfId="24152"/>
    <cellStyle name="Normal 2 3 3 6 7" xfId="24153"/>
    <cellStyle name="Normal 2 3 3 7" xfId="1755"/>
    <cellStyle name="Normal 2 3 3 7 2" xfId="10676"/>
    <cellStyle name="Normal 2 3 3 7 2 2" xfId="10677"/>
    <cellStyle name="Normal 2 3 3 7 2 2 2" xfId="10678"/>
    <cellStyle name="Normal 2 3 3 7 2 2 2 2" xfId="24154"/>
    <cellStyle name="Normal 2 3 3 7 2 2 3" xfId="24155"/>
    <cellStyle name="Normal 2 3 3 7 2 3" xfId="10679"/>
    <cellStyle name="Normal 2 3 3 7 2 3 2" xfId="24156"/>
    <cellStyle name="Normal 2 3 3 7 2 4" xfId="24157"/>
    <cellStyle name="Normal 2 3 3 7 3" xfId="10680"/>
    <cellStyle name="Normal 2 3 3 7 3 2" xfId="10681"/>
    <cellStyle name="Normal 2 3 3 7 3 2 2" xfId="24158"/>
    <cellStyle name="Normal 2 3 3 7 3 3" xfId="24159"/>
    <cellStyle name="Normal 2 3 3 7 4" xfId="10682"/>
    <cellStyle name="Normal 2 3 3 7 4 2" xfId="10683"/>
    <cellStyle name="Normal 2 3 3 7 4 2 2" xfId="24160"/>
    <cellStyle name="Normal 2 3 3 7 4 3" xfId="24161"/>
    <cellStyle name="Normal 2 3 3 7 5" xfId="10684"/>
    <cellStyle name="Normal 2 3 3 7 5 2" xfId="10685"/>
    <cellStyle name="Normal 2 3 3 7 5 2 2" xfId="24162"/>
    <cellStyle name="Normal 2 3 3 7 5 3" xfId="24163"/>
    <cellStyle name="Normal 2 3 3 7 6" xfId="10686"/>
    <cellStyle name="Normal 2 3 3 7 6 2" xfId="10687"/>
    <cellStyle name="Normal 2 3 3 7 6 2 2" xfId="24164"/>
    <cellStyle name="Normal 2 3 3 7 6 3" xfId="24165"/>
    <cellStyle name="Normal 2 3 3 7 7" xfId="10688"/>
    <cellStyle name="Normal 2 3 3 7 7 2" xfId="24166"/>
    <cellStyle name="Normal 2 3 3 7 8" xfId="24167"/>
    <cellStyle name="Normal 2 3 3 8" xfId="10689"/>
    <cellStyle name="Normal 2 3 3 8 2" xfId="10690"/>
    <cellStyle name="Normal 2 3 3 8 2 2" xfId="10691"/>
    <cellStyle name="Normal 2 3 3 8 2 2 2" xfId="24168"/>
    <cellStyle name="Normal 2 3 3 8 2 3" xfId="24169"/>
    <cellStyle name="Normal 2 3 3 8 3" xfId="10692"/>
    <cellStyle name="Normal 2 3 3 8 3 2" xfId="24170"/>
    <cellStyle name="Normal 2 3 3 8 4" xfId="24171"/>
    <cellStyle name="Normal 2 3 3 9" xfId="10693"/>
    <cellStyle name="Normal 2 3 3 9 2" xfId="10694"/>
    <cellStyle name="Normal 2 3 3 9 2 2" xfId="24172"/>
    <cellStyle name="Normal 2 3 3 9 3" xfId="29304"/>
    <cellStyle name="Normal 2 3 4" xfId="747"/>
    <cellStyle name="Normal 2 3 4 2" xfId="748"/>
    <cellStyle name="Normal 2 3 4 2 2" xfId="10695"/>
    <cellStyle name="Normal 2 3 4 2 2 2" xfId="10696"/>
    <cellStyle name="Normal 2 3 4 2 2 2 2" xfId="10697"/>
    <cellStyle name="Normal 2 3 4 2 2 2 2 2" xfId="16702"/>
    <cellStyle name="Normal 2 3 4 2 2 2 3" xfId="15930"/>
    <cellStyle name="Normal 2 3 4 2 2 3" xfId="10698"/>
    <cellStyle name="Normal 2 3 4 2 2 3 2" xfId="17166"/>
    <cellStyle name="Normal 2 3 4 2 2 4" xfId="24173"/>
    <cellStyle name="Normal 2 3 4 2 3" xfId="10699"/>
    <cellStyle name="Normal 2 3 4 2 3 2" xfId="10700"/>
    <cellStyle name="Normal 2 3 4 2 3 2 2" xfId="24174"/>
    <cellStyle name="Normal 2 3 4 2 3 3" xfId="24175"/>
    <cellStyle name="Normal 2 3 4 2 4" xfId="10701"/>
    <cellStyle name="Normal 2 3 4 2 4 2" xfId="10702"/>
    <cellStyle name="Normal 2 3 4 2 4 2 2" xfId="24176"/>
    <cellStyle name="Normal 2 3 4 2 4 3" xfId="24177"/>
    <cellStyle name="Normal 2 3 4 2 5" xfId="10703"/>
    <cellStyle name="Normal 2 3 4 2 5 2" xfId="10704"/>
    <cellStyle name="Normal 2 3 4 2 5 2 2" xfId="24178"/>
    <cellStyle name="Normal 2 3 4 2 5 3" xfId="24179"/>
    <cellStyle name="Normal 2 3 4 2 6" xfId="10705"/>
    <cellStyle name="Normal 2 3 4 2 6 2" xfId="10706"/>
    <cellStyle name="Normal 2 3 4 2 6 2 2" xfId="24180"/>
    <cellStyle name="Normal 2 3 4 2 6 3" xfId="24181"/>
    <cellStyle name="Normal 2 3 4 2 7" xfId="10707"/>
    <cellStyle name="Normal 2 3 4 2 7 2" xfId="24182"/>
    <cellStyle name="Normal 2 3 4 2 8" xfId="24183"/>
    <cellStyle name="Normal 2 3 4 3" xfId="10708"/>
    <cellStyle name="Normal 2 3 4 3 2" xfId="10709"/>
    <cellStyle name="Normal 2 3 4 3 2 2" xfId="10710"/>
    <cellStyle name="Normal 2 3 4 3 2 2 2" xfId="24184"/>
    <cellStyle name="Normal 2 3 4 3 2 3" xfId="24185"/>
    <cellStyle name="Normal 2 3 4 3 3" xfId="10711"/>
    <cellStyle name="Normal 2 3 4 3 3 2" xfId="24186"/>
    <cellStyle name="Normal 2 3 4 3 4" xfId="24187"/>
    <cellStyle name="Normal 2 3 4 4" xfId="10712"/>
    <cellStyle name="Normal 2 3 4 4 2" xfId="10713"/>
    <cellStyle name="Normal 2 3 4 4 2 2" xfId="24188"/>
    <cellStyle name="Normal 2 3 4 4 3" xfId="24189"/>
    <cellStyle name="Normal 2 3 4 5" xfId="10714"/>
    <cellStyle name="Normal 2 3 4 5 2" xfId="10715"/>
    <cellStyle name="Normal 2 3 4 5 2 2" xfId="29305"/>
    <cellStyle name="Normal 2 3 4 5 3" xfId="24190"/>
    <cellStyle name="Normal 2 3 4 6" xfId="10716"/>
    <cellStyle name="Normal 2 3 4 6 2" xfId="10717"/>
    <cellStyle name="Normal 2 3 4 6 2 2" xfId="24191"/>
    <cellStyle name="Normal 2 3 4 6 3" xfId="24192"/>
    <cellStyle name="Normal 2 3 4 7" xfId="10718"/>
    <cellStyle name="Normal 2 3 4 7 2" xfId="10719"/>
    <cellStyle name="Normal 2 3 4 7 2 2" xfId="24193"/>
    <cellStyle name="Normal 2 3 4 7 3" xfId="24194"/>
    <cellStyle name="Normal 2 3 4 8" xfId="24195"/>
    <cellStyle name="Normal 2 3 5" xfId="749"/>
    <cellStyle name="Normal 2 3 5 2" xfId="1756"/>
    <cellStyle name="Normal 2 3 5 2 2" xfId="10720"/>
    <cellStyle name="Normal 2 3 5 2 2 2" xfId="10721"/>
    <cellStyle name="Normal 2 3 5 2 2 2 2" xfId="10722"/>
    <cellStyle name="Normal 2 3 5 2 2 2 2 2" xfId="24196"/>
    <cellStyle name="Normal 2 3 5 2 2 2 3" xfId="24197"/>
    <cellStyle name="Normal 2 3 5 2 2 3" xfId="10723"/>
    <cellStyle name="Normal 2 3 5 2 2 3 2" xfId="24198"/>
    <cellStyle name="Normal 2 3 5 2 2 4" xfId="17167"/>
    <cellStyle name="Normal 2 3 5 2 3" xfId="10724"/>
    <cellStyle name="Normal 2 3 5 2 3 2" xfId="10725"/>
    <cellStyle name="Normal 2 3 5 2 3 2 2" xfId="24199"/>
    <cellStyle name="Normal 2 3 5 2 3 3" xfId="24200"/>
    <cellStyle name="Normal 2 3 5 2 4" xfId="10726"/>
    <cellStyle name="Normal 2 3 5 2 4 2" xfId="10727"/>
    <cellStyle name="Normal 2 3 5 2 4 2 2" xfId="24201"/>
    <cellStyle name="Normal 2 3 5 2 4 3" xfId="29306"/>
    <cellStyle name="Normal 2 3 5 2 5" xfId="10728"/>
    <cellStyle name="Normal 2 3 5 2 5 2" xfId="10729"/>
    <cellStyle name="Normal 2 3 5 2 5 2 2" xfId="24202"/>
    <cellStyle name="Normal 2 3 5 2 5 3" xfId="24203"/>
    <cellStyle name="Normal 2 3 5 2 6" xfId="10730"/>
    <cellStyle name="Normal 2 3 5 2 6 2" xfId="10731"/>
    <cellStyle name="Normal 2 3 5 2 6 2 2" xfId="24204"/>
    <cellStyle name="Normal 2 3 5 2 6 3" xfId="24205"/>
    <cellStyle name="Normal 2 3 5 2 7" xfId="10732"/>
    <cellStyle name="Normal 2 3 5 2 7 2" xfId="24206"/>
    <cellStyle name="Normal 2 3 5 2 8" xfId="24207"/>
    <cellStyle name="Normal 2 3 5 3" xfId="10733"/>
    <cellStyle name="Normal 2 3 5 3 2" xfId="10734"/>
    <cellStyle name="Normal 2 3 5 3 2 2" xfId="10735"/>
    <cellStyle name="Normal 2 3 5 3 2 2 2" xfId="24208"/>
    <cellStyle name="Normal 2 3 5 3 2 3" xfId="24209"/>
    <cellStyle name="Normal 2 3 5 3 3" xfId="10736"/>
    <cellStyle name="Normal 2 3 5 3 3 2" xfId="24210"/>
    <cellStyle name="Normal 2 3 5 3 4" xfId="24211"/>
    <cellStyle name="Normal 2 3 5 4" xfId="10737"/>
    <cellStyle name="Normal 2 3 5 4 2" xfId="10738"/>
    <cellStyle name="Normal 2 3 5 4 2 2" xfId="17168"/>
    <cellStyle name="Normal 2 3 5 4 3" xfId="24212"/>
    <cellStyle name="Normal 2 3 5 5" xfId="10739"/>
    <cellStyle name="Normal 2 3 5 5 2" xfId="10740"/>
    <cellStyle name="Normal 2 3 5 5 2 2" xfId="24213"/>
    <cellStyle name="Normal 2 3 5 5 3" xfId="29307"/>
    <cellStyle name="Normal 2 3 5 6" xfId="10741"/>
    <cellStyle name="Normal 2 3 5 6 2" xfId="10742"/>
    <cellStyle name="Normal 2 3 5 6 2 2" xfId="24214"/>
    <cellStyle name="Normal 2 3 5 6 3" xfId="24215"/>
    <cellStyle name="Normal 2 3 5 7" xfId="10743"/>
    <cellStyle name="Normal 2 3 5 7 2" xfId="10744"/>
    <cellStyle name="Normal 2 3 5 7 2 2" xfId="24216"/>
    <cellStyle name="Normal 2 3 5 7 3" xfId="24217"/>
    <cellStyle name="Normal 2 3 5 8" xfId="10745"/>
    <cellStyle name="Normal 2 3 5 8 2" xfId="24218"/>
    <cellStyle name="Normal 2 3 5 9" xfId="24219"/>
    <cellStyle name="Normal 2 3 6" xfId="750"/>
    <cellStyle name="Normal 2 3 6 2" xfId="1757"/>
    <cellStyle name="Normal 2 3 6 2 2" xfId="10746"/>
    <cellStyle name="Normal 2 3 6 2 2 2" xfId="10747"/>
    <cellStyle name="Normal 2 3 6 2 2 2 2" xfId="10748"/>
    <cellStyle name="Normal 2 3 6 2 2 2 2 2" xfId="24220"/>
    <cellStyle name="Normal 2 3 6 2 2 2 3" xfId="24221"/>
    <cellStyle name="Normal 2 3 6 2 2 3" xfId="10749"/>
    <cellStyle name="Normal 2 3 6 2 2 3 2" xfId="24222"/>
    <cellStyle name="Normal 2 3 6 2 2 4" xfId="24223"/>
    <cellStyle name="Normal 2 3 6 2 3" xfId="10750"/>
    <cellStyle name="Normal 2 3 6 2 3 2" xfId="10751"/>
    <cellStyle name="Normal 2 3 6 2 3 2 2" xfId="24224"/>
    <cellStyle name="Normal 2 3 6 2 3 3" xfId="17169"/>
    <cellStyle name="Normal 2 3 6 2 4" xfId="10752"/>
    <cellStyle name="Normal 2 3 6 2 4 2" xfId="10753"/>
    <cellStyle name="Normal 2 3 6 2 4 2 2" xfId="24225"/>
    <cellStyle name="Normal 2 3 6 2 4 3" xfId="24226"/>
    <cellStyle name="Normal 2 3 6 2 5" xfId="10754"/>
    <cellStyle name="Normal 2 3 6 2 5 2" xfId="10755"/>
    <cellStyle name="Normal 2 3 6 2 5 2 2" xfId="24227"/>
    <cellStyle name="Normal 2 3 6 2 5 3" xfId="24228"/>
    <cellStyle name="Normal 2 3 6 2 6" xfId="10756"/>
    <cellStyle name="Normal 2 3 6 2 6 2" xfId="10757"/>
    <cellStyle name="Normal 2 3 6 2 6 2 2" xfId="24229"/>
    <cellStyle name="Normal 2 3 6 2 6 3" xfId="24230"/>
    <cellStyle name="Normal 2 3 6 2 7" xfId="10758"/>
    <cellStyle name="Normal 2 3 6 2 7 2" xfId="24231"/>
    <cellStyle name="Normal 2 3 6 2 8" xfId="24232"/>
    <cellStyle name="Normal 2 3 6 3" xfId="10759"/>
    <cellStyle name="Normal 2 3 6 3 2" xfId="10760"/>
    <cellStyle name="Normal 2 3 6 3 2 2" xfId="10761"/>
    <cellStyle name="Normal 2 3 6 3 2 2 2" xfId="24233"/>
    <cellStyle name="Normal 2 3 6 3 2 3" xfId="24234"/>
    <cellStyle name="Normal 2 3 6 3 3" xfId="10762"/>
    <cellStyle name="Normal 2 3 6 3 3 2" xfId="24235"/>
    <cellStyle name="Normal 2 3 6 3 4" xfId="24236"/>
    <cellStyle name="Normal 2 3 6 4" xfId="10763"/>
    <cellStyle name="Normal 2 3 6 4 2" xfId="10764"/>
    <cellStyle name="Normal 2 3 6 4 2 2" xfId="24237"/>
    <cellStyle name="Normal 2 3 6 4 3" xfId="24238"/>
    <cellStyle name="Normal 2 3 6 5" xfId="10765"/>
    <cellStyle name="Normal 2 3 6 5 2" xfId="10766"/>
    <cellStyle name="Normal 2 3 6 5 2 2" xfId="29308"/>
    <cellStyle name="Normal 2 3 6 5 3" xfId="30221"/>
    <cellStyle name="Normal 2 3 6 6" xfId="10767"/>
    <cellStyle name="Normal 2 3 6 6 2" xfId="10768"/>
    <cellStyle name="Normal 2 3 6 6 2 2" xfId="24239"/>
    <cellStyle name="Normal 2 3 6 6 3" xfId="24240"/>
    <cellStyle name="Normal 2 3 6 7" xfId="10769"/>
    <cellStyle name="Normal 2 3 6 7 2" xfId="10770"/>
    <cellStyle name="Normal 2 3 6 7 2 2" xfId="24241"/>
    <cellStyle name="Normal 2 3 6 7 3" xfId="24242"/>
    <cellStyle name="Normal 2 3 6 8" xfId="10771"/>
    <cellStyle name="Normal 2 3 6 8 2" xfId="24243"/>
    <cellStyle name="Normal 2 3 6 9" xfId="15931"/>
    <cellStyle name="Normal 2 3 7" xfId="1758"/>
    <cellStyle name="Normal 2 3 7 2" xfId="10772"/>
    <cellStyle name="Normal 2 3 7 2 2" xfId="10773"/>
    <cellStyle name="Normal 2 3 7 2 2 2" xfId="10774"/>
    <cellStyle name="Normal 2 3 7 2 2 2 2" xfId="24244"/>
    <cellStyle name="Normal 2 3 7 2 2 3" xfId="24245"/>
    <cellStyle name="Normal 2 3 7 2 3" xfId="10775"/>
    <cellStyle name="Normal 2 3 7 2 3 2" xfId="24246"/>
    <cellStyle name="Normal 2 3 7 2 4" xfId="24247"/>
    <cellStyle name="Normal 2 3 7 3" xfId="10776"/>
    <cellStyle name="Normal 2 3 7 3 2" xfId="10777"/>
    <cellStyle name="Normal 2 3 7 3 2 2" xfId="24248"/>
    <cellStyle name="Normal 2 3 7 3 3" xfId="24249"/>
    <cellStyle name="Normal 2 3 7 4" xfId="10778"/>
    <cellStyle name="Normal 2 3 7 4 2" xfId="10779"/>
    <cellStyle name="Normal 2 3 7 4 2 2" xfId="24250"/>
    <cellStyle name="Normal 2 3 7 4 3" xfId="15932"/>
    <cellStyle name="Normal 2 3 7 5" xfId="10780"/>
    <cellStyle name="Normal 2 3 7 5 2" xfId="10781"/>
    <cellStyle name="Normal 2 3 7 5 2 2" xfId="17170"/>
    <cellStyle name="Normal 2 3 7 5 3" xfId="24251"/>
    <cellStyle name="Normal 2 3 7 6" xfId="10782"/>
    <cellStyle name="Normal 2 3 7 6 2" xfId="10783"/>
    <cellStyle name="Normal 2 3 7 6 2 2" xfId="24252"/>
    <cellStyle name="Normal 2 3 7 6 3" xfId="24253"/>
    <cellStyle name="Normal 2 3 7 7" xfId="10784"/>
    <cellStyle name="Normal 2 3 7 7 2" xfId="24254"/>
    <cellStyle name="Normal 2 3 7 8" xfId="24255"/>
    <cellStyle name="Normal 2 3 8" xfId="1759"/>
    <cellStyle name="Normal 2 3 8 2" xfId="10785"/>
    <cellStyle name="Normal 2 3 8 2 2" xfId="10786"/>
    <cellStyle name="Normal 2 3 8 2 2 2" xfId="10787"/>
    <cellStyle name="Normal 2 3 8 2 2 2 2" xfId="24256"/>
    <cellStyle name="Normal 2 3 8 2 2 3" xfId="24257"/>
    <cellStyle name="Normal 2 3 8 2 3" xfId="10788"/>
    <cellStyle name="Normal 2 3 8 2 3 2" xfId="24258"/>
    <cellStyle name="Normal 2 3 8 2 4" xfId="24259"/>
    <cellStyle name="Normal 2 3 8 3" xfId="10789"/>
    <cellStyle name="Normal 2 3 8 3 2" xfId="10790"/>
    <cellStyle name="Normal 2 3 8 3 2 2" xfId="24260"/>
    <cellStyle name="Normal 2 3 8 3 3" xfId="24261"/>
    <cellStyle name="Normal 2 3 8 4" xfId="10791"/>
    <cellStyle name="Normal 2 3 8 4 2" xfId="10792"/>
    <cellStyle name="Normal 2 3 8 4 2 2" xfId="29309"/>
    <cellStyle name="Normal 2 3 8 4 3" xfId="30222"/>
    <cellStyle name="Normal 2 3 8 5" xfId="10793"/>
    <cellStyle name="Normal 2 3 8 5 2" xfId="10794"/>
    <cellStyle name="Normal 2 3 8 5 2 2" xfId="24262"/>
    <cellStyle name="Normal 2 3 8 5 3" xfId="24263"/>
    <cellStyle name="Normal 2 3 8 6" xfId="10795"/>
    <cellStyle name="Normal 2 3 8 6 2" xfId="10796"/>
    <cellStyle name="Normal 2 3 8 6 2 2" xfId="24264"/>
    <cellStyle name="Normal 2 3 8 6 3" xfId="24265"/>
    <cellStyle name="Normal 2 3 8 7" xfId="10797"/>
    <cellStyle name="Normal 2 3 8 7 2" xfId="24266"/>
    <cellStyle name="Normal 2 3 8 8" xfId="24267"/>
    <cellStyle name="Normal 2 3 9" xfId="1760"/>
    <cellStyle name="Normal 2 3 9 2" xfId="10798"/>
    <cellStyle name="Normal 2 3 9 2 2" xfId="10799"/>
    <cellStyle name="Normal 2 3 9 2 2 2" xfId="10800"/>
    <cellStyle name="Normal 2 3 9 2 2 2 2" xfId="24268"/>
    <cellStyle name="Normal 2 3 9 2 2 3" xfId="24269"/>
    <cellStyle name="Normal 2 3 9 2 3" xfId="10801"/>
    <cellStyle name="Normal 2 3 9 2 3 2" xfId="24270"/>
    <cellStyle name="Normal 2 3 9 2 4" xfId="24271"/>
    <cellStyle name="Normal 2 3 9 3" xfId="10802"/>
    <cellStyle name="Normal 2 3 9 3 2" xfId="10803"/>
    <cellStyle name="Normal 2 3 9 3 2 2" xfId="24272"/>
    <cellStyle name="Normal 2 3 9 3 3" xfId="24273"/>
    <cellStyle name="Normal 2 3 9 4" xfId="10804"/>
    <cellStyle name="Normal 2 3 9 4 2" xfId="10805"/>
    <cellStyle name="Normal 2 3 9 4 2 2" xfId="24274"/>
    <cellStyle name="Normal 2 3 9 4 3" xfId="24275"/>
    <cellStyle name="Normal 2 3 9 5" xfId="10806"/>
    <cellStyle name="Normal 2 3 9 5 2" xfId="10807"/>
    <cellStyle name="Normal 2 3 9 5 2 2" xfId="24276"/>
    <cellStyle name="Normal 2 3 9 5 3" xfId="15933"/>
    <cellStyle name="Normal 2 3 9 6" xfId="10808"/>
    <cellStyle name="Normal 2 3 9 6 2" xfId="10809"/>
    <cellStyle name="Normal 2 3 9 6 2 2" xfId="17171"/>
    <cellStyle name="Normal 2 3 9 6 3" xfId="24277"/>
    <cellStyle name="Normal 2 3 9 7" xfId="10810"/>
    <cellStyle name="Normal 2 3 9 7 2" xfId="24278"/>
    <cellStyle name="Normal 2 3 9 8" xfId="24279"/>
    <cellStyle name="Normal 2 4" xfId="751"/>
    <cellStyle name="Normal 2 4 10" xfId="10811"/>
    <cellStyle name="Normal 2 4 10 2" xfId="10812"/>
    <cellStyle name="Normal 2 4 10 2 2" xfId="24280"/>
    <cellStyle name="Normal 2 4 10 3" xfId="24281"/>
    <cellStyle name="Normal 2 4 11" xfId="10813"/>
    <cellStyle name="Normal 2 4 11 2" xfId="10814"/>
    <cellStyle name="Normal 2 4 11 2 2" xfId="24282"/>
    <cellStyle name="Normal 2 4 11 3" xfId="24283"/>
    <cellStyle name="Normal 2 4 12" xfId="10815"/>
    <cellStyle name="Normal 2 4 12 2" xfId="10816"/>
    <cellStyle name="Normal 2 4 12 2 2" xfId="24284"/>
    <cellStyle name="Normal 2 4 12 3" xfId="24285"/>
    <cellStyle name="Normal 2 4 13" xfId="10817"/>
    <cellStyle name="Normal 2 4 13 2" xfId="10818"/>
    <cellStyle name="Normal 2 4 13 2 2" xfId="29310"/>
    <cellStyle name="Normal 2 4 13 3" xfId="16703"/>
    <cellStyle name="Normal 2 4 14" xfId="10819"/>
    <cellStyle name="Normal 2 4 14 2" xfId="24286"/>
    <cellStyle name="Normal 2 4 15" xfId="24287"/>
    <cellStyle name="Normal 2 4 2" xfId="752"/>
    <cellStyle name="Normal 2 4 2 10" xfId="10820"/>
    <cellStyle name="Normal 2 4 2 10 2" xfId="10821"/>
    <cellStyle name="Normal 2 4 2 10 2 2" xfId="24288"/>
    <cellStyle name="Normal 2 4 2 10 3" xfId="24289"/>
    <cellStyle name="Normal 2 4 2 11" xfId="10822"/>
    <cellStyle name="Normal 2 4 2 11 2" xfId="10823"/>
    <cellStyle name="Normal 2 4 2 11 2 2" xfId="24290"/>
    <cellStyle name="Normal 2 4 2 11 3" xfId="24291"/>
    <cellStyle name="Normal 2 4 2 12" xfId="10824"/>
    <cellStyle name="Normal 2 4 2 12 2" xfId="10825"/>
    <cellStyle name="Normal 2 4 2 12 2 2" xfId="24292"/>
    <cellStyle name="Normal 2 4 2 12 3" xfId="16704"/>
    <cellStyle name="Normal 2 4 2 13" xfId="10826"/>
    <cellStyle name="Normal 2 4 2 13 2" xfId="24293"/>
    <cellStyle name="Normal 2 4 2 14" xfId="24294"/>
    <cellStyle name="Normal 2 4 2 2" xfId="753"/>
    <cellStyle name="Normal 2 4 2 2 2" xfId="1761"/>
    <cellStyle name="Normal 2 4 2 2 2 2" xfId="10827"/>
    <cellStyle name="Normal 2 4 2 2 2 2 2" xfId="10828"/>
    <cellStyle name="Normal 2 4 2 2 2 2 2 2" xfId="10829"/>
    <cellStyle name="Normal 2 4 2 2 2 2 2 2 2" xfId="24295"/>
    <cellStyle name="Normal 2 4 2 2 2 2 2 3" xfId="24296"/>
    <cellStyle name="Normal 2 4 2 2 2 2 3" xfId="10830"/>
    <cellStyle name="Normal 2 4 2 2 2 2 3 2" xfId="24297"/>
    <cellStyle name="Normal 2 4 2 2 2 2 4" xfId="24298"/>
    <cellStyle name="Normal 2 4 2 2 2 3" xfId="10831"/>
    <cellStyle name="Normal 2 4 2 2 2 3 2" xfId="10832"/>
    <cellStyle name="Normal 2 4 2 2 2 3 2 2" xfId="24299"/>
    <cellStyle name="Normal 2 4 2 2 2 3 3" xfId="24300"/>
    <cellStyle name="Normal 2 4 2 2 2 4" xfId="10833"/>
    <cellStyle name="Normal 2 4 2 2 2 4 2" xfId="10834"/>
    <cellStyle name="Normal 2 4 2 2 2 4 2 2" xfId="24301"/>
    <cellStyle name="Normal 2 4 2 2 2 4 3" xfId="24302"/>
    <cellStyle name="Normal 2 4 2 2 2 5" xfId="10835"/>
    <cellStyle name="Normal 2 4 2 2 2 5 2" xfId="10836"/>
    <cellStyle name="Normal 2 4 2 2 2 5 2 2" xfId="15934"/>
    <cellStyle name="Normal 2 4 2 2 2 5 3" xfId="17172"/>
    <cellStyle name="Normal 2 4 2 2 2 6" xfId="10837"/>
    <cellStyle name="Normal 2 4 2 2 2 6 2" xfId="10838"/>
    <cellStyle name="Normal 2 4 2 2 2 6 2 2" xfId="24303"/>
    <cellStyle name="Normal 2 4 2 2 2 6 3" xfId="24304"/>
    <cellStyle name="Normal 2 4 2 2 2 7" xfId="10839"/>
    <cellStyle name="Normal 2 4 2 2 2 7 2" xfId="24305"/>
    <cellStyle name="Normal 2 4 2 2 2 8" xfId="24306"/>
    <cellStyle name="Normal 2 4 2 2 3" xfId="10840"/>
    <cellStyle name="Normal 2 4 2 2 3 2" xfId="10841"/>
    <cellStyle name="Normal 2 4 2 2 3 2 2" xfId="10842"/>
    <cellStyle name="Normal 2 4 2 2 3 2 2 2" xfId="24307"/>
    <cellStyle name="Normal 2 4 2 2 3 2 3" xfId="24308"/>
    <cellStyle name="Normal 2 4 2 2 3 3" xfId="10843"/>
    <cellStyle name="Normal 2 4 2 2 3 3 2" xfId="24309"/>
    <cellStyle name="Normal 2 4 2 2 3 4" xfId="29311"/>
    <cellStyle name="Normal 2 4 2 2 4" xfId="10844"/>
    <cellStyle name="Normal 2 4 2 2 4 2" xfId="10845"/>
    <cellStyle name="Normal 2 4 2 2 4 2 2" xfId="24310"/>
    <cellStyle name="Normal 2 4 2 2 4 3" xfId="24311"/>
    <cellStyle name="Normal 2 4 2 2 5" xfId="10846"/>
    <cellStyle name="Normal 2 4 2 2 5 2" xfId="10847"/>
    <cellStyle name="Normal 2 4 2 2 5 2 2" xfId="24312"/>
    <cellStyle name="Normal 2 4 2 2 5 3" xfId="24313"/>
    <cellStyle name="Normal 2 4 2 2 6" xfId="10848"/>
    <cellStyle name="Normal 2 4 2 2 6 2" xfId="10849"/>
    <cellStyle name="Normal 2 4 2 2 6 2 2" xfId="24314"/>
    <cellStyle name="Normal 2 4 2 2 6 3" xfId="24315"/>
    <cellStyle name="Normal 2 4 2 2 7" xfId="10850"/>
    <cellStyle name="Normal 2 4 2 2 7 2" xfId="10851"/>
    <cellStyle name="Normal 2 4 2 2 7 2 2" xfId="24316"/>
    <cellStyle name="Normal 2 4 2 2 7 3" xfId="24317"/>
    <cellStyle name="Normal 2 4 2 2 8" xfId="10852"/>
    <cellStyle name="Normal 2 4 2 2 8 2" xfId="24318"/>
    <cellStyle name="Normal 2 4 2 2 9" xfId="24319"/>
    <cellStyle name="Normal 2 4 2 3" xfId="754"/>
    <cellStyle name="Normal 2 4 2 3 2" xfId="1762"/>
    <cellStyle name="Normal 2 4 2 3 2 2" xfId="10853"/>
    <cellStyle name="Normal 2 4 2 3 2 2 2" xfId="10854"/>
    <cellStyle name="Normal 2 4 2 3 2 2 2 2" xfId="10855"/>
    <cellStyle name="Normal 2 4 2 3 2 2 2 2 2" xfId="24320"/>
    <cellStyle name="Normal 2 4 2 3 2 2 2 3" xfId="24321"/>
    <cellStyle name="Normal 2 4 2 3 2 2 3" xfId="10856"/>
    <cellStyle name="Normal 2 4 2 3 2 2 3 2" xfId="24322"/>
    <cellStyle name="Normal 2 4 2 3 2 2 4" xfId="29312"/>
    <cellStyle name="Normal 2 4 2 3 2 3" xfId="10857"/>
    <cellStyle name="Normal 2 4 2 3 2 3 2" xfId="10858"/>
    <cellStyle name="Normal 2 4 2 3 2 3 2 2" xfId="24323"/>
    <cellStyle name="Normal 2 4 2 3 2 3 3" xfId="24324"/>
    <cellStyle name="Normal 2 4 2 3 2 4" xfId="10859"/>
    <cellStyle name="Normal 2 4 2 3 2 4 2" xfId="10860"/>
    <cellStyle name="Normal 2 4 2 3 2 4 2 2" xfId="24325"/>
    <cellStyle name="Normal 2 4 2 3 2 4 3" xfId="24326"/>
    <cellStyle name="Normal 2 4 2 3 2 5" xfId="10861"/>
    <cellStyle name="Normal 2 4 2 3 2 5 2" xfId="10862"/>
    <cellStyle name="Normal 2 4 2 3 2 5 2 2" xfId="24327"/>
    <cellStyle name="Normal 2 4 2 3 2 5 3" xfId="24328"/>
    <cellStyle name="Normal 2 4 2 3 2 6" xfId="10863"/>
    <cellStyle name="Normal 2 4 2 3 2 6 2" xfId="10864"/>
    <cellStyle name="Normal 2 4 2 3 2 6 2 2" xfId="17173"/>
    <cellStyle name="Normal 2 4 2 3 2 6 3" xfId="24329"/>
    <cellStyle name="Normal 2 4 2 3 2 7" xfId="10865"/>
    <cellStyle name="Normal 2 4 2 3 2 7 2" xfId="24330"/>
    <cellStyle name="Normal 2 4 2 3 2 8" xfId="24331"/>
    <cellStyle name="Normal 2 4 2 3 3" xfId="10866"/>
    <cellStyle name="Normal 2 4 2 3 3 2" xfId="10867"/>
    <cellStyle name="Normal 2 4 2 3 3 2 2" xfId="10868"/>
    <cellStyle name="Normal 2 4 2 3 3 2 2 2" xfId="24332"/>
    <cellStyle name="Normal 2 4 2 3 3 2 3" xfId="24333"/>
    <cellStyle name="Normal 2 4 2 3 3 3" xfId="10869"/>
    <cellStyle name="Normal 2 4 2 3 3 3 2" xfId="24334"/>
    <cellStyle name="Normal 2 4 2 3 3 4" xfId="29313"/>
    <cellStyle name="Normal 2 4 2 3 4" xfId="10870"/>
    <cellStyle name="Normal 2 4 2 3 4 2" xfId="10871"/>
    <cellStyle name="Normal 2 4 2 3 4 2 2" xfId="24335"/>
    <cellStyle name="Normal 2 4 2 3 4 3" xfId="24336"/>
    <cellStyle name="Normal 2 4 2 3 5" xfId="10872"/>
    <cellStyle name="Normal 2 4 2 3 5 2" xfId="10873"/>
    <cellStyle name="Normal 2 4 2 3 5 2 2" xfId="24337"/>
    <cellStyle name="Normal 2 4 2 3 5 3" xfId="24338"/>
    <cellStyle name="Normal 2 4 2 3 6" xfId="10874"/>
    <cellStyle name="Normal 2 4 2 3 6 2" xfId="10875"/>
    <cellStyle name="Normal 2 4 2 3 6 2 2" xfId="24339"/>
    <cellStyle name="Normal 2 4 2 3 6 3" xfId="24340"/>
    <cellStyle name="Normal 2 4 2 3 7" xfId="10876"/>
    <cellStyle name="Normal 2 4 2 3 7 2" xfId="10877"/>
    <cellStyle name="Normal 2 4 2 3 7 2 2" xfId="24341"/>
    <cellStyle name="Normal 2 4 2 3 7 3" xfId="17174"/>
    <cellStyle name="Normal 2 4 2 3 8" xfId="10878"/>
    <cellStyle name="Normal 2 4 2 3 8 2" xfId="24342"/>
    <cellStyle name="Normal 2 4 2 3 9" xfId="24343"/>
    <cellStyle name="Normal 2 4 2 4" xfId="755"/>
    <cellStyle name="Normal 2 4 2 4 2" xfId="1763"/>
    <cellStyle name="Normal 2 4 2 4 2 2" xfId="10879"/>
    <cellStyle name="Normal 2 4 2 4 2 2 2" xfId="10880"/>
    <cellStyle name="Normal 2 4 2 4 2 2 2 2" xfId="10881"/>
    <cellStyle name="Normal 2 4 2 4 2 2 2 2 2" xfId="24344"/>
    <cellStyle name="Normal 2 4 2 4 2 2 2 3" xfId="24345"/>
    <cellStyle name="Normal 2 4 2 4 2 2 3" xfId="10882"/>
    <cellStyle name="Normal 2 4 2 4 2 2 3 2" xfId="24346"/>
    <cellStyle name="Normal 2 4 2 4 2 2 4" xfId="24347"/>
    <cellStyle name="Normal 2 4 2 4 2 3" xfId="10883"/>
    <cellStyle name="Normal 2 4 2 4 2 3 2" xfId="10884"/>
    <cellStyle name="Normal 2 4 2 4 2 3 2 2" xfId="24348"/>
    <cellStyle name="Normal 2 4 2 4 2 3 3" xfId="24349"/>
    <cellStyle name="Normal 2 4 2 4 2 4" xfId="10885"/>
    <cellStyle name="Normal 2 4 2 4 2 4 2" xfId="10886"/>
    <cellStyle name="Normal 2 4 2 4 2 4 2 2" xfId="24350"/>
    <cellStyle name="Normal 2 4 2 4 2 4 3" xfId="24351"/>
    <cellStyle name="Normal 2 4 2 4 2 5" xfId="10887"/>
    <cellStyle name="Normal 2 4 2 4 2 5 2" xfId="10888"/>
    <cellStyle name="Normal 2 4 2 4 2 5 2 2" xfId="24352"/>
    <cellStyle name="Normal 2 4 2 4 2 5 3" xfId="24353"/>
    <cellStyle name="Normal 2 4 2 4 2 6" xfId="10889"/>
    <cellStyle name="Normal 2 4 2 4 2 6 2" xfId="10890"/>
    <cellStyle name="Normal 2 4 2 4 2 6 2 2" xfId="24354"/>
    <cellStyle name="Normal 2 4 2 4 2 6 3" xfId="17175"/>
    <cellStyle name="Normal 2 4 2 4 2 7" xfId="10891"/>
    <cellStyle name="Normal 2 4 2 4 2 7 2" xfId="24355"/>
    <cellStyle name="Normal 2 4 2 4 2 8" xfId="24356"/>
    <cellStyle name="Normal 2 4 2 4 3" xfId="10892"/>
    <cellStyle name="Normal 2 4 2 4 3 2" xfId="10893"/>
    <cellStyle name="Normal 2 4 2 4 3 2 2" xfId="10894"/>
    <cellStyle name="Normal 2 4 2 4 3 2 2 2" xfId="24357"/>
    <cellStyle name="Normal 2 4 2 4 3 2 3" xfId="24358"/>
    <cellStyle name="Normal 2 4 2 4 3 3" xfId="10895"/>
    <cellStyle name="Normal 2 4 2 4 3 3 2" xfId="29314"/>
    <cellStyle name="Normal 2 4 2 4 3 4" xfId="30223"/>
    <cellStyle name="Normal 2 4 2 4 4" xfId="10896"/>
    <cellStyle name="Normal 2 4 2 4 4 2" xfId="10897"/>
    <cellStyle name="Normal 2 4 2 4 4 2 2" xfId="24359"/>
    <cellStyle name="Normal 2 4 2 4 4 3" xfId="24360"/>
    <cellStyle name="Normal 2 4 2 4 5" xfId="10898"/>
    <cellStyle name="Normal 2 4 2 4 5 2" xfId="10899"/>
    <cellStyle name="Normal 2 4 2 4 5 2 2" xfId="24361"/>
    <cellStyle name="Normal 2 4 2 4 5 3" xfId="24362"/>
    <cellStyle name="Normal 2 4 2 4 6" xfId="10900"/>
    <cellStyle name="Normal 2 4 2 4 6 2" xfId="10901"/>
    <cellStyle name="Normal 2 4 2 4 6 2 2" xfId="24363"/>
    <cellStyle name="Normal 2 4 2 4 6 3" xfId="24364"/>
    <cellStyle name="Normal 2 4 2 4 7" xfId="10902"/>
    <cellStyle name="Normal 2 4 2 4 7 2" xfId="10903"/>
    <cellStyle name="Normal 2 4 2 4 7 2 2" xfId="24365"/>
    <cellStyle name="Normal 2 4 2 4 7 3" xfId="24366"/>
    <cellStyle name="Normal 2 4 2 4 8" xfId="10904"/>
    <cellStyle name="Normal 2 4 2 4 8 2" xfId="24367"/>
    <cellStyle name="Normal 2 4 2 4 9" xfId="24368"/>
    <cellStyle name="Normal 2 4 2 5" xfId="1764"/>
    <cellStyle name="Normal 2 4 2 5 2" xfId="10905"/>
    <cellStyle name="Normal 2 4 2 5 2 2" xfId="10906"/>
    <cellStyle name="Normal 2 4 2 5 2 2 2" xfId="10907"/>
    <cellStyle name="Normal 2 4 2 5 2 2 2 2" xfId="24369"/>
    <cellStyle name="Normal 2 4 2 5 2 2 3" xfId="24370"/>
    <cellStyle name="Normal 2 4 2 5 2 3" xfId="10908"/>
    <cellStyle name="Normal 2 4 2 5 2 3 2" xfId="24371"/>
    <cellStyle name="Normal 2 4 2 5 2 4" xfId="24372"/>
    <cellStyle name="Normal 2 4 2 5 3" xfId="10909"/>
    <cellStyle name="Normal 2 4 2 5 3 2" xfId="10910"/>
    <cellStyle name="Normal 2 4 2 5 3 2 2" xfId="24373"/>
    <cellStyle name="Normal 2 4 2 5 3 3" xfId="15935"/>
    <cellStyle name="Normal 2 4 2 5 4" xfId="10911"/>
    <cellStyle name="Normal 2 4 2 5 4 2" xfId="10912"/>
    <cellStyle name="Normal 2 4 2 5 4 2 2" xfId="17176"/>
    <cellStyle name="Normal 2 4 2 5 4 3" xfId="24374"/>
    <cellStyle name="Normal 2 4 2 5 5" xfId="10913"/>
    <cellStyle name="Normal 2 4 2 5 5 2" xfId="10914"/>
    <cellStyle name="Normal 2 4 2 5 5 2 2" xfId="24375"/>
    <cellStyle name="Normal 2 4 2 5 5 3" xfId="24376"/>
    <cellStyle name="Normal 2 4 2 5 6" xfId="10915"/>
    <cellStyle name="Normal 2 4 2 5 6 2" xfId="10916"/>
    <cellStyle name="Normal 2 4 2 5 6 2 2" xfId="24377"/>
    <cellStyle name="Normal 2 4 2 5 6 3" xfId="24378"/>
    <cellStyle name="Normal 2 4 2 5 7" xfId="10917"/>
    <cellStyle name="Normal 2 4 2 5 7 2" xfId="24379"/>
    <cellStyle name="Normal 2 4 2 5 8" xfId="24380"/>
    <cellStyle name="Normal 2 4 2 6" xfId="1765"/>
    <cellStyle name="Normal 2 4 2 6 2" xfId="10918"/>
    <cellStyle name="Normal 2 4 2 6 2 2" xfId="10919"/>
    <cellStyle name="Normal 2 4 2 6 2 2 2" xfId="10920"/>
    <cellStyle name="Normal 2 4 2 6 2 2 2 2" xfId="24381"/>
    <cellStyle name="Normal 2 4 2 6 2 2 3" xfId="24382"/>
    <cellStyle name="Normal 2 4 2 6 2 3" xfId="10921"/>
    <cellStyle name="Normal 2 4 2 6 2 3 2" xfId="29315"/>
    <cellStyle name="Normal 2 4 2 6 2 4" xfId="30224"/>
    <cellStyle name="Normal 2 4 2 6 3" xfId="10922"/>
    <cellStyle name="Normal 2 4 2 6 3 2" xfId="10923"/>
    <cellStyle name="Normal 2 4 2 6 3 2 2" xfId="24383"/>
    <cellStyle name="Normal 2 4 2 6 3 3" xfId="24384"/>
    <cellStyle name="Normal 2 4 2 6 4" xfId="10924"/>
    <cellStyle name="Normal 2 4 2 6 4 2" xfId="10925"/>
    <cellStyle name="Normal 2 4 2 6 4 2 2" xfId="24385"/>
    <cellStyle name="Normal 2 4 2 6 4 3" xfId="24386"/>
    <cellStyle name="Normal 2 4 2 6 5" xfId="10926"/>
    <cellStyle name="Normal 2 4 2 6 5 2" xfId="10927"/>
    <cellStyle name="Normal 2 4 2 6 5 2 2" xfId="24387"/>
    <cellStyle name="Normal 2 4 2 6 5 3" xfId="24388"/>
    <cellStyle name="Normal 2 4 2 6 6" xfId="10928"/>
    <cellStyle name="Normal 2 4 2 6 6 2" xfId="10929"/>
    <cellStyle name="Normal 2 4 2 6 6 2 2" xfId="24389"/>
    <cellStyle name="Normal 2 4 2 6 6 3" xfId="24390"/>
    <cellStyle name="Normal 2 4 2 6 7" xfId="10930"/>
    <cellStyle name="Normal 2 4 2 6 7 2" xfId="24391"/>
    <cellStyle name="Normal 2 4 2 6 8" xfId="24392"/>
    <cellStyle name="Normal 2 4 2 7" xfId="1766"/>
    <cellStyle name="Normal 2 4 2 7 2" xfId="10931"/>
    <cellStyle name="Normal 2 4 2 7 2 2" xfId="10932"/>
    <cellStyle name="Normal 2 4 2 7 2 2 2" xfId="10933"/>
    <cellStyle name="Normal 2 4 2 7 2 2 2 2" xfId="24393"/>
    <cellStyle name="Normal 2 4 2 7 2 2 3" xfId="24394"/>
    <cellStyle name="Normal 2 4 2 7 2 3" xfId="10934"/>
    <cellStyle name="Normal 2 4 2 7 2 3 2" xfId="24395"/>
    <cellStyle name="Normal 2 4 2 7 2 4" xfId="24396"/>
    <cellStyle name="Normal 2 4 2 7 3" xfId="10935"/>
    <cellStyle name="Normal 2 4 2 7 3 2" xfId="10936"/>
    <cellStyle name="Normal 2 4 2 7 3 2 2" xfId="24397"/>
    <cellStyle name="Normal 2 4 2 7 3 3" xfId="24398"/>
    <cellStyle name="Normal 2 4 2 7 4" xfId="10937"/>
    <cellStyle name="Normal 2 4 2 7 4 2" xfId="10938"/>
    <cellStyle name="Normal 2 4 2 7 4 2 2" xfId="24399"/>
    <cellStyle name="Normal 2 4 2 7 4 3" xfId="15936"/>
    <cellStyle name="Normal 2 4 2 7 5" xfId="10939"/>
    <cellStyle name="Normal 2 4 2 7 5 2" xfId="10940"/>
    <cellStyle name="Normal 2 4 2 7 5 2 2" xfId="17177"/>
    <cellStyle name="Normal 2 4 2 7 5 3" xfId="24400"/>
    <cellStyle name="Normal 2 4 2 7 6" xfId="10941"/>
    <cellStyle name="Normal 2 4 2 7 6 2" xfId="10942"/>
    <cellStyle name="Normal 2 4 2 7 6 2 2" xfId="24401"/>
    <cellStyle name="Normal 2 4 2 7 6 3" xfId="24402"/>
    <cellStyle name="Normal 2 4 2 7 7" xfId="10943"/>
    <cellStyle name="Normal 2 4 2 7 7 2" xfId="24403"/>
    <cellStyle name="Normal 2 4 2 7 8" xfId="24404"/>
    <cellStyle name="Normal 2 4 2 8" xfId="10944"/>
    <cellStyle name="Normal 2 4 2 8 2" xfId="10945"/>
    <cellStyle name="Normal 2 4 2 8 2 2" xfId="10946"/>
    <cellStyle name="Normal 2 4 2 8 2 2 2" xfId="24405"/>
    <cellStyle name="Normal 2 4 2 8 2 3" xfId="24406"/>
    <cellStyle name="Normal 2 4 2 8 3" xfId="10947"/>
    <cellStyle name="Normal 2 4 2 8 3 2" xfId="29316"/>
    <cellStyle name="Normal 2 4 2 8 4" xfId="30225"/>
    <cellStyle name="Normal 2 4 2 9" xfId="10948"/>
    <cellStyle name="Normal 2 4 2 9 2" xfId="10949"/>
    <cellStyle name="Normal 2 4 2 9 2 2" xfId="24407"/>
    <cellStyle name="Normal 2 4 2 9 3" xfId="24408"/>
    <cellStyle name="Normal 2 4 3" xfId="756"/>
    <cellStyle name="Normal 2 4 3 2" xfId="1767"/>
    <cellStyle name="Normal 2 4 3 2 2" xfId="10950"/>
    <cellStyle name="Normal 2 4 3 2 2 2" xfId="10951"/>
    <cellStyle name="Normal 2 4 3 2 2 2 2" xfId="10952"/>
    <cellStyle name="Normal 2 4 3 2 2 2 2 2" xfId="24409"/>
    <cellStyle name="Normal 2 4 3 2 2 2 3" xfId="24410"/>
    <cellStyle name="Normal 2 4 3 2 2 3" xfId="10953"/>
    <cellStyle name="Normal 2 4 3 2 2 3 2" xfId="24411"/>
    <cellStyle name="Normal 2 4 3 2 2 4" xfId="24412"/>
    <cellStyle name="Normal 2 4 3 2 3" xfId="10954"/>
    <cellStyle name="Normal 2 4 3 2 3 2" xfId="10955"/>
    <cellStyle name="Normal 2 4 3 2 3 2 2" xfId="24413"/>
    <cellStyle name="Normal 2 4 3 2 3 3" xfId="30226"/>
    <cellStyle name="Normal 2 4 3 2 4" xfId="10956"/>
    <cellStyle name="Normal 2 4 3 2 4 2" xfId="10957"/>
    <cellStyle name="Normal 2 4 3 2 4 2 2" xfId="30227"/>
    <cellStyle name="Normal 2 4 3 2 4 3" xfId="30228"/>
    <cellStyle name="Normal 2 4 3 2 5" xfId="10958"/>
    <cellStyle name="Normal 2 4 3 2 5 2" xfId="10959"/>
    <cellStyle name="Normal 2 4 3 2 5 2 2" xfId="30229"/>
    <cellStyle name="Normal 2 4 3 2 5 3" xfId="16705"/>
    <cellStyle name="Normal 2 4 3 2 6" xfId="10960"/>
    <cellStyle name="Normal 2 4 3 2 6 2" xfId="10961"/>
    <cellStyle name="Normal 2 4 3 2 6 2 2" xfId="17411"/>
    <cellStyle name="Normal 2 4 3 2 6 3" xfId="30230"/>
    <cellStyle name="Normal 2 4 3 2 7" xfId="10962"/>
    <cellStyle name="Normal 2 4 3 2 7 2" xfId="30231"/>
    <cellStyle name="Normal 2 4 3 2 8" xfId="24414"/>
    <cellStyle name="Normal 2 4 3 3" xfId="10963"/>
    <cellStyle name="Normal 2 4 3 3 2" xfId="10964"/>
    <cellStyle name="Normal 2 4 3 3 2 2" xfId="10965"/>
    <cellStyle name="Normal 2 4 3 3 2 2 2" xfId="24415"/>
    <cellStyle name="Normal 2 4 3 3 2 3" xfId="24416"/>
    <cellStyle name="Normal 2 4 3 3 3" xfId="10966"/>
    <cellStyle name="Normal 2 4 3 3 3 2" xfId="24417"/>
    <cellStyle name="Normal 2 4 3 3 4" xfId="24418"/>
    <cellStyle name="Normal 2 4 3 4" xfId="10967"/>
    <cellStyle name="Normal 2 4 3 4 2" xfId="10968"/>
    <cellStyle name="Normal 2 4 3 4 2 2" xfId="24419"/>
    <cellStyle name="Normal 2 4 3 4 3" xfId="24420"/>
    <cellStyle name="Normal 2 4 3 5" xfId="10969"/>
    <cellStyle name="Normal 2 4 3 5 2" xfId="10970"/>
    <cellStyle name="Normal 2 4 3 5 2 2" xfId="24421"/>
    <cellStyle name="Normal 2 4 3 5 3" xfId="24422"/>
    <cellStyle name="Normal 2 4 3 6" xfId="10971"/>
    <cellStyle name="Normal 2 4 3 6 2" xfId="10972"/>
    <cellStyle name="Normal 2 4 3 6 2 2" xfId="24423"/>
    <cellStyle name="Normal 2 4 3 6 3" xfId="24424"/>
    <cellStyle name="Normal 2 4 3 7" xfId="10973"/>
    <cellStyle name="Normal 2 4 3 7 2" xfId="10974"/>
    <cellStyle name="Normal 2 4 3 7 2 2" xfId="24425"/>
    <cellStyle name="Normal 2 4 3 7 3" xfId="15937"/>
    <cellStyle name="Normal 2 4 3 8" xfId="10975"/>
    <cellStyle name="Normal 2 4 3 8 2" xfId="17178"/>
    <cellStyle name="Normal 2 4 3 9" xfId="24426"/>
    <cellStyle name="Normal 2 4 4" xfId="757"/>
    <cellStyle name="Normal 2 4 4 2" xfId="1768"/>
    <cellStyle name="Normal 2 4 4 2 2" xfId="10976"/>
    <cellStyle name="Normal 2 4 4 2 2 2" xfId="10977"/>
    <cellStyle name="Normal 2 4 4 2 2 2 2" xfId="10978"/>
    <cellStyle name="Normal 2 4 4 2 2 2 2 2" xfId="24427"/>
    <cellStyle name="Normal 2 4 4 2 2 2 3" xfId="24428"/>
    <cellStyle name="Normal 2 4 4 2 2 3" xfId="10979"/>
    <cellStyle name="Normal 2 4 4 2 2 3 2" xfId="24429"/>
    <cellStyle name="Normal 2 4 4 2 2 4" xfId="24430"/>
    <cellStyle name="Normal 2 4 4 2 3" xfId="10980"/>
    <cellStyle name="Normal 2 4 4 2 3 2" xfId="10981"/>
    <cellStyle name="Normal 2 4 4 2 3 2 2" xfId="29317"/>
    <cellStyle name="Normal 2 4 4 2 3 3" xfId="24431"/>
    <cellStyle name="Normal 2 4 4 2 4" xfId="10982"/>
    <cellStyle name="Normal 2 4 4 2 4 2" xfId="10983"/>
    <cellStyle name="Normal 2 4 4 2 4 2 2" xfId="24432"/>
    <cellStyle name="Normal 2 4 4 2 4 3" xfId="24433"/>
    <cellStyle name="Normal 2 4 4 2 5" xfId="10984"/>
    <cellStyle name="Normal 2 4 4 2 5 2" xfId="10985"/>
    <cellStyle name="Normal 2 4 4 2 5 2 2" xfId="24434"/>
    <cellStyle name="Normal 2 4 4 2 5 3" xfId="24435"/>
    <cellStyle name="Normal 2 4 4 2 6" xfId="10986"/>
    <cellStyle name="Normal 2 4 4 2 6 2" xfId="10987"/>
    <cellStyle name="Normal 2 4 4 2 6 2 2" xfId="24436"/>
    <cellStyle name="Normal 2 4 4 2 6 3" xfId="24437"/>
    <cellStyle name="Normal 2 4 4 2 7" xfId="10988"/>
    <cellStyle name="Normal 2 4 4 2 7 2" xfId="24438"/>
    <cellStyle name="Normal 2 4 4 2 8" xfId="24439"/>
    <cellStyle name="Normal 2 4 4 3" xfId="10989"/>
    <cellStyle name="Normal 2 4 4 3 2" xfId="10990"/>
    <cellStyle name="Normal 2 4 4 3 2 2" xfId="10991"/>
    <cellStyle name="Normal 2 4 4 3 2 2 2" xfId="24440"/>
    <cellStyle name="Normal 2 4 4 3 2 3" xfId="24441"/>
    <cellStyle name="Normal 2 4 4 3 3" xfId="10992"/>
    <cellStyle name="Normal 2 4 4 3 3 2" xfId="24442"/>
    <cellStyle name="Normal 2 4 4 3 4" xfId="24443"/>
    <cellStyle name="Normal 2 4 4 4" xfId="10993"/>
    <cellStyle name="Normal 2 4 4 4 2" xfId="10994"/>
    <cellStyle name="Normal 2 4 4 4 2 2" xfId="16509"/>
    <cellStyle name="Normal 2 4 4 4 3" xfId="24444"/>
    <cellStyle name="Normal 2 4 4 5" xfId="10995"/>
    <cellStyle name="Normal 2 4 4 5 2" xfId="10996"/>
    <cellStyle name="Normal 2 4 4 5 2 2" xfId="24445"/>
    <cellStyle name="Normal 2 4 4 5 3" xfId="24446"/>
    <cellStyle name="Normal 2 4 4 6" xfId="10997"/>
    <cellStyle name="Normal 2 4 4 6 2" xfId="10998"/>
    <cellStyle name="Normal 2 4 4 6 2 2" xfId="24447"/>
    <cellStyle name="Normal 2 4 4 6 3" xfId="24448"/>
    <cellStyle name="Normal 2 4 4 7" xfId="10999"/>
    <cellStyle name="Normal 2 4 4 7 2" xfId="11000"/>
    <cellStyle name="Normal 2 4 4 7 2 2" xfId="24449"/>
    <cellStyle name="Normal 2 4 4 7 3" xfId="24450"/>
    <cellStyle name="Normal 2 4 4 8" xfId="11001"/>
    <cellStyle name="Normal 2 4 4 8 2" xfId="24451"/>
    <cellStyle name="Normal 2 4 4 9" xfId="15938"/>
    <cellStyle name="Normal 2 4 5" xfId="758"/>
    <cellStyle name="Normal 2 4 5 2" xfId="1769"/>
    <cellStyle name="Normal 2 4 5 2 2" xfId="11002"/>
    <cellStyle name="Normal 2 4 5 2 2 2" xfId="11003"/>
    <cellStyle name="Normal 2 4 5 2 2 2 2" xfId="11004"/>
    <cellStyle name="Normal 2 4 5 2 2 2 2 2" xfId="15939"/>
    <cellStyle name="Normal 2 4 5 2 2 2 3" xfId="24452"/>
    <cellStyle name="Normal 2 4 5 2 2 3" xfId="11005"/>
    <cellStyle name="Normal 2 4 5 2 2 3 2" xfId="24453"/>
    <cellStyle name="Normal 2 4 5 2 2 4" xfId="24454"/>
    <cellStyle name="Normal 2 4 5 2 3" xfId="11006"/>
    <cellStyle name="Normal 2 4 5 2 3 2" xfId="11007"/>
    <cellStyle name="Normal 2 4 5 2 3 2 2" xfId="17384"/>
    <cellStyle name="Normal 2 4 5 2 3 3" xfId="24455"/>
    <cellStyle name="Normal 2 4 5 2 4" xfId="11008"/>
    <cellStyle name="Normal 2 4 5 2 4 2" xfId="11009"/>
    <cellStyle name="Normal 2 4 5 2 4 2 2" xfId="24456"/>
    <cellStyle name="Normal 2 4 5 2 4 3" xfId="24457"/>
    <cellStyle name="Normal 2 4 5 2 5" xfId="11010"/>
    <cellStyle name="Normal 2 4 5 2 5 2" xfId="11011"/>
    <cellStyle name="Normal 2 4 5 2 5 2 2" xfId="24458"/>
    <cellStyle name="Normal 2 4 5 2 5 3" xfId="15940"/>
    <cellStyle name="Normal 2 4 5 2 6" xfId="11012"/>
    <cellStyle name="Normal 2 4 5 2 6 2" xfId="11013"/>
    <cellStyle name="Normal 2 4 5 2 6 2 2" xfId="17179"/>
    <cellStyle name="Normal 2 4 5 2 6 3" xfId="24459"/>
    <cellStyle name="Normal 2 4 5 2 7" xfId="11014"/>
    <cellStyle name="Normal 2 4 5 2 7 2" xfId="24460"/>
    <cellStyle name="Normal 2 4 5 2 8" xfId="24461"/>
    <cellStyle name="Normal 2 4 5 3" xfId="11015"/>
    <cellStyle name="Normal 2 4 5 3 2" xfId="11016"/>
    <cellStyle name="Normal 2 4 5 3 2 2" xfId="11017"/>
    <cellStyle name="Normal 2 4 5 3 2 2 2" xfId="24462"/>
    <cellStyle name="Normal 2 4 5 3 2 3" xfId="24463"/>
    <cellStyle name="Normal 2 4 5 3 3" xfId="11018"/>
    <cellStyle name="Normal 2 4 5 3 3 2" xfId="24464"/>
    <cellStyle name="Normal 2 4 5 3 4" xfId="24465"/>
    <cellStyle name="Normal 2 4 5 4" xfId="11019"/>
    <cellStyle name="Normal 2 4 5 4 2" xfId="11020"/>
    <cellStyle name="Normal 2 4 5 4 2 2" xfId="24466"/>
    <cellStyle name="Normal 2 4 5 4 3" xfId="24467"/>
    <cellStyle name="Normal 2 4 5 5" xfId="11021"/>
    <cellStyle name="Normal 2 4 5 5 2" xfId="11022"/>
    <cellStyle name="Normal 2 4 5 5 2 2" xfId="24468"/>
    <cellStyle name="Normal 2 4 5 5 3" xfId="24469"/>
    <cellStyle name="Normal 2 4 5 6" xfId="11023"/>
    <cellStyle name="Normal 2 4 5 6 2" xfId="11024"/>
    <cellStyle name="Normal 2 4 5 6 2 2" xfId="24470"/>
    <cellStyle name="Normal 2 4 5 6 3" xfId="24471"/>
    <cellStyle name="Normal 2 4 5 7" xfId="11025"/>
    <cellStyle name="Normal 2 4 5 7 2" xfId="11026"/>
    <cellStyle name="Normal 2 4 5 7 2 2" xfId="24472"/>
    <cellStyle name="Normal 2 4 5 7 3" xfId="24473"/>
    <cellStyle name="Normal 2 4 5 8" xfId="11027"/>
    <cellStyle name="Normal 2 4 5 8 2" xfId="24474"/>
    <cellStyle name="Normal 2 4 5 9" xfId="24475"/>
    <cellStyle name="Normal 2 4 6" xfId="1770"/>
    <cellStyle name="Normal 2 4 6 2" xfId="11028"/>
    <cellStyle name="Normal 2 4 6 2 2" xfId="11029"/>
    <cellStyle name="Normal 2 4 6 2 2 2" xfId="11030"/>
    <cellStyle name="Normal 2 4 6 2 2 2 2" xfId="24476"/>
    <cellStyle name="Normal 2 4 6 2 2 3" xfId="24477"/>
    <cellStyle name="Normal 2 4 6 2 3" xfId="11031"/>
    <cellStyle name="Normal 2 4 6 2 3 2" xfId="24478"/>
    <cellStyle name="Normal 2 4 6 2 4" xfId="29318"/>
    <cellStyle name="Normal 2 4 6 3" xfId="11032"/>
    <cellStyle name="Normal 2 4 6 3 2" xfId="11033"/>
    <cellStyle name="Normal 2 4 6 3 2 2" xfId="30232"/>
    <cellStyle name="Normal 2 4 6 3 3" xfId="24479"/>
    <cellStyle name="Normal 2 4 6 4" xfId="11034"/>
    <cellStyle name="Normal 2 4 6 4 2" xfId="11035"/>
    <cellStyle name="Normal 2 4 6 4 2 2" xfId="24480"/>
    <cellStyle name="Normal 2 4 6 4 3" xfId="24481"/>
    <cellStyle name="Normal 2 4 6 5" xfId="11036"/>
    <cellStyle name="Normal 2 4 6 5 2" xfId="11037"/>
    <cellStyle name="Normal 2 4 6 5 2 2" xfId="24482"/>
    <cellStyle name="Normal 2 4 6 5 3" xfId="24483"/>
    <cellStyle name="Normal 2 4 6 6" xfId="11038"/>
    <cellStyle name="Normal 2 4 6 6 2" xfId="11039"/>
    <cellStyle name="Normal 2 4 6 6 2 2" xfId="24484"/>
    <cellStyle name="Normal 2 4 6 6 3" xfId="15941"/>
    <cellStyle name="Normal 2 4 6 7" xfId="11040"/>
    <cellStyle name="Normal 2 4 6 7 2" xfId="17180"/>
    <cellStyle name="Normal 2 4 6 8" xfId="24485"/>
    <cellStyle name="Normal 2 4 7" xfId="1771"/>
    <cellStyle name="Normal 2 4 7 2" xfId="11041"/>
    <cellStyle name="Normal 2 4 7 2 2" xfId="11042"/>
    <cellStyle name="Normal 2 4 7 2 2 2" xfId="11043"/>
    <cellStyle name="Normal 2 4 7 2 2 2 2" xfId="24486"/>
    <cellStyle name="Normal 2 4 7 2 2 3" xfId="24487"/>
    <cellStyle name="Normal 2 4 7 2 3" xfId="11044"/>
    <cellStyle name="Normal 2 4 7 2 3 2" xfId="24488"/>
    <cellStyle name="Normal 2 4 7 2 4" xfId="24489"/>
    <cellStyle name="Normal 2 4 7 3" xfId="11045"/>
    <cellStyle name="Normal 2 4 7 3 2" xfId="11046"/>
    <cellStyle name="Normal 2 4 7 3 2 2" xfId="24490"/>
    <cellStyle name="Normal 2 4 7 3 3" xfId="24491"/>
    <cellStyle name="Normal 2 4 7 4" xfId="11047"/>
    <cellStyle name="Normal 2 4 7 4 2" xfId="11048"/>
    <cellStyle name="Normal 2 4 7 4 2 2" xfId="24492"/>
    <cellStyle name="Normal 2 4 7 4 3" xfId="24493"/>
    <cellStyle name="Normal 2 4 7 5" xfId="11049"/>
    <cellStyle name="Normal 2 4 7 5 2" xfId="11050"/>
    <cellStyle name="Normal 2 4 7 5 2 2" xfId="24494"/>
    <cellStyle name="Normal 2 4 7 5 3" xfId="24495"/>
    <cellStyle name="Normal 2 4 7 6" xfId="11051"/>
    <cellStyle name="Normal 2 4 7 6 2" xfId="11052"/>
    <cellStyle name="Normal 2 4 7 6 2 2" xfId="24496"/>
    <cellStyle name="Normal 2 4 7 6 3" xfId="24497"/>
    <cellStyle name="Normal 2 4 7 7" xfId="11053"/>
    <cellStyle name="Normal 2 4 7 7 2" xfId="24498"/>
    <cellStyle name="Normal 2 4 7 8" xfId="24499"/>
    <cellStyle name="Normal 2 4 8" xfId="1772"/>
    <cellStyle name="Normal 2 4 8 2" xfId="11054"/>
    <cellStyle name="Normal 2 4 8 2 2" xfId="11055"/>
    <cellStyle name="Normal 2 4 8 2 2 2" xfId="11056"/>
    <cellStyle name="Normal 2 4 8 2 2 2 2" xfId="24500"/>
    <cellStyle name="Normal 2 4 8 2 2 3" xfId="24501"/>
    <cellStyle name="Normal 2 4 8 2 3" xfId="11057"/>
    <cellStyle name="Normal 2 4 8 2 3 2" xfId="24502"/>
    <cellStyle name="Normal 2 4 8 2 4" xfId="29319"/>
    <cellStyle name="Normal 2 4 8 3" xfId="11058"/>
    <cellStyle name="Normal 2 4 8 3 2" xfId="11059"/>
    <cellStyle name="Normal 2 4 8 3 2 2" xfId="30233"/>
    <cellStyle name="Normal 2 4 8 3 3" xfId="24503"/>
    <cellStyle name="Normal 2 4 8 4" xfId="11060"/>
    <cellStyle name="Normal 2 4 8 4 2" xfId="11061"/>
    <cellStyle name="Normal 2 4 8 4 2 2" xfId="24504"/>
    <cellStyle name="Normal 2 4 8 4 3" xfId="24505"/>
    <cellStyle name="Normal 2 4 8 5" xfId="11062"/>
    <cellStyle name="Normal 2 4 8 5 2" xfId="11063"/>
    <cellStyle name="Normal 2 4 8 5 2 2" xfId="24506"/>
    <cellStyle name="Normal 2 4 8 5 3" xfId="24507"/>
    <cellStyle name="Normal 2 4 8 6" xfId="11064"/>
    <cellStyle name="Normal 2 4 8 6 2" xfId="11065"/>
    <cellStyle name="Normal 2 4 8 6 2 2" xfId="24508"/>
    <cellStyle name="Normal 2 4 8 6 3" xfId="24509"/>
    <cellStyle name="Normal 2 4 8 7" xfId="11066"/>
    <cellStyle name="Normal 2 4 8 7 2" xfId="24510"/>
    <cellStyle name="Normal 2 4 8 8" xfId="15942"/>
    <cellStyle name="Normal 2 4 9" xfId="11067"/>
    <cellStyle name="Normal 2 4 9 2" xfId="11068"/>
    <cellStyle name="Normal 2 4 9 2 2" xfId="11069"/>
    <cellStyle name="Normal 2 4 9 2 2 2" xfId="17181"/>
    <cellStyle name="Normal 2 4 9 2 3" xfId="24511"/>
    <cellStyle name="Normal 2 4 9 3" xfId="11070"/>
    <cellStyle name="Normal 2 4 9 3 2" xfId="24512"/>
    <cellStyle name="Normal 2 4 9 4" xfId="24513"/>
    <cellStyle name="Normal 2 5" xfId="759"/>
    <cellStyle name="Normal 2 5 10" xfId="11071"/>
    <cellStyle name="Normal 2 5 10 2" xfId="11072"/>
    <cellStyle name="Normal 2 5 10 2 2" xfId="24514"/>
    <cellStyle name="Normal 2 5 10 3" xfId="24515"/>
    <cellStyle name="Normal 2 5 11" xfId="11073"/>
    <cellStyle name="Normal 2 5 11 2" xfId="11074"/>
    <cellStyle name="Normal 2 5 11 2 2" xfId="24516"/>
    <cellStyle name="Normal 2 5 11 3" xfId="24517"/>
    <cellStyle name="Normal 2 5 12" xfId="11075"/>
    <cellStyle name="Normal 2 5 12 2" xfId="11076"/>
    <cellStyle name="Normal 2 5 12 2 2" xfId="24518"/>
    <cellStyle name="Normal 2 5 12 3" xfId="24519"/>
    <cellStyle name="Normal 2 5 13" xfId="11077"/>
    <cellStyle name="Normal 2 5 13 2" xfId="24520"/>
    <cellStyle name="Normal 2 5 14" xfId="24521"/>
    <cellStyle name="Normal 2 5 2" xfId="760"/>
    <cellStyle name="Normal 2 5 2 2" xfId="1773"/>
    <cellStyle name="Normal 2 5 2 2 2" xfId="11078"/>
    <cellStyle name="Normal 2 5 2 2 2 2" xfId="11079"/>
    <cellStyle name="Normal 2 5 2 2 2 2 2" xfId="11080"/>
    <cellStyle name="Normal 2 5 2 2 2 2 2 2" xfId="24522"/>
    <cellStyle name="Normal 2 5 2 2 2 2 3" xfId="24523"/>
    <cellStyle name="Normal 2 5 2 2 2 3" xfId="11081"/>
    <cellStyle name="Normal 2 5 2 2 2 3 2" xfId="24524"/>
    <cellStyle name="Normal 2 5 2 2 2 4" xfId="24525"/>
    <cellStyle name="Normal 2 5 2 2 3" xfId="11082"/>
    <cellStyle name="Normal 2 5 2 2 3 2" xfId="11083"/>
    <cellStyle name="Normal 2 5 2 2 3 2 2" xfId="24526"/>
    <cellStyle name="Normal 2 5 2 2 3 3" xfId="29320"/>
    <cellStyle name="Normal 2 5 2 2 4" xfId="11084"/>
    <cellStyle name="Normal 2 5 2 2 4 2" xfId="11085"/>
    <cellStyle name="Normal 2 5 2 2 4 2 2" xfId="30234"/>
    <cellStyle name="Normal 2 5 2 2 4 3" xfId="24527"/>
    <cellStyle name="Normal 2 5 2 2 5" xfId="11086"/>
    <cellStyle name="Normal 2 5 2 2 5 2" xfId="11087"/>
    <cellStyle name="Normal 2 5 2 2 5 2 2" xfId="24528"/>
    <cellStyle name="Normal 2 5 2 2 5 3" xfId="24529"/>
    <cellStyle name="Normal 2 5 2 2 6" xfId="11088"/>
    <cellStyle name="Normal 2 5 2 2 6 2" xfId="11089"/>
    <cellStyle name="Normal 2 5 2 2 6 2 2" xfId="24530"/>
    <cellStyle name="Normal 2 5 2 2 6 3" xfId="24531"/>
    <cellStyle name="Normal 2 5 2 2 7" xfId="11090"/>
    <cellStyle name="Normal 2 5 2 2 7 2" xfId="24532"/>
    <cellStyle name="Normal 2 5 2 2 8" xfId="24533"/>
    <cellStyle name="Normal 2 5 2 3" xfId="11091"/>
    <cellStyle name="Normal 2 5 2 3 2" xfId="11092"/>
    <cellStyle name="Normal 2 5 2 3 2 2" xfId="11093"/>
    <cellStyle name="Normal 2 5 2 3 2 2 2" xfId="30235"/>
    <cellStyle name="Normal 2 5 2 3 2 3" xfId="30236"/>
    <cellStyle name="Normal 2 5 2 3 3" xfId="11094"/>
    <cellStyle name="Normal 2 5 2 3 3 2" xfId="30237"/>
    <cellStyle name="Normal 2 5 2 3 4" xfId="30238"/>
    <cellStyle name="Normal 2 5 2 4" xfId="11095"/>
    <cellStyle name="Normal 2 5 2 4 2" xfId="11096"/>
    <cellStyle name="Normal 2 5 2 4 2 2" xfId="30239"/>
    <cellStyle name="Normal 2 5 2 4 3" xfId="24534"/>
    <cellStyle name="Normal 2 5 2 5" xfId="11097"/>
    <cellStyle name="Normal 2 5 2 5 2" xfId="11098"/>
    <cellStyle name="Normal 2 5 2 5 2 2" xfId="24535"/>
    <cellStyle name="Normal 2 5 2 5 3" xfId="24536"/>
    <cellStyle name="Normal 2 5 2 6" xfId="11099"/>
    <cellStyle name="Normal 2 5 2 6 2" xfId="11100"/>
    <cellStyle name="Normal 2 5 2 6 2 2" xfId="17182"/>
    <cellStyle name="Normal 2 5 2 6 3" xfId="24537"/>
    <cellStyle name="Normal 2 5 2 7" xfId="11101"/>
    <cellStyle name="Normal 2 5 2 7 2" xfId="11102"/>
    <cellStyle name="Normal 2 5 2 7 2 2" xfId="24538"/>
    <cellStyle name="Normal 2 5 2 7 3" xfId="24539"/>
    <cellStyle name="Normal 2 5 2 8" xfId="11103"/>
    <cellStyle name="Normal 2 5 2 8 2" xfId="24540"/>
    <cellStyle name="Normal 2 5 2 9" xfId="24541"/>
    <cellStyle name="Normal 2 5 3" xfId="761"/>
    <cellStyle name="Normal 2 5 3 2" xfId="1774"/>
    <cellStyle name="Normal 2 5 3 2 2" xfId="11104"/>
    <cellStyle name="Normal 2 5 3 2 2 2" xfId="11105"/>
    <cellStyle name="Normal 2 5 3 2 2 2 2" xfId="11106"/>
    <cellStyle name="Normal 2 5 3 2 2 2 2 2" xfId="24542"/>
    <cellStyle name="Normal 2 5 3 2 2 2 3" xfId="24543"/>
    <cellStyle name="Normal 2 5 3 2 2 3" xfId="11107"/>
    <cellStyle name="Normal 2 5 3 2 2 3 2" xfId="24544"/>
    <cellStyle name="Normal 2 5 3 2 2 4" xfId="24545"/>
    <cellStyle name="Normal 2 5 3 2 3" xfId="11108"/>
    <cellStyle name="Normal 2 5 3 2 3 2" xfId="11109"/>
    <cellStyle name="Normal 2 5 3 2 3 2 2" xfId="24546"/>
    <cellStyle name="Normal 2 5 3 2 3 3" xfId="29321"/>
    <cellStyle name="Normal 2 5 3 2 4" xfId="11110"/>
    <cellStyle name="Normal 2 5 3 2 4 2" xfId="11111"/>
    <cellStyle name="Normal 2 5 3 2 4 2 2" xfId="24547"/>
    <cellStyle name="Normal 2 5 3 2 4 3" xfId="24548"/>
    <cellStyle name="Normal 2 5 3 2 5" xfId="11112"/>
    <cellStyle name="Normal 2 5 3 2 5 2" xfId="11113"/>
    <cellStyle name="Normal 2 5 3 2 5 2 2" xfId="24549"/>
    <cellStyle name="Normal 2 5 3 2 5 3" xfId="17183"/>
    <cellStyle name="Normal 2 5 3 2 6" xfId="11114"/>
    <cellStyle name="Normal 2 5 3 2 6 2" xfId="11115"/>
    <cellStyle name="Normal 2 5 3 2 6 2 2" xfId="24550"/>
    <cellStyle name="Normal 2 5 3 2 6 3" xfId="24551"/>
    <cellStyle name="Normal 2 5 3 2 7" xfId="11116"/>
    <cellStyle name="Normal 2 5 3 2 7 2" xfId="24552"/>
    <cellStyle name="Normal 2 5 3 2 8" xfId="24553"/>
    <cellStyle name="Normal 2 5 3 3" xfId="11117"/>
    <cellStyle name="Normal 2 5 3 3 2" xfId="11118"/>
    <cellStyle name="Normal 2 5 3 3 2 2" xfId="11119"/>
    <cellStyle name="Normal 2 5 3 3 2 2 2" xfId="24554"/>
    <cellStyle name="Normal 2 5 3 3 2 3" xfId="24555"/>
    <cellStyle name="Normal 2 5 3 3 3" xfId="11120"/>
    <cellStyle name="Normal 2 5 3 3 3 2" xfId="24556"/>
    <cellStyle name="Normal 2 5 3 3 4" xfId="24557"/>
    <cellStyle name="Normal 2 5 3 4" xfId="11121"/>
    <cellStyle name="Normal 2 5 3 4 2" xfId="11122"/>
    <cellStyle name="Normal 2 5 3 4 2 2" xfId="24558"/>
    <cellStyle name="Normal 2 5 3 4 3" xfId="29322"/>
    <cellStyle name="Normal 2 5 3 5" xfId="11123"/>
    <cellStyle name="Normal 2 5 3 5 2" xfId="11124"/>
    <cellStyle name="Normal 2 5 3 5 2 2" xfId="24559"/>
    <cellStyle name="Normal 2 5 3 5 3" xfId="24560"/>
    <cellStyle name="Normal 2 5 3 6" xfId="11125"/>
    <cellStyle name="Normal 2 5 3 6 2" xfId="11126"/>
    <cellStyle name="Normal 2 5 3 6 2 2" xfId="24561"/>
    <cellStyle name="Normal 2 5 3 6 3" xfId="24562"/>
    <cellStyle name="Normal 2 5 3 7" xfId="11127"/>
    <cellStyle name="Normal 2 5 3 7 2" xfId="11128"/>
    <cellStyle name="Normal 2 5 3 7 2 2" xfId="17184"/>
    <cellStyle name="Normal 2 5 3 7 3" xfId="24563"/>
    <cellStyle name="Normal 2 5 3 8" xfId="11129"/>
    <cellStyle name="Normal 2 5 3 8 2" xfId="24564"/>
    <cellStyle name="Normal 2 5 3 9" xfId="24565"/>
    <cellStyle name="Normal 2 5 4" xfId="762"/>
    <cellStyle name="Normal 2 5 4 2" xfId="1775"/>
    <cellStyle name="Normal 2 5 4 2 2" xfId="11130"/>
    <cellStyle name="Normal 2 5 4 2 2 2" xfId="11131"/>
    <cellStyle name="Normal 2 5 4 2 2 2 2" xfId="11132"/>
    <cellStyle name="Normal 2 5 4 2 2 2 2 2" xfId="24566"/>
    <cellStyle name="Normal 2 5 4 2 2 2 3" xfId="24567"/>
    <cellStyle name="Normal 2 5 4 2 2 3" xfId="11133"/>
    <cellStyle name="Normal 2 5 4 2 2 3 2" xfId="24568"/>
    <cellStyle name="Normal 2 5 4 2 2 4" xfId="24569"/>
    <cellStyle name="Normal 2 5 4 2 3" xfId="11134"/>
    <cellStyle name="Normal 2 5 4 2 3 2" xfId="11135"/>
    <cellStyle name="Normal 2 5 4 2 3 2 2" xfId="24570"/>
    <cellStyle name="Normal 2 5 4 2 3 3" xfId="29323"/>
    <cellStyle name="Normal 2 5 4 2 4" xfId="11136"/>
    <cellStyle name="Normal 2 5 4 2 4 2" xfId="11137"/>
    <cellStyle name="Normal 2 5 4 2 4 2 2" xfId="30240"/>
    <cellStyle name="Normal 2 5 4 2 4 3" xfId="30241"/>
    <cellStyle name="Normal 2 5 4 2 5" xfId="11138"/>
    <cellStyle name="Normal 2 5 4 2 5 2" xfId="11139"/>
    <cellStyle name="Normal 2 5 4 2 5 2 2" xfId="29023"/>
    <cellStyle name="Normal 2 5 4 2 5 3" xfId="29631"/>
    <cellStyle name="Normal 2 5 4 2 6" xfId="11140"/>
    <cellStyle name="Normal 2 5 4 2 6 2" xfId="11141"/>
    <cellStyle name="Normal 2 5 4 2 6 2 2" xfId="29632"/>
    <cellStyle name="Normal 2 5 4 2 6 3" xfId="24571"/>
    <cellStyle name="Normal 2 5 4 2 7" xfId="11142"/>
    <cellStyle name="Normal 2 5 4 2 7 2" xfId="24572"/>
    <cellStyle name="Normal 2 5 4 2 8" xfId="24573"/>
    <cellStyle name="Normal 2 5 4 3" xfId="11143"/>
    <cellStyle name="Normal 2 5 4 3 2" xfId="11144"/>
    <cellStyle name="Normal 2 5 4 3 2 2" xfId="11145"/>
    <cellStyle name="Normal 2 5 4 3 2 2 2" xfId="24574"/>
    <cellStyle name="Normal 2 5 4 3 2 3" xfId="24575"/>
    <cellStyle name="Normal 2 5 4 3 3" xfId="11146"/>
    <cellStyle name="Normal 2 5 4 3 3 2" xfId="24576"/>
    <cellStyle name="Normal 2 5 4 3 4" xfId="24577"/>
    <cellStyle name="Normal 2 5 4 4" xfId="11147"/>
    <cellStyle name="Normal 2 5 4 4 2" xfId="11148"/>
    <cellStyle name="Normal 2 5 4 4 2 2" xfId="24578"/>
    <cellStyle name="Normal 2 5 4 4 3" xfId="24579"/>
    <cellStyle name="Normal 2 5 4 5" xfId="11149"/>
    <cellStyle name="Normal 2 5 4 5 2" xfId="11150"/>
    <cellStyle name="Normal 2 5 4 5 2 2" xfId="24580"/>
    <cellStyle name="Normal 2 5 4 5 3" xfId="24581"/>
    <cellStyle name="Normal 2 5 4 6" xfId="11151"/>
    <cellStyle name="Normal 2 5 4 6 2" xfId="11152"/>
    <cellStyle name="Normal 2 5 4 6 2 2" xfId="16770"/>
    <cellStyle name="Normal 2 5 4 6 3" xfId="16771"/>
    <cellStyle name="Normal 2 5 4 7" xfId="11153"/>
    <cellStyle name="Normal 2 5 4 7 2" xfId="11154"/>
    <cellStyle name="Normal 2 5 4 7 2 2" xfId="17433"/>
    <cellStyle name="Normal 2 5 4 7 3" xfId="15943"/>
    <cellStyle name="Normal 2 5 4 8" xfId="11155"/>
    <cellStyle name="Normal 2 5 4 8 2" xfId="15944"/>
    <cellStyle name="Normal 2 5 4 9" xfId="17185"/>
    <cellStyle name="Normal 2 5 5" xfId="1776"/>
    <cellStyle name="Normal 2 5 5 2" xfId="11156"/>
    <cellStyle name="Normal 2 5 5 2 2" xfId="11157"/>
    <cellStyle name="Normal 2 5 5 2 2 2" xfId="11158"/>
    <cellStyle name="Normal 2 5 5 2 2 2 2" xfId="24582"/>
    <cellStyle name="Normal 2 5 5 2 2 3" xfId="24583"/>
    <cellStyle name="Normal 2 5 5 2 3" xfId="11159"/>
    <cellStyle name="Normal 2 5 5 2 3 2" xfId="29324"/>
    <cellStyle name="Normal 2 5 5 2 4" xfId="24584"/>
    <cellStyle name="Normal 2 5 5 3" xfId="11160"/>
    <cellStyle name="Normal 2 5 5 3 2" xfId="11161"/>
    <cellStyle name="Normal 2 5 5 3 2 2" xfId="24585"/>
    <cellStyle name="Normal 2 5 5 3 3" xfId="24586"/>
    <cellStyle name="Normal 2 5 5 4" xfId="11162"/>
    <cellStyle name="Normal 2 5 5 4 2" xfId="11163"/>
    <cellStyle name="Normal 2 5 5 4 2 2" xfId="24587"/>
    <cellStyle name="Normal 2 5 5 4 3" xfId="24588"/>
    <cellStyle name="Normal 2 5 5 5" xfId="11164"/>
    <cellStyle name="Normal 2 5 5 5 2" xfId="11165"/>
    <cellStyle name="Normal 2 5 5 5 2 2" xfId="24589"/>
    <cellStyle name="Normal 2 5 5 5 3" xfId="24590"/>
    <cellStyle name="Normal 2 5 5 6" xfId="11166"/>
    <cellStyle name="Normal 2 5 5 6 2" xfId="11167"/>
    <cellStyle name="Normal 2 5 5 6 2 2" xfId="24591"/>
    <cellStyle name="Normal 2 5 5 6 3" xfId="24592"/>
    <cellStyle name="Normal 2 5 5 7" xfId="11168"/>
    <cellStyle name="Normal 2 5 5 7 2" xfId="24593"/>
    <cellStyle name="Normal 2 5 5 8" xfId="24594"/>
    <cellStyle name="Normal 2 5 6" xfId="1777"/>
    <cellStyle name="Normal 2 5 6 2" xfId="11169"/>
    <cellStyle name="Normal 2 5 6 2 2" xfId="11170"/>
    <cellStyle name="Normal 2 5 6 2 2 2" xfId="11171"/>
    <cellStyle name="Normal 2 5 6 2 2 2 2" xfId="17186"/>
    <cellStyle name="Normal 2 5 6 2 2 3" xfId="24595"/>
    <cellStyle name="Normal 2 5 6 2 3" xfId="11172"/>
    <cellStyle name="Normal 2 5 6 2 3 2" xfId="29325"/>
    <cellStyle name="Normal 2 5 6 2 4" xfId="24596"/>
    <cellStyle name="Normal 2 5 6 3" xfId="11173"/>
    <cellStyle name="Normal 2 5 6 3 2" xfId="11174"/>
    <cellStyle name="Normal 2 5 6 3 2 2" xfId="24597"/>
    <cellStyle name="Normal 2 5 6 3 3" xfId="24598"/>
    <cellStyle name="Normal 2 5 6 4" xfId="11175"/>
    <cellStyle name="Normal 2 5 6 4 2" xfId="11176"/>
    <cellStyle name="Normal 2 5 6 4 2 2" xfId="24599"/>
    <cellStyle name="Normal 2 5 6 4 3" xfId="24600"/>
    <cellStyle name="Normal 2 5 6 5" xfId="11177"/>
    <cellStyle name="Normal 2 5 6 5 2" xfId="11178"/>
    <cellStyle name="Normal 2 5 6 5 2 2" xfId="24601"/>
    <cellStyle name="Normal 2 5 6 5 3" xfId="24602"/>
    <cellStyle name="Normal 2 5 6 6" xfId="11179"/>
    <cellStyle name="Normal 2 5 6 6 2" xfId="11180"/>
    <cellStyle name="Normal 2 5 6 6 2 2" xfId="24603"/>
    <cellStyle name="Normal 2 5 6 6 3" xfId="24604"/>
    <cellStyle name="Normal 2 5 6 7" xfId="11181"/>
    <cellStyle name="Normal 2 5 6 7 2" xfId="24605"/>
    <cellStyle name="Normal 2 5 6 8" xfId="24606"/>
    <cellStyle name="Normal 2 5 7" xfId="1778"/>
    <cellStyle name="Normal 2 5 7 2" xfId="11182"/>
    <cellStyle name="Normal 2 5 7 2 2" xfId="11183"/>
    <cellStyle name="Normal 2 5 7 2 2 2" xfId="11184"/>
    <cellStyle name="Normal 2 5 7 2 2 2 2" xfId="24607"/>
    <cellStyle name="Normal 2 5 7 2 2 3" xfId="17187"/>
    <cellStyle name="Normal 2 5 7 2 3" xfId="11185"/>
    <cellStyle name="Normal 2 5 7 2 3 2" xfId="29326"/>
    <cellStyle name="Normal 2 5 7 2 4" xfId="24608"/>
    <cellStyle name="Normal 2 5 7 3" xfId="11186"/>
    <cellStyle name="Normal 2 5 7 3 2" xfId="11187"/>
    <cellStyle name="Normal 2 5 7 3 2 2" xfId="24609"/>
    <cellStyle name="Normal 2 5 7 3 3" xfId="24610"/>
    <cellStyle name="Normal 2 5 7 4" xfId="11188"/>
    <cellStyle name="Normal 2 5 7 4 2" xfId="11189"/>
    <cellStyle name="Normal 2 5 7 4 2 2" xfId="24611"/>
    <cellStyle name="Normal 2 5 7 4 3" xfId="24612"/>
    <cellStyle name="Normal 2 5 7 5" xfId="11190"/>
    <cellStyle name="Normal 2 5 7 5 2" xfId="11191"/>
    <cellStyle name="Normal 2 5 7 5 2 2" xfId="24613"/>
    <cellStyle name="Normal 2 5 7 5 3" xfId="24614"/>
    <cellStyle name="Normal 2 5 7 6" xfId="11192"/>
    <cellStyle name="Normal 2 5 7 6 2" xfId="11193"/>
    <cellStyle name="Normal 2 5 7 6 2 2" xfId="24615"/>
    <cellStyle name="Normal 2 5 7 6 3" xfId="24616"/>
    <cellStyle name="Normal 2 5 7 7" xfId="11194"/>
    <cellStyle name="Normal 2 5 7 7 2" xfId="24617"/>
    <cellStyle name="Normal 2 5 7 8" xfId="24618"/>
    <cellStyle name="Normal 2 5 8" xfId="11195"/>
    <cellStyle name="Normal 2 5 8 2" xfId="11196"/>
    <cellStyle name="Normal 2 5 8 2 2" xfId="11197"/>
    <cellStyle name="Normal 2 5 8 2 2 2" xfId="24619"/>
    <cellStyle name="Normal 2 5 8 2 3" xfId="24620"/>
    <cellStyle name="Normal 2 5 8 3" xfId="11198"/>
    <cellStyle name="Normal 2 5 8 3 2" xfId="24621"/>
    <cellStyle name="Normal 2 5 8 4" xfId="15945"/>
    <cellStyle name="Normal 2 5 9" xfId="11199"/>
    <cellStyle name="Normal 2 5 9 2" xfId="11200"/>
    <cellStyle name="Normal 2 5 9 2 2" xfId="15946"/>
    <cellStyle name="Normal 2 5 9 3" xfId="15947"/>
    <cellStyle name="Normal 2 6" xfId="763"/>
    <cellStyle name="Normal 2 6 10" xfId="11201"/>
    <cellStyle name="Normal 2 6 10 2" xfId="11202"/>
    <cellStyle name="Normal 2 6 10 2 2" xfId="15948"/>
    <cellStyle name="Normal 2 6 10 3" xfId="15949"/>
    <cellStyle name="Normal 2 6 11" xfId="11203"/>
    <cellStyle name="Normal 2 6 11 2" xfId="11204"/>
    <cellStyle name="Normal 2 6 11 2 2" xfId="24622"/>
    <cellStyle name="Normal 2 6 11 3" xfId="24623"/>
    <cellStyle name="Normal 2 6 12" xfId="11205"/>
    <cellStyle name="Normal 2 6 12 2" xfId="11206"/>
    <cellStyle name="Normal 2 6 12 2 2" xfId="24624"/>
    <cellStyle name="Normal 2 6 12 3" xfId="24625"/>
    <cellStyle name="Normal 2 6 13" xfId="11207"/>
    <cellStyle name="Normal 2 6 13 2" xfId="24626"/>
    <cellStyle name="Normal 2 6 14" xfId="24627"/>
    <cellStyle name="Normal 2 6 2" xfId="764"/>
    <cellStyle name="Normal 2 6 2 2" xfId="765"/>
    <cellStyle name="Normal 2 6 2 2 2" xfId="24628"/>
    <cellStyle name="Normal 2 6 2 3" xfId="11208"/>
    <cellStyle name="Normal 2 6 2 3 2" xfId="29327"/>
    <cellStyle name="Normal 2 6 2 4" xfId="30242"/>
    <cellStyle name="Normal 2 6 3" xfId="766"/>
    <cellStyle name="Normal 2 6 3 2" xfId="767"/>
    <cellStyle name="Normal 2 6 3 2 2" xfId="15950"/>
    <cellStyle name="Normal 2 6 3 3" xfId="11209"/>
    <cellStyle name="Normal 2 6 3 3 2" xfId="17188"/>
    <cellStyle name="Normal 2 6 3 4" xfId="24629"/>
    <cellStyle name="Normal 2 6 4" xfId="768"/>
    <cellStyle name="Normal 2 6 4 10" xfId="11210"/>
    <cellStyle name="Normal 2 6 4 10 2" xfId="11211"/>
    <cellStyle name="Normal 2 6 4 10 2 2" xfId="24630"/>
    <cellStyle name="Normal 2 6 4 10 3" xfId="24631"/>
    <cellStyle name="Normal 2 6 4 11" xfId="11212"/>
    <cellStyle name="Normal 2 6 4 11 2" xfId="24632"/>
    <cellStyle name="Normal 2 6 4 12" xfId="24633"/>
    <cellStyle name="Normal 2 6 4 2" xfId="1779"/>
    <cellStyle name="Normal 2 6 4 2 2" xfId="1780"/>
    <cellStyle name="Normal 2 6 4 2 2 2" xfId="11213"/>
    <cellStyle name="Normal 2 6 4 2 2 2 2" xfId="11214"/>
    <cellStyle name="Normal 2 6 4 2 2 2 2 2" xfId="11215"/>
    <cellStyle name="Normal 2 6 4 2 2 2 2 2 2" xfId="24634"/>
    <cellStyle name="Normal 2 6 4 2 2 2 2 3" xfId="24635"/>
    <cellStyle name="Normal 2 6 4 2 2 2 3" xfId="11216"/>
    <cellStyle name="Normal 2 6 4 2 2 2 3 2" xfId="24636"/>
    <cellStyle name="Normal 2 6 4 2 2 2 4" xfId="24637"/>
    <cellStyle name="Normal 2 6 4 2 2 3" xfId="11217"/>
    <cellStyle name="Normal 2 6 4 2 2 3 2" xfId="11218"/>
    <cellStyle name="Normal 2 6 4 2 2 3 2 2" xfId="24638"/>
    <cellStyle name="Normal 2 6 4 2 2 3 3" xfId="24639"/>
    <cellStyle name="Normal 2 6 4 2 2 4" xfId="11219"/>
    <cellStyle name="Normal 2 6 4 2 2 4 2" xfId="11220"/>
    <cellStyle name="Normal 2 6 4 2 2 4 2 2" xfId="24640"/>
    <cellStyle name="Normal 2 6 4 2 2 4 3" xfId="24641"/>
    <cellStyle name="Normal 2 6 4 2 2 5" xfId="11221"/>
    <cellStyle name="Normal 2 6 4 2 2 5 2" xfId="11222"/>
    <cellStyle name="Normal 2 6 4 2 2 5 2 2" xfId="24642"/>
    <cellStyle name="Normal 2 6 4 2 2 5 3" xfId="24643"/>
    <cellStyle name="Normal 2 6 4 2 2 6" xfId="11223"/>
    <cellStyle name="Normal 2 6 4 2 2 6 2" xfId="11224"/>
    <cellStyle name="Normal 2 6 4 2 2 6 2 2" xfId="24644"/>
    <cellStyle name="Normal 2 6 4 2 2 6 3" xfId="24645"/>
    <cellStyle name="Normal 2 6 4 2 2 7" xfId="11225"/>
    <cellStyle name="Normal 2 6 4 2 2 7 2" xfId="24646"/>
    <cellStyle name="Normal 2 6 4 2 2 8" xfId="24647"/>
    <cellStyle name="Normal 2 6 4 2 3" xfId="11226"/>
    <cellStyle name="Normal 2 6 4 2 3 2" xfId="11227"/>
    <cellStyle name="Normal 2 6 4 2 3 2 2" xfId="11228"/>
    <cellStyle name="Normal 2 6 4 2 3 2 2 2" xfId="24648"/>
    <cellStyle name="Normal 2 6 4 2 3 2 3" xfId="24649"/>
    <cellStyle name="Normal 2 6 4 2 3 3" xfId="11229"/>
    <cellStyle name="Normal 2 6 4 2 3 3 2" xfId="24650"/>
    <cellStyle name="Normal 2 6 4 2 3 4" xfId="24651"/>
    <cellStyle name="Normal 2 6 4 2 4" xfId="11230"/>
    <cellStyle name="Normal 2 6 4 2 4 2" xfId="11231"/>
    <cellStyle name="Normal 2 6 4 2 4 2 2" xfId="24652"/>
    <cellStyle name="Normal 2 6 4 2 4 3" xfId="29328"/>
    <cellStyle name="Normal 2 6 4 2 5" xfId="11232"/>
    <cellStyle name="Normal 2 6 4 2 5 2" xfId="11233"/>
    <cellStyle name="Normal 2 6 4 2 5 2 2" xfId="30243"/>
    <cellStyle name="Normal 2 6 4 2 5 3" xfId="24653"/>
    <cellStyle name="Normal 2 6 4 2 6" xfId="11234"/>
    <cellStyle name="Normal 2 6 4 2 6 2" xfId="11235"/>
    <cellStyle name="Normal 2 6 4 2 6 2 2" xfId="24654"/>
    <cellStyle name="Normal 2 6 4 2 6 3" xfId="15951"/>
    <cellStyle name="Normal 2 6 4 2 7" xfId="11236"/>
    <cellStyle name="Normal 2 6 4 2 7 2" xfId="11237"/>
    <cellStyle name="Normal 2 6 4 2 7 2 2" xfId="17189"/>
    <cellStyle name="Normal 2 6 4 2 7 3" xfId="24655"/>
    <cellStyle name="Normal 2 6 4 2 8" xfId="11238"/>
    <cellStyle name="Normal 2 6 4 2 8 2" xfId="24656"/>
    <cellStyle name="Normal 2 6 4 2 9" xfId="24657"/>
    <cellStyle name="Normal 2 6 4 3" xfId="1781"/>
    <cellStyle name="Normal 2 6 4 3 2" xfId="11239"/>
    <cellStyle name="Normal 2 6 4 3 2 2" xfId="11240"/>
    <cellStyle name="Normal 2 6 4 3 2 2 2" xfId="11241"/>
    <cellStyle name="Normal 2 6 4 3 2 2 2 2" xfId="24658"/>
    <cellStyle name="Normal 2 6 4 3 2 2 3" xfId="24659"/>
    <cellStyle name="Normal 2 6 4 3 2 3" xfId="11242"/>
    <cellStyle name="Normal 2 6 4 3 2 3 2" xfId="24660"/>
    <cellStyle name="Normal 2 6 4 3 2 4" xfId="24661"/>
    <cellStyle name="Normal 2 6 4 3 3" xfId="11243"/>
    <cellStyle name="Normal 2 6 4 3 3 2" xfId="11244"/>
    <cellStyle name="Normal 2 6 4 3 3 2 2" xfId="24662"/>
    <cellStyle name="Normal 2 6 4 3 3 3" xfId="24663"/>
    <cellStyle name="Normal 2 6 4 3 4" xfId="11245"/>
    <cellStyle name="Normal 2 6 4 3 4 2" xfId="11246"/>
    <cellStyle name="Normal 2 6 4 3 4 2 2" xfId="24664"/>
    <cellStyle name="Normal 2 6 4 3 4 3" xfId="24665"/>
    <cellStyle name="Normal 2 6 4 3 5" xfId="11247"/>
    <cellStyle name="Normal 2 6 4 3 5 2" xfId="11248"/>
    <cellStyle name="Normal 2 6 4 3 5 2 2" xfId="24666"/>
    <cellStyle name="Normal 2 6 4 3 5 3" xfId="24667"/>
    <cellStyle name="Normal 2 6 4 3 6" xfId="11249"/>
    <cellStyle name="Normal 2 6 4 3 6 2" xfId="11250"/>
    <cellStyle name="Normal 2 6 4 3 6 2 2" xfId="24668"/>
    <cellStyle name="Normal 2 6 4 3 6 3" xfId="24669"/>
    <cellStyle name="Normal 2 6 4 3 7" xfId="11251"/>
    <cellStyle name="Normal 2 6 4 3 7 2" xfId="24670"/>
    <cellStyle name="Normal 2 6 4 3 8" xfId="24671"/>
    <cellStyle name="Normal 2 6 4 4" xfId="1782"/>
    <cellStyle name="Normal 2 6 4 4 2" xfId="11252"/>
    <cellStyle name="Normal 2 6 4 4 2 2" xfId="11253"/>
    <cellStyle name="Normal 2 6 4 4 2 2 2" xfId="11254"/>
    <cellStyle name="Normal 2 6 4 4 2 2 2 2" xfId="24672"/>
    <cellStyle name="Normal 2 6 4 4 2 2 3" xfId="24673"/>
    <cellStyle name="Normal 2 6 4 4 2 3" xfId="11255"/>
    <cellStyle name="Normal 2 6 4 4 2 3 2" xfId="24674"/>
    <cellStyle name="Normal 2 6 4 4 2 4" xfId="24675"/>
    <cellStyle name="Normal 2 6 4 4 3" xfId="11256"/>
    <cellStyle name="Normal 2 6 4 4 3 2" xfId="11257"/>
    <cellStyle name="Normal 2 6 4 4 3 2 2" xfId="24676"/>
    <cellStyle name="Normal 2 6 4 4 3 3" xfId="29329"/>
    <cellStyle name="Normal 2 6 4 4 4" xfId="11258"/>
    <cellStyle name="Normal 2 6 4 4 4 2" xfId="11259"/>
    <cellStyle name="Normal 2 6 4 4 4 2 2" xfId="30244"/>
    <cellStyle name="Normal 2 6 4 4 4 3" xfId="24677"/>
    <cellStyle name="Normal 2 6 4 4 5" xfId="11260"/>
    <cellStyle name="Normal 2 6 4 4 5 2" xfId="11261"/>
    <cellStyle name="Normal 2 6 4 4 5 2 2" xfId="24678"/>
    <cellStyle name="Normal 2 6 4 4 5 3" xfId="24679"/>
    <cellStyle name="Normal 2 6 4 4 6" xfId="11262"/>
    <cellStyle name="Normal 2 6 4 4 6 2" xfId="11263"/>
    <cellStyle name="Normal 2 6 4 4 6 2 2" xfId="24680"/>
    <cellStyle name="Normal 2 6 4 4 6 3" xfId="15952"/>
    <cellStyle name="Normal 2 6 4 4 7" xfId="11264"/>
    <cellStyle name="Normal 2 6 4 4 7 2" xfId="17190"/>
    <cellStyle name="Normal 2 6 4 4 8" xfId="24681"/>
    <cellStyle name="Normal 2 6 4 5" xfId="1783"/>
    <cellStyle name="Normal 2 6 4 5 2" xfId="11265"/>
    <cellStyle name="Normal 2 6 4 5 2 2" xfId="11266"/>
    <cellStyle name="Normal 2 6 4 5 2 2 2" xfId="11267"/>
    <cellStyle name="Normal 2 6 4 5 2 2 2 2" xfId="30245"/>
    <cellStyle name="Normal 2 6 4 5 2 2 3" xfId="30246"/>
    <cellStyle name="Normal 2 6 4 5 2 3" xfId="11268"/>
    <cellStyle name="Normal 2 6 4 5 2 3 2" xfId="24682"/>
    <cellStyle name="Normal 2 6 4 5 2 4" xfId="24683"/>
    <cellStyle name="Normal 2 6 4 5 3" xfId="11269"/>
    <cellStyle name="Normal 2 6 4 5 3 2" xfId="11270"/>
    <cellStyle name="Normal 2 6 4 5 3 2 2" xfId="24684"/>
    <cellStyle name="Normal 2 6 4 5 3 3" xfId="24685"/>
    <cellStyle name="Normal 2 6 4 5 4" xfId="11271"/>
    <cellStyle name="Normal 2 6 4 5 4 2" xfId="11272"/>
    <cellStyle name="Normal 2 6 4 5 4 2 2" xfId="24686"/>
    <cellStyle name="Normal 2 6 4 5 4 3" xfId="24687"/>
    <cellStyle name="Normal 2 6 4 5 5" xfId="11273"/>
    <cellStyle name="Normal 2 6 4 5 5 2" xfId="11274"/>
    <cellStyle name="Normal 2 6 4 5 5 2 2" xfId="24688"/>
    <cellStyle name="Normal 2 6 4 5 5 3" xfId="24689"/>
    <cellStyle name="Normal 2 6 4 5 6" xfId="11275"/>
    <cellStyle name="Normal 2 6 4 5 6 2" xfId="11276"/>
    <cellStyle name="Normal 2 6 4 5 6 2 2" xfId="24690"/>
    <cellStyle name="Normal 2 6 4 5 6 3" xfId="24691"/>
    <cellStyle name="Normal 2 6 4 5 7" xfId="11277"/>
    <cellStyle name="Normal 2 6 4 5 7 2" xfId="24692"/>
    <cellStyle name="Normal 2 6 4 5 8" xfId="24693"/>
    <cellStyle name="Normal 2 6 4 6" xfId="11278"/>
    <cellStyle name="Normal 2 6 4 6 2" xfId="11279"/>
    <cellStyle name="Normal 2 6 4 6 2 2" xfId="11280"/>
    <cellStyle name="Normal 2 6 4 6 2 2 2" xfId="24694"/>
    <cellStyle name="Normal 2 6 4 6 2 3" xfId="24695"/>
    <cellStyle name="Normal 2 6 4 6 3" xfId="11281"/>
    <cellStyle name="Normal 2 6 4 6 3 2" xfId="24696"/>
    <cellStyle name="Normal 2 6 4 6 4" xfId="24697"/>
    <cellStyle name="Normal 2 6 4 7" xfId="11282"/>
    <cellStyle name="Normal 2 6 4 7 2" xfId="11283"/>
    <cellStyle name="Normal 2 6 4 7 2 2" xfId="24698"/>
    <cellStyle name="Normal 2 6 4 7 3" xfId="24699"/>
    <cellStyle name="Normal 2 6 4 8" xfId="11284"/>
    <cellStyle name="Normal 2 6 4 8 2" xfId="11285"/>
    <cellStyle name="Normal 2 6 4 8 2 2" xfId="24700"/>
    <cellStyle name="Normal 2 6 4 8 3" xfId="24701"/>
    <cellStyle name="Normal 2 6 4 9" xfId="11286"/>
    <cellStyle name="Normal 2 6 4 9 2" xfId="11287"/>
    <cellStyle name="Normal 2 6 4 9 2 2" xfId="24702"/>
    <cellStyle name="Normal 2 6 4 9 3" xfId="24703"/>
    <cellStyle name="Normal 2 6 5" xfId="1784"/>
    <cellStyle name="Normal 2 6 5 2" xfId="24704"/>
    <cellStyle name="Normal 2 6 6" xfId="1785"/>
    <cellStyle name="Normal 2 6 6 2" xfId="1786"/>
    <cellStyle name="Normal 2 6 6 2 2" xfId="11288"/>
    <cellStyle name="Normal 2 6 6 2 2 2" xfId="11289"/>
    <cellStyle name="Normal 2 6 6 2 2 2 2" xfId="11290"/>
    <cellStyle name="Normal 2 6 6 2 2 2 2 2" xfId="24705"/>
    <cellStyle name="Normal 2 6 6 2 2 2 3" xfId="24706"/>
    <cellStyle name="Normal 2 6 6 2 2 3" xfId="11291"/>
    <cellStyle name="Normal 2 6 6 2 2 3 2" xfId="17191"/>
    <cellStyle name="Normal 2 6 6 2 2 4" xfId="29330"/>
    <cellStyle name="Normal 2 6 6 2 3" xfId="11292"/>
    <cellStyle name="Normal 2 6 6 2 3 2" xfId="11293"/>
    <cellStyle name="Normal 2 6 6 2 3 2 2" xfId="30247"/>
    <cellStyle name="Normal 2 6 6 2 3 3" xfId="24707"/>
    <cellStyle name="Normal 2 6 6 2 4" xfId="11294"/>
    <cellStyle name="Normal 2 6 6 2 4 2" xfId="11295"/>
    <cellStyle name="Normal 2 6 6 2 4 2 2" xfId="24708"/>
    <cellStyle name="Normal 2 6 6 2 4 3" xfId="24709"/>
    <cellStyle name="Normal 2 6 6 2 5" xfId="11296"/>
    <cellStyle name="Normal 2 6 6 2 5 2" xfId="11297"/>
    <cellStyle name="Normal 2 6 6 2 5 2 2" xfId="24710"/>
    <cellStyle name="Normal 2 6 6 2 5 3" xfId="24711"/>
    <cellStyle name="Normal 2 6 6 2 6" xfId="11298"/>
    <cellStyle name="Normal 2 6 6 2 6 2" xfId="11299"/>
    <cellStyle name="Normal 2 6 6 2 6 2 2" xfId="24712"/>
    <cellStyle name="Normal 2 6 6 2 6 3" xfId="24713"/>
    <cellStyle name="Normal 2 6 6 2 7" xfId="11300"/>
    <cellStyle name="Normal 2 6 6 2 7 2" xfId="24714"/>
    <cellStyle name="Normal 2 6 6 2 8" xfId="24715"/>
    <cellStyle name="Normal 2 6 6 3" xfId="11301"/>
    <cellStyle name="Normal 2 6 6 3 2" xfId="11302"/>
    <cellStyle name="Normal 2 6 6 3 2 2" xfId="11303"/>
    <cellStyle name="Normal 2 6 6 3 2 2 2" xfId="24716"/>
    <cellStyle name="Normal 2 6 6 3 2 3" xfId="24717"/>
    <cellStyle name="Normal 2 6 6 3 3" xfId="11304"/>
    <cellStyle name="Normal 2 6 6 3 3 2" xfId="24718"/>
    <cellStyle name="Normal 2 6 6 3 4" xfId="24719"/>
    <cellStyle name="Normal 2 6 6 4" xfId="11305"/>
    <cellStyle name="Normal 2 6 6 4 2" xfId="11306"/>
    <cellStyle name="Normal 2 6 6 4 2 2" xfId="17192"/>
    <cellStyle name="Normal 2 6 6 4 3" xfId="24720"/>
    <cellStyle name="Normal 2 6 6 5" xfId="11307"/>
    <cellStyle name="Normal 2 6 6 5 2" xfId="11308"/>
    <cellStyle name="Normal 2 6 6 5 2 2" xfId="24721"/>
    <cellStyle name="Normal 2 6 6 5 3" xfId="24722"/>
    <cellStyle name="Normal 2 6 6 6" xfId="11309"/>
    <cellStyle name="Normal 2 6 6 6 2" xfId="11310"/>
    <cellStyle name="Normal 2 6 6 6 2 2" xfId="24723"/>
    <cellStyle name="Normal 2 6 6 6 3" xfId="24724"/>
    <cellStyle name="Normal 2 6 6 7" xfId="11311"/>
    <cellStyle name="Normal 2 6 6 7 2" xfId="11312"/>
    <cellStyle name="Normal 2 6 6 7 2 2" xfId="24725"/>
    <cellStyle name="Normal 2 6 6 7 3" xfId="24726"/>
    <cellStyle name="Normal 2 6 6 8" xfId="11313"/>
    <cellStyle name="Normal 2 6 6 8 2" xfId="24727"/>
    <cellStyle name="Normal 2 6 6 9" xfId="24728"/>
    <cellStyle name="Normal 2 6 7" xfId="1787"/>
    <cellStyle name="Normal 2 6 7 2" xfId="11314"/>
    <cellStyle name="Normal 2 6 7 2 2" xfId="11315"/>
    <cellStyle name="Normal 2 6 7 2 2 2" xfId="11316"/>
    <cellStyle name="Normal 2 6 7 2 2 2 2" xfId="24729"/>
    <cellStyle name="Normal 2 6 7 2 2 3" xfId="24730"/>
    <cellStyle name="Normal 2 6 7 2 3" xfId="11317"/>
    <cellStyle name="Normal 2 6 7 2 3 2" xfId="24731"/>
    <cellStyle name="Normal 2 6 7 2 4" xfId="29331"/>
    <cellStyle name="Normal 2 6 7 3" xfId="11318"/>
    <cellStyle name="Normal 2 6 7 3 2" xfId="11319"/>
    <cellStyle name="Normal 2 6 7 3 2 2" xfId="30248"/>
    <cellStyle name="Normal 2 6 7 3 3" xfId="24732"/>
    <cellStyle name="Normal 2 6 7 4" xfId="11320"/>
    <cellStyle name="Normal 2 6 7 4 2" xfId="11321"/>
    <cellStyle name="Normal 2 6 7 4 2 2" xfId="17193"/>
    <cellStyle name="Normal 2 6 7 4 3" xfId="24733"/>
    <cellStyle name="Normal 2 6 7 5" xfId="11322"/>
    <cellStyle name="Normal 2 6 7 5 2" xfId="11323"/>
    <cellStyle name="Normal 2 6 7 5 2 2" xfId="24734"/>
    <cellStyle name="Normal 2 6 7 5 3" xfId="24735"/>
    <cellStyle name="Normal 2 6 7 6" xfId="11324"/>
    <cellStyle name="Normal 2 6 7 6 2" xfId="11325"/>
    <cellStyle name="Normal 2 6 7 6 2 2" xfId="24736"/>
    <cellStyle name="Normal 2 6 7 6 3" xfId="24737"/>
    <cellStyle name="Normal 2 6 7 7" xfId="11326"/>
    <cellStyle name="Normal 2 6 7 7 2" xfId="24738"/>
    <cellStyle name="Normal 2 6 7 8" xfId="24739"/>
    <cellStyle name="Normal 2 6 8" xfId="11327"/>
    <cellStyle name="Normal 2 6 8 2" xfId="11328"/>
    <cellStyle name="Normal 2 6 8 2 2" xfId="11329"/>
    <cellStyle name="Normal 2 6 8 2 2 2" xfId="24740"/>
    <cellStyle name="Normal 2 6 8 2 3" xfId="24741"/>
    <cellStyle name="Normal 2 6 8 3" xfId="11330"/>
    <cellStyle name="Normal 2 6 8 3 2" xfId="24742"/>
    <cellStyle name="Normal 2 6 8 4" xfId="24743"/>
    <cellStyle name="Normal 2 6 9" xfId="11331"/>
    <cellStyle name="Normal 2 6 9 2" xfId="11332"/>
    <cellStyle name="Normal 2 6 9 2 2" xfId="24744"/>
    <cellStyle name="Normal 2 6 9 3" xfId="24745"/>
    <cellStyle name="Normal 2 7" xfId="769"/>
    <cellStyle name="Normal 2 7 10" xfId="11333"/>
    <cellStyle name="Normal 2 7 10 2" xfId="11334"/>
    <cellStyle name="Normal 2 7 10 2 2" xfId="24746"/>
    <cellStyle name="Normal 2 7 10 3" xfId="24747"/>
    <cellStyle name="Normal 2 7 11" xfId="11335"/>
    <cellStyle name="Normal 2 7 11 2" xfId="11336"/>
    <cellStyle name="Normal 2 7 11 2 2" xfId="24748"/>
    <cellStyle name="Normal 2 7 11 3" xfId="24749"/>
    <cellStyle name="Normal 2 7 12" xfId="11337"/>
    <cellStyle name="Normal 2 7 12 2" xfId="11338"/>
    <cellStyle name="Normal 2 7 12 2 2" xfId="24750"/>
    <cellStyle name="Normal 2 7 12 3" xfId="24751"/>
    <cellStyle name="Normal 2 7 13" xfId="11339"/>
    <cellStyle name="Normal 2 7 13 2" xfId="11340"/>
    <cellStyle name="Normal 2 7 13 2 2" xfId="15953"/>
    <cellStyle name="Normal 2 7 13 3" xfId="15954"/>
    <cellStyle name="Normal 2 7 14" xfId="11341"/>
    <cellStyle name="Normal 2 7 14 2" xfId="15955"/>
    <cellStyle name="Normal 2 7 15" xfId="15956"/>
    <cellStyle name="Normal 2 7 2" xfId="770"/>
    <cellStyle name="Normal 2 7 2 2" xfId="771"/>
    <cellStyle name="Normal 2 7 2 2 2" xfId="15957"/>
    <cellStyle name="Normal 2 7 2 3" xfId="11342"/>
    <cellStyle name="Normal 2 7 2 3 2" xfId="29332"/>
    <cellStyle name="Normal 2 7 2 4" xfId="30249"/>
    <cellStyle name="Normal 2 7 3" xfId="772"/>
    <cellStyle name="Normal 2 7 3 2" xfId="1788"/>
    <cellStyle name="Normal 2 7 3 2 2" xfId="11343"/>
    <cellStyle name="Normal 2 7 3 2 2 2" xfId="11344"/>
    <cellStyle name="Normal 2 7 3 2 2 2 2" xfId="11345"/>
    <cellStyle name="Normal 2 7 3 2 2 2 2 2" xfId="15958"/>
    <cellStyle name="Normal 2 7 3 2 2 2 3" xfId="15959"/>
    <cellStyle name="Normal 2 7 3 2 2 3" xfId="11346"/>
    <cellStyle name="Normal 2 7 3 2 2 3 2" xfId="15960"/>
    <cellStyle name="Normal 2 7 3 2 2 4" xfId="24752"/>
    <cellStyle name="Normal 2 7 3 2 3" xfId="11347"/>
    <cellStyle name="Normal 2 7 3 2 3 2" xfId="11348"/>
    <cellStyle name="Normal 2 7 3 2 3 2 2" xfId="24753"/>
    <cellStyle name="Normal 2 7 3 2 3 3" xfId="24754"/>
    <cellStyle name="Normal 2 7 3 2 4" xfId="11349"/>
    <cellStyle name="Normal 2 7 3 2 4 2" xfId="11350"/>
    <cellStyle name="Normal 2 7 3 2 4 2 2" xfId="24755"/>
    <cellStyle name="Normal 2 7 3 2 4 3" xfId="24756"/>
    <cellStyle name="Normal 2 7 3 2 5" xfId="11351"/>
    <cellStyle name="Normal 2 7 3 2 5 2" xfId="11352"/>
    <cellStyle name="Normal 2 7 3 2 5 2 2" xfId="24757"/>
    <cellStyle name="Normal 2 7 3 2 5 3" xfId="24758"/>
    <cellStyle name="Normal 2 7 3 2 6" xfId="11353"/>
    <cellStyle name="Normal 2 7 3 2 6 2" xfId="11354"/>
    <cellStyle name="Normal 2 7 3 2 6 2 2" xfId="15961"/>
    <cellStyle name="Normal 2 7 3 2 6 3" xfId="17194"/>
    <cellStyle name="Normal 2 7 3 2 7" xfId="11355"/>
    <cellStyle name="Normal 2 7 3 2 7 2" xfId="24759"/>
    <cellStyle name="Normal 2 7 3 2 8" xfId="24760"/>
    <cellStyle name="Normal 2 7 3 3" xfId="11356"/>
    <cellStyle name="Normal 2 7 3 3 2" xfId="11357"/>
    <cellStyle name="Normal 2 7 3 3 2 2" xfId="11358"/>
    <cellStyle name="Normal 2 7 3 3 2 2 2" xfId="24761"/>
    <cellStyle name="Normal 2 7 3 3 2 3" xfId="24762"/>
    <cellStyle name="Normal 2 7 3 3 3" xfId="11359"/>
    <cellStyle name="Normal 2 7 3 3 3 2" xfId="24763"/>
    <cellStyle name="Normal 2 7 3 3 4" xfId="24764"/>
    <cellStyle name="Normal 2 7 3 4" xfId="11360"/>
    <cellStyle name="Normal 2 7 3 4 2" xfId="11361"/>
    <cellStyle name="Normal 2 7 3 4 2 2" xfId="24765"/>
    <cellStyle name="Normal 2 7 3 4 3" xfId="29333"/>
    <cellStyle name="Normal 2 7 3 5" xfId="11362"/>
    <cellStyle name="Normal 2 7 3 5 2" xfId="11363"/>
    <cellStyle name="Normal 2 7 3 5 2 2" xfId="24766"/>
    <cellStyle name="Normal 2 7 3 5 3" xfId="24767"/>
    <cellStyle name="Normal 2 7 3 6" xfId="11364"/>
    <cellStyle name="Normal 2 7 3 6 2" xfId="11365"/>
    <cellStyle name="Normal 2 7 3 6 2 2" xfId="24768"/>
    <cellStyle name="Normal 2 7 3 6 3" xfId="24769"/>
    <cellStyle name="Normal 2 7 3 7" xfId="11366"/>
    <cellStyle name="Normal 2 7 3 7 2" xfId="11367"/>
    <cellStyle name="Normal 2 7 3 7 2 2" xfId="24770"/>
    <cellStyle name="Normal 2 7 3 7 3" xfId="24771"/>
    <cellStyle name="Normal 2 7 3 8" xfId="11368"/>
    <cellStyle name="Normal 2 7 3 8 2" xfId="24772"/>
    <cellStyle name="Normal 2 7 3 9" xfId="24773"/>
    <cellStyle name="Normal 2 7 4" xfId="773"/>
    <cellStyle name="Normal 2 7 4 2" xfId="1789"/>
    <cellStyle name="Normal 2 7 4 2 2" xfId="11369"/>
    <cellStyle name="Normal 2 7 4 2 2 2" xfId="11370"/>
    <cellStyle name="Normal 2 7 4 2 2 2 2" xfId="11371"/>
    <cellStyle name="Normal 2 7 4 2 2 2 2 2" xfId="24774"/>
    <cellStyle name="Normal 2 7 4 2 2 2 3" xfId="24775"/>
    <cellStyle name="Normal 2 7 4 2 2 3" xfId="11372"/>
    <cellStyle name="Normal 2 7 4 2 2 3 2" xfId="24776"/>
    <cellStyle name="Normal 2 7 4 2 2 4" xfId="24777"/>
    <cellStyle name="Normal 2 7 4 2 3" xfId="11373"/>
    <cellStyle name="Normal 2 7 4 2 3 2" xfId="11374"/>
    <cellStyle name="Normal 2 7 4 2 3 2 2" xfId="24778"/>
    <cellStyle name="Normal 2 7 4 2 3 3" xfId="29334"/>
    <cellStyle name="Normal 2 7 4 2 4" xfId="11375"/>
    <cellStyle name="Normal 2 7 4 2 4 2" xfId="11376"/>
    <cellStyle name="Normal 2 7 4 2 4 2 2" xfId="24779"/>
    <cellStyle name="Normal 2 7 4 2 4 3" xfId="24780"/>
    <cellStyle name="Normal 2 7 4 2 5" xfId="11377"/>
    <cellStyle name="Normal 2 7 4 2 5 2" xfId="11378"/>
    <cellStyle name="Normal 2 7 4 2 5 2 2" xfId="24781"/>
    <cellStyle name="Normal 2 7 4 2 5 3" xfId="24782"/>
    <cellStyle name="Normal 2 7 4 2 6" xfId="11379"/>
    <cellStyle name="Normal 2 7 4 2 6 2" xfId="11380"/>
    <cellStyle name="Normal 2 7 4 2 6 2 2" xfId="24783"/>
    <cellStyle name="Normal 2 7 4 2 6 3" xfId="24784"/>
    <cellStyle name="Normal 2 7 4 2 7" xfId="11381"/>
    <cellStyle name="Normal 2 7 4 2 7 2" xfId="15962"/>
    <cellStyle name="Normal 2 7 4 2 8" xfId="17195"/>
    <cellStyle name="Normal 2 7 4 3" xfId="11382"/>
    <cellStyle name="Normal 2 7 4 3 2" xfId="11383"/>
    <cellStyle name="Normal 2 7 4 3 2 2" xfId="11384"/>
    <cellStyle name="Normal 2 7 4 3 2 2 2" xfId="24785"/>
    <cellStyle name="Normal 2 7 4 3 2 3" xfId="24786"/>
    <cellStyle name="Normal 2 7 4 3 3" xfId="11385"/>
    <cellStyle name="Normal 2 7 4 3 3 2" xfId="24787"/>
    <cellStyle name="Normal 2 7 4 3 4" xfId="24788"/>
    <cellStyle name="Normal 2 7 4 4" xfId="11386"/>
    <cellStyle name="Normal 2 7 4 4 2" xfId="11387"/>
    <cellStyle name="Normal 2 7 4 4 2 2" xfId="24789"/>
    <cellStyle name="Normal 2 7 4 4 3" xfId="29335"/>
    <cellStyle name="Normal 2 7 4 5" xfId="11388"/>
    <cellStyle name="Normal 2 7 4 5 2" xfId="11389"/>
    <cellStyle name="Normal 2 7 4 5 2 2" xfId="24790"/>
    <cellStyle name="Normal 2 7 4 5 3" xfId="24791"/>
    <cellStyle name="Normal 2 7 4 6" xfId="11390"/>
    <cellStyle name="Normal 2 7 4 6 2" xfId="11391"/>
    <cellStyle name="Normal 2 7 4 6 2 2" xfId="24792"/>
    <cellStyle name="Normal 2 7 4 6 3" xfId="24793"/>
    <cellStyle name="Normal 2 7 4 7" xfId="11392"/>
    <cellStyle name="Normal 2 7 4 7 2" xfId="11393"/>
    <cellStyle name="Normal 2 7 4 7 2 2" xfId="24794"/>
    <cellStyle name="Normal 2 7 4 7 3" xfId="24795"/>
    <cellStyle name="Normal 2 7 4 8" xfId="11394"/>
    <cellStyle name="Normal 2 7 4 8 2" xfId="24796"/>
    <cellStyle name="Normal 2 7 4 9" xfId="24797"/>
    <cellStyle name="Normal 2 7 5" xfId="1790"/>
    <cellStyle name="Normal 2 7 5 2" xfId="1791"/>
    <cellStyle name="Normal 2 7 5 2 2" xfId="11395"/>
    <cellStyle name="Normal 2 7 5 2 2 2" xfId="11396"/>
    <cellStyle name="Normal 2 7 5 2 2 2 2" xfId="11397"/>
    <cellStyle name="Normal 2 7 5 2 2 2 2 2" xfId="24798"/>
    <cellStyle name="Normal 2 7 5 2 2 2 3" xfId="24799"/>
    <cellStyle name="Normal 2 7 5 2 2 3" xfId="11398"/>
    <cellStyle name="Normal 2 7 5 2 2 3 2" xfId="24800"/>
    <cellStyle name="Normal 2 7 5 2 2 4" xfId="24801"/>
    <cellStyle name="Normal 2 7 5 2 3" xfId="11399"/>
    <cellStyle name="Normal 2 7 5 2 3 2" xfId="11400"/>
    <cellStyle name="Normal 2 7 5 2 3 2 2" xfId="24802"/>
    <cellStyle name="Normal 2 7 5 2 3 3" xfId="24803"/>
    <cellStyle name="Normal 2 7 5 2 4" xfId="11401"/>
    <cellStyle name="Normal 2 7 5 2 4 2" xfId="11402"/>
    <cellStyle name="Normal 2 7 5 2 4 2 2" xfId="24804"/>
    <cellStyle name="Normal 2 7 5 2 4 3" xfId="24805"/>
    <cellStyle name="Normal 2 7 5 2 5" xfId="11403"/>
    <cellStyle name="Normal 2 7 5 2 5 2" xfId="11404"/>
    <cellStyle name="Normal 2 7 5 2 5 2 2" xfId="24806"/>
    <cellStyle name="Normal 2 7 5 2 5 3" xfId="24807"/>
    <cellStyle name="Normal 2 7 5 2 6" xfId="11405"/>
    <cellStyle name="Normal 2 7 5 2 6 2" xfId="11406"/>
    <cellStyle name="Normal 2 7 5 2 6 2 2" xfId="24808"/>
    <cellStyle name="Normal 2 7 5 2 6 3" xfId="24809"/>
    <cellStyle name="Normal 2 7 5 2 7" xfId="11407"/>
    <cellStyle name="Normal 2 7 5 2 7 2" xfId="24810"/>
    <cellStyle name="Normal 2 7 5 2 8" xfId="15963"/>
    <cellStyle name="Normal 2 7 5 3" xfId="11408"/>
    <cellStyle name="Normal 2 7 5 3 2" xfId="11409"/>
    <cellStyle name="Normal 2 7 5 3 2 2" xfId="11410"/>
    <cellStyle name="Normal 2 7 5 3 2 2 2" xfId="17196"/>
    <cellStyle name="Normal 2 7 5 3 2 3" xfId="24811"/>
    <cellStyle name="Normal 2 7 5 3 3" xfId="11411"/>
    <cellStyle name="Normal 2 7 5 3 3 2" xfId="24812"/>
    <cellStyle name="Normal 2 7 5 3 4" xfId="24813"/>
    <cellStyle name="Normal 2 7 5 4" xfId="11412"/>
    <cellStyle name="Normal 2 7 5 4 2" xfId="11413"/>
    <cellStyle name="Normal 2 7 5 4 2 2" xfId="29336"/>
    <cellStyle name="Normal 2 7 5 4 3" xfId="30250"/>
    <cellStyle name="Normal 2 7 5 5" xfId="11414"/>
    <cellStyle name="Normal 2 7 5 5 2" xfId="11415"/>
    <cellStyle name="Normal 2 7 5 5 2 2" xfId="24814"/>
    <cellStyle name="Normal 2 7 5 5 3" xfId="24815"/>
    <cellStyle name="Normal 2 7 5 6" xfId="11416"/>
    <cellStyle name="Normal 2 7 5 6 2" xfId="11417"/>
    <cellStyle name="Normal 2 7 5 6 2 2" xfId="24816"/>
    <cellStyle name="Normal 2 7 5 6 3" xfId="24817"/>
    <cellStyle name="Normal 2 7 5 7" xfId="11418"/>
    <cellStyle name="Normal 2 7 5 7 2" xfId="11419"/>
    <cellStyle name="Normal 2 7 5 7 2 2" xfId="24818"/>
    <cellStyle name="Normal 2 7 5 7 3" xfId="24819"/>
    <cellStyle name="Normal 2 7 5 8" xfId="11420"/>
    <cellStyle name="Normal 2 7 5 8 2" xfId="24820"/>
    <cellStyle name="Normal 2 7 5 9" xfId="24821"/>
    <cellStyle name="Normal 2 7 6" xfId="1792"/>
    <cellStyle name="Normal 2 7 6 2" xfId="11421"/>
    <cellStyle name="Normal 2 7 6 2 2" xfId="11422"/>
    <cellStyle name="Normal 2 7 6 2 2 2" xfId="11423"/>
    <cellStyle name="Normal 2 7 6 2 2 2 2" xfId="24822"/>
    <cellStyle name="Normal 2 7 6 2 2 3" xfId="24823"/>
    <cellStyle name="Normal 2 7 6 2 3" xfId="11424"/>
    <cellStyle name="Normal 2 7 6 2 3 2" xfId="24824"/>
    <cellStyle name="Normal 2 7 6 2 4" xfId="24825"/>
    <cellStyle name="Normal 2 7 6 3" xfId="11425"/>
    <cellStyle name="Normal 2 7 6 3 2" xfId="11426"/>
    <cellStyle name="Normal 2 7 6 3 2 2" xfId="24826"/>
    <cellStyle name="Normal 2 7 6 3 3" xfId="24827"/>
    <cellStyle name="Normal 2 7 6 4" xfId="11427"/>
    <cellStyle name="Normal 2 7 6 4 2" xfId="11428"/>
    <cellStyle name="Normal 2 7 6 4 2 2" xfId="24828"/>
    <cellStyle name="Normal 2 7 6 4 3" xfId="24829"/>
    <cellStyle name="Normal 2 7 6 5" xfId="11429"/>
    <cellStyle name="Normal 2 7 6 5 2" xfId="11430"/>
    <cellStyle name="Normal 2 7 6 5 2 2" xfId="24830"/>
    <cellStyle name="Normal 2 7 6 5 3" xfId="24831"/>
    <cellStyle name="Normal 2 7 6 6" xfId="11431"/>
    <cellStyle name="Normal 2 7 6 6 2" xfId="11432"/>
    <cellStyle name="Normal 2 7 6 6 2 2" xfId="24832"/>
    <cellStyle name="Normal 2 7 6 6 3" xfId="24833"/>
    <cellStyle name="Normal 2 7 6 7" xfId="11433"/>
    <cellStyle name="Normal 2 7 6 7 2" xfId="24834"/>
    <cellStyle name="Normal 2 7 6 8" xfId="24835"/>
    <cellStyle name="Normal 2 7 7" xfId="1793"/>
    <cellStyle name="Normal 2 7 7 2" xfId="11434"/>
    <cellStyle name="Normal 2 7 7 2 2" xfId="11435"/>
    <cellStyle name="Normal 2 7 7 2 2 2" xfId="11436"/>
    <cellStyle name="Normal 2 7 7 2 2 2 2" xfId="24836"/>
    <cellStyle name="Normal 2 7 7 2 2 3" xfId="17197"/>
    <cellStyle name="Normal 2 7 7 2 3" xfId="11437"/>
    <cellStyle name="Normal 2 7 7 2 3 2" xfId="24837"/>
    <cellStyle name="Normal 2 7 7 2 4" xfId="24838"/>
    <cellStyle name="Normal 2 7 7 3" xfId="11438"/>
    <cellStyle name="Normal 2 7 7 3 2" xfId="11439"/>
    <cellStyle name="Normal 2 7 7 3 2 2" xfId="29337"/>
    <cellStyle name="Normal 2 7 7 3 3" xfId="30251"/>
    <cellStyle name="Normal 2 7 7 4" xfId="11440"/>
    <cellStyle name="Normal 2 7 7 4 2" xfId="11441"/>
    <cellStyle name="Normal 2 7 7 4 2 2" xfId="24839"/>
    <cellStyle name="Normal 2 7 7 4 3" xfId="24840"/>
    <cellStyle name="Normal 2 7 7 5" xfId="11442"/>
    <cellStyle name="Normal 2 7 7 5 2" xfId="11443"/>
    <cellStyle name="Normal 2 7 7 5 2 2" xfId="24841"/>
    <cellStyle name="Normal 2 7 7 5 3" xfId="24842"/>
    <cellStyle name="Normal 2 7 7 6" xfId="11444"/>
    <cellStyle name="Normal 2 7 7 6 2" xfId="11445"/>
    <cellStyle name="Normal 2 7 7 6 2 2" xfId="24843"/>
    <cellStyle name="Normal 2 7 7 6 3" xfId="24844"/>
    <cellStyle name="Normal 2 7 7 7" xfId="11446"/>
    <cellStyle name="Normal 2 7 7 7 2" xfId="24845"/>
    <cellStyle name="Normal 2 7 7 8" xfId="24846"/>
    <cellStyle name="Normal 2 7 8" xfId="1794"/>
    <cellStyle name="Normal 2 7 8 2" xfId="11447"/>
    <cellStyle name="Normal 2 7 8 2 2" xfId="11448"/>
    <cellStyle name="Normal 2 7 8 2 2 2" xfId="11449"/>
    <cellStyle name="Normal 2 7 8 2 2 2 2" xfId="24847"/>
    <cellStyle name="Normal 2 7 8 2 2 3" xfId="24848"/>
    <cellStyle name="Normal 2 7 8 2 3" xfId="11450"/>
    <cellStyle name="Normal 2 7 8 2 3 2" xfId="24849"/>
    <cellStyle name="Normal 2 7 8 2 4" xfId="17198"/>
    <cellStyle name="Normal 2 7 8 3" xfId="11451"/>
    <cellStyle name="Normal 2 7 8 3 2" xfId="11452"/>
    <cellStyle name="Normal 2 7 8 3 2 2" xfId="24850"/>
    <cellStyle name="Normal 2 7 8 3 3" xfId="24851"/>
    <cellStyle name="Normal 2 7 8 4" xfId="11453"/>
    <cellStyle name="Normal 2 7 8 4 2" xfId="11454"/>
    <cellStyle name="Normal 2 7 8 4 2 2" xfId="24852"/>
    <cellStyle name="Normal 2 7 8 4 3" xfId="24853"/>
    <cellStyle name="Normal 2 7 8 5" xfId="11455"/>
    <cellStyle name="Normal 2 7 8 5 2" xfId="11456"/>
    <cellStyle name="Normal 2 7 8 5 2 2" xfId="24854"/>
    <cellStyle name="Normal 2 7 8 5 3" xfId="24855"/>
    <cellStyle name="Normal 2 7 8 6" xfId="11457"/>
    <cellStyle name="Normal 2 7 8 6 2" xfId="11458"/>
    <cellStyle name="Normal 2 7 8 6 2 2" xfId="24856"/>
    <cellStyle name="Normal 2 7 8 6 3" xfId="24857"/>
    <cellStyle name="Normal 2 7 8 7" xfId="11459"/>
    <cellStyle name="Normal 2 7 8 7 2" xfId="24858"/>
    <cellStyle name="Normal 2 7 8 8" xfId="24859"/>
    <cellStyle name="Normal 2 7 9" xfId="11460"/>
    <cellStyle name="Normal 2 7 9 2" xfId="11461"/>
    <cellStyle name="Normal 2 7 9 2 2" xfId="11462"/>
    <cellStyle name="Normal 2 7 9 2 2 2" xfId="24860"/>
    <cellStyle name="Normal 2 7 9 2 3" xfId="24861"/>
    <cellStyle name="Normal 2 7 9 3" xfId="11463"/>
    <cellStyle name="Normal 2 7 9 3 2" xfId="24862"/>
    <cellStyle name="Normal 2 7 9 4" xfId="17199"/>
    <cellStyle name="Normal 2 8" xfId="774"/>
    <cellStyle name="Normal 2 8 10" xfId="11464"/>
    <cellStyle name="Normal 2 8 10 2" xfId="11465"/>
    <cellStyle name="Normal 2 8 10 2 2" xfId="29338"/>
    <cellStyle name="Normal 2 8 10 3" xfId="30252"/>
    <cellStyle name="Normal 2 8 11" xfId="11466"/>
    <cellStyle name="Normal 2 8 11 2" xfId="11467"/>
    <cellStyle name="Normal 2 8 11 2 2" xfId="24863"/>
    <cellStyle name="Normal 2 8 11 3" xfId="24864"/>
    <cellStyle name="Normal 2 8 12" xfId="11468"/>
    <cellStyle name="Normal 2 8 12 2" xfId="11469"/>
    <cellStyle name="Normal 2 8 12 2 2" xfId="24865"/>
    <cellStyle name="Normal 2 8 12 3" xfId="24866"/>
    <cellStyle name="Normal 2 8 13" xfId="11470"/>
    <cellStyle name="Normal 2 8 13 2" xfId="24867"/>
    <cellStyle name="Normal 2 8 14" xfId="24868"/>
    <cellStyle name="Normal 2 8 2" xfId="775"/>
    <cellStyle name="Normal 2 8 2 2" xfId="776"/>
    <cellStyle name="Normal 2 8 2 2 2" xfId="11471"/>
    <cellStyle name="Normal 2 8 2 2 2 2" xfId="11472"/>
    <cellStyle name="Normal 2 8 2 2 2 2 2" xfId="11473"/>
    <cellStyle name="Normal 2 8 2 2 2 2 2 2" xfId="24869"/>
    <cellStyle name="Normal 2 8 2 2 2 2 3" xfId="30253"/>
    <cellStyle name="Normal 2 8 2 2 2 3" xfId="11474"/>
    <cellStyle name="Normal 2 8 2 2 2 3 2" xfId="24870"/>
    <cellStyle name="Normal 2 8 2 2 2 4" xfId="24871"/>
    <cellStyle name="Normal 2 8 2 2 3" xfId="11475"/>
    <cellStyle name="Normal 2 8 2 2 3 2" xfId="11476"/>
    <cellStyle name="Normal 2 8 2 2 3 2 2" xfId="24872"/>
    <cellStyle name="Normal 2 8 2 2 3 3" xfId="24873"/>
    <cellStyle name="Normal 2 8 2 2 4" xfId="11477"/>
    <cellStyle name="Normal 2 8 2 2 4 2" xfId="11478"/>
    <cellStyle name="Normal 2 8 2 2 4 2 2" xfId="24874"/>
    <cellStyle name="Normal 2 8 2 2 4 3" xfId="24875"/>
    <cellStyle name="Normal 2 8 2 2 5" xfId="11479"/>
    <cellStyle name="Normal 2 8 2 2 5 2" xfId="11480"/>
    <cellStyle name="Normal 2 8 2 2 5 2 2" xfId="24876"/>
    <cellStyle name="Normal 2 8 2 2 5 3" xfId="24877"/>
    <cellStyle name="Normal 2 8 2 2 6" xfId="11481"/>
    <cellStyle name="Normal 2 8 2 2 6 2" xfId="11482"/>
    <cellStyle name="Normal 2 8 2 2 6 2 2" xfId="24878"/>
    <cellStyle name="Normal 2 8 2 2 6 3" xfId="24879"/>
    <cellStyle name="Normal 2 8 2 2 7" xfId="11483"/>
    <cellStyle name="Normal 2 8 2 2 7 2" xfId="24880"/>
    <cellStyle name="Normal 2 8 2 2 8" xfId="24881"/>
    <cellStyle name="Normal 2 8 2 3" xfId="11484"/>
    <cellStyle name="Normal 2 8 2 3 2" xfId="11485"/>
    <cellStyle name="Normal 2 8 2 3 2 2" xfId="11486"/>
    <cellStyle name="Normal 2 8 2 3 2 2 2" xfId="15964"/>
    <cellStyle name="Normal 2 8 2 3 2 3" xfId="24882"/>
    <cellStyle name="Normal 2 8 2 3 3" xfId="11487"/>
    <cellStyle name="Normal 2 8 2 3 3 2" xfId="24883"/>
    <cellStyle name="Normal 2 8 2 3 4" xfId="24884"/>
    <cellStyle name="Normal 2 8 2 4" xfId="11488"/>
    <cellStyle name="Normal 2 8 2 4 2" xfId="11489"/>
    <cellStyle name="Normal 2 8 2 4 2 2" xfId="24885"/>
    <cellStyle name="Normal 2 8 2 4 3" xfId="24886"/>
    <cellStyle name="Normal 2 8 2 5" xfId="11490"/>
    <cellStyle name="Normal 2 8 2 5 2" xfId="11491"/>
    <cellStyle name="Normal 2 8 2 5 2 2" xfId="24887"/>
    <cellStyle name="Normal 2 8 2 5 3" xfId="29339"/>
    <cellStyle name="Normal 2 8 2 6" xfId="11492"/>
    <cellStyle name="Normal 2 8 2 6 2" xfId="11493"/>
    <cellStyle name="Normal 2 8 2 6 2 2" xfId="24888"/>
    <cellStyle name="Normal 2 8 2 6 3" xfId="15965"/>
    <cellStyle name="Normal 2 8 2 7" xfId="11494"/>
    <cellStyle name="Normal 2 8 2 7 2" xfId="11495"/>
    <cellStyle name="Normal 2 8 2 7 2 2" xfId="17200"/>
    <cellStyle name="Normal 2 8 2 7 3" xfId="24889"/>
    <cellStyle name="Normal 2 8 2 8" xfId="11496"/>
    <cellStyle name="Normal 2 8 2 8 2" xfId="24890"/>
    <cellStyle name="Normal 2 8 2 9" xfId="24891"/>
    <cellStyle name="Normal 2 8 3" xfId="777"/>
    <cellStyle name="Normal 2 8 3 2" xfId="1795"/>
    <cellStyle name="Normal 2 8 3 2 2" xfId="11497"/>
    <cellStyle name="Normal 2 8 3 2 2 2" xfId="11498"/>
    <cellStyle name="Normal 2 8 3 2 2 2 2" xfId="11499"/>
    <cellStyle name="Normal 2 8 3 2 2 2 2 2" xfId="24892"/>
    <cellStyle name="Normal 2 8 3 2 2 2 3" xfId="24893"/>
    <cellStyle name="Normal 2 8 3 2 2 3" xfId="11500"/>
    <cellStyle name="Normal 2 8 3 2 2 3 2" xfId="24894"/>
    <cellStyle name="Normal 2 8 3 2 2 4" xfId="24895"/>
    <cellStyle name="Normal 2 8 3 2 3" xfId="11501"/>
    <cellStyle name="Normal 2 8 3 2 3 2" xfId="11502"/>
    <cellStyle name="Normal 2 8 3 2 3 2 2" xfId="24896"/>
    <cellStyle name="Normal 2 8 3 2 3 3" xfId="24897"/>
    <cellStyle name="Normal 2 8 3 2 4" xfId="11503"/>
    <cellStyle name="Normal 2 8 3 2 4 2" xfId="11504"/>
    <cellStyle name="Normal 2 8 3 2 4 2 2" xfId="24898"/>
    <cellStyle name="Normal 2 8 3 2 4 3" xfId="29340"/>
    <cellStyle name="Normal 2 8 3 2 5" xfId="11505"/>
    <cellStyle name="Normal 2 8 3 2 5 2" xfId="11506"/>
    <cellStyle name="Normal 2 8 3 2 5 2 2" xfId="24899"/>
    <cellStyle name="Normal 2 8 3 2 5 3" xfId="24900"/>
    <cellStyle name="Normal 2 8 3 2 6" xfId="11507"/>
    <cellStyle name="Normal 2 8 3 2 6 2" xfId="11508"/>
    <cellStyle name="Normal 2 8 3 2 6 2 2" xfId="24901"/>
    <cellStyle name="Normal 2 8 3 2 6 3" xfId="24902"/>
    <cellStyle name="Normal 2 8 3 2 7" xfId="11509"/>
    <cellStyle name="Normal 2 8 3 2 7 2" xfId="24903"/>
    <cellStyle name="Normal 2 8 3 2 8" xfId="24904"/>
    <cellStyle name="Normal 2 8 3 3" xfId="11510"/>
    <cellStyle name="Normal 2 8 3 3 2" xfId="11511"/>
    <cellStyle name="Normal 2 8 3 3 2 2" xfId="11512"/>
    <cellStyle name="Normal 2 8 3 3 2 2 2" xfId="24905"/>
    <cellStyle name="Normal 2 8 3 3 2 3" xfId="24906"/>
    <cellStyle name="Normal 2 8 3 3 3" xfId="11513"/>
    <cellStyle name="Normal 2 8 3 3 3 2" xfId="24907"/>
    <cellStyle name="Normal 2 8 3 3 4" xfId="24908"/>
    <cellStyle name="Normal 2 8 3 4" xfId="11514"/>
    <cellStyle name="Normal 2 8 3 4 2" xfId="11515"/>
    <cellStyle name="Normal 2 8 3 4 2 2" xfId="24909"/>
    <cellStyle name="Normal 2 8 3 4 3" xfId="24910"/>
    <cellStyle name="Normal 2 8 3 5" xfId="11516"/>
    <cellStyle name="Normal 2 8 3 5 2" xfId="11517"/>
    <cellStyle name="Normal 2 8 3 5 2 2" xfId="24911"/>
    <cellStyle name="Normal 2 8 3 5 3" xfId="29341"/>
    <cellStyle name="Normal 2 8 3 6" xfId="11518"/>
    <cellStyle name="Normal 2 8 3 6 2" xfId="11519"/>
    <cellStyle name="Normal 2 8 3 6 2 2" xfId="24912"/>
    <cellStyle name="Normal 2 8 3 6 3" xfId="24913"/>
    <cellStyle name="Normal 2 8 3 7" xfId="11520"/>
    <cellStyle name="Normal 2 8 3 7 2" xfId="11521"/>
    <cellStyle name="Normal 2 8 3 7 2 2" xfId="24914"/>
    <cellStyle name="Normal 2 8 3 7 3" xfId="15966"/>
    <cellStyle name="Normal 2 8 3 8" xfId="11522"/>
    <cellStyle name="Normal 2 8 3 8 2" xfId="17201"/>
    <cellStyle name="Normal 2 8 3 9" xfId="24915"/>
    <cellStyle name="Normal 2 8 4" xfId="778"/>
    <cellStyle name="Normal 2 8 4 2" xfId="1796"/>
    <cellStyle name="Normal 2 8 4 2 2" xfId="11523"/>
    <cellStyle name="Normal 2 8 4 2 2 2" xfId="11524"/>
    <cellStyle name="Normal 2 8 4 2 2 2 2" xfId="11525"/>
    <cellStyle name="Normal 2 8 4 2 2 2 2 2" xfId="24916"/>
    <cellStyle name="Normal 2 8 4 2 2 2 3" xfId="24917"/>
    <cellStyle name="Normal 2 8 4 2 2 3" xfId="11526"/>
    <cellStyle name="Normal 2 8 4 2 2 3 2" xfId="24918"/>
    <cellStyle name="Normal 2 8 4 2 2 4" xfId="24919"/>
    <cellStyle name="Normal 2 8 4 2 3" xfId="11527"/>
    <cellStyle name="Normal 2 8 4 2 3 2" xfId="11528"/>
    <cellStyle name="Normal 2 8 4 2 3 2 2" xfId="24920"/>
    <cellStyle name="Normal 2 8 4 2 3 3" xfId="24921"/>
    <cellStyle name="Normal 2 8 4 2 4" xfId="11529"/>
    <cellStyle name="Normal 2 8 4 2 4 2" xfId="11530"/>
    <cellStyle name="Normal 2 8 4 2 4 2 2" xfId="24922"/>
    <cellStyle name="Normal 2 8 4 2 4 3" xfId="24923"/>
    <cellStyle name="Normal 2 8 4 2 5" xfId="11531"/>
    <cellStyle name="Normal 2 8 4 2 5 2" xfId="11532"/>
    <cellStyle name="Normal 2 8 4 2 5 2 2" xfId="24924"/>
    <cellStyle name="Normal 2 8 4 2 5 3" xfId="24925"/>
    <cellStyle name="Normal 2 8 4 2 6" xfId="11533"/>
    <cellStyle name="Normal 2 8 4 2 6 2" xfId="11534"/>
    <cellStyle name="Normal 2 8 4 2 6 2 2" xfId="24926"/>
    <cellStyle name="Normal 2 8 4 2 6 3" xfId="24927"/>
    <cellStyle name="Normal 2 8 4 2 7" xfId="11535"/>
    <cellStyle name="Normal 2 8 4 2 7 2" xfId="24928"/>
    <cellStyle name="Normal 2 8 4 2 8" xfId="24929"/>
    <cellStyle name="Normal 2 8 4 3" xfId="11536"/>
    <cellStyle name="Normal 2 8 4 3 2" xfId="11537"/>
    <cellStyle name="Normal 2 8 4 3 2 2" xfId="11538"/>
    <cellStyle name="Normal 2 8 4 3 2 2 2" xfId="24930"/>
    <cellStyle name="Normal 2 8 4 3 2 3" xfId="24931"/>
    <cellStyle name="Normal 2 8 4 3 3" xfId="11539"/>
    <cellStyle name="Normal 2 8 4 3 3 2" xfId="24932"/>
    <cellStyle name="Normal 2 8 4 3 4" xfId="24933"/>
    <cellStyle name="Normal 2 8 4 4" xfId="11540"/>
    <cellStyle name="Normal 2 8 4 4 2" xfId="11541"/>
    <cellStyle name="Normal 2 8 4 4 2 2" xfId="24934"/>
    <cellStyle name="Normal 2 8 4 4 3" xfId="24935"/>
    <cellStyle name="Normal 2 8 4 5" xfId="11542"/>
    <cellStyle name="Normal 2 8 4 5 2" xfId="11543"/>
    <cellStyle name="Normal 2 8 4 5 2 2" xfId="29342"/>
    <cellStyle name="Normal 2 8 4 5 3" xfId="30254"/>
    <cellStyle name="Normal 2 8 4 6" xfId="11544"/>
    <cellStyle name="Normal 2 8 4 6 2" xfId="11545"/>
    <cellStyle name="Normal 2 8 4 6 2 2" xfId="24936"/>
    <cellStyle name="Normal 2 8 4 6 3" xfId="24937"/>
    <cellStyle name="Normal 2 8 4 7" xfId="11546"/>
    <cellStyle name="Normal 2 8 4 7 2" xfId="11547"/>
    <cellStyle name="Normal 2 8 4 7 2 2" xfId="24938"/>
    <cellStyle name="Normal 2 8 4 7 3" xfId="24939"/>
    <cellStyle name="Normal 2 8 4 8" xfId="11548"/>
    <cellStyle name="Normal 2 8 4 8 2" xfId="24940"/>
    <cellStyle name="Normal 2 8 4 9" xfId="15967"/>
    <cellStyle name="Normal 2 8 5" xfId="1797"/>
    <cellStyle name="Normal 2 8 5 2" xfId="11549"/>
    <cellStyle name="Normal 2 8 5 2 2" xfId="11550"/>
    <cellStyle name="Normal 2 8 5 2 2 2" xfId="11551"/>
    <cellStyle name="Normal 2 8 5 2 2 2 2" xfId="17202"/>
    <cellStyle name="Normal 2 8 5 2 2 3" xfId="24941"/>
    <cellStyle name="Normal 2 8 5 2 3" xfId="11552"/>
    <cellStyle name="Normal 2 8 5 2 3 2" xfId="24942"/>
    <cellStyle name="Normal 2 8 5 2 4" xfId="24943"/>
    <cellStyle name="Normal 2 8 5 3" xfId="11553"/>
    <cellStyle name="Normal 2 8 5 3 2" xfId="11554"/>
    <cellStyle name="Normal 2 8 5 3 2 2" xfId="24944"/>
    <cellStyle name="Normal 2 8 5 3 3" xfId="24945"/>
    <cellStyle name="Normal 2 8 5 4" xfId="11555"/>
    <cellStyle name="Normal 2 8 5 4 2" xfId="11556"/>
    <cellStyle name="Normal 2 8 5 4 2 2" xfId="24946"/>
    <cellStyle name="Normal 2 8 5 4 3" xfId="24947"/>
    <cellStyle name="Normal 2 8 5 5" xfId="11557"/>
    <cellStyle name="Normal 2 8 5 5 2" xfId="11558"/>
    <cellStyle name="Normal 2 8 5 5 2 2" xfId="24948"/>
    <cellStyle name="Normal 2 8 5 5 3" xfId="24949"/>
    <cellStyle name="Normal 2 8 5 6" xfId="11559"/>
    <cellStyle name="Normal 2 8 5 6 2" xfId="11560"/>
    <cellStyle name="Normal 2 8 5 6 2 2" xfId="24950"/>
    <cellStyle name="Normal 2 8 5 6 3" xfId="24951"/>
    <cellStyle name="Normal 2 8 5 7" xfId="11561"/>
    <cellStyle name="Normal 2 8 5 7 2" xfId="24952"/>
    <cellStyle name="Normal 2 8 5 8" xfId="24953"/>
    <cellStyle name="Normal 2 8 6" xfId="1798"/>
    <cellStyle name="Normal 2 8 6 2" xfId="11562"/>
    <cellStyle name="Normal 2 8 6 2 2" xfId="11563"/>
    <cellStyle name="Normal 2 8 6 2 2 2" xfId="11564"/>
    <cellStyle name="Normal 2 8 6 2 2 2 2" xfId="24954"/>
    <cellStyle name="Normal 2 8 6 2 2 3" xfId="24955"/>
    <cellStyle name="Normal 2 8 6 2 3" xfId="11565"/>
    <cellStyle name="Normal 2 8 6 2 3 2" xfId="24956"/>
    <cellStyle name="Normal 2 8 6 2 4" xfId="24957"/>
    <cellStyle name="Normal 2 8 6 3" xfId="11566"/>
    <cellStyle name="Normal 2 8 6 3 2" xfId="11567"/>
    <cellStyle name="Normal 2 8 6 3 2 2" xfId="24958"/>
    <cellStyle name="Normal 2 8 6 3 3" xfId="24959"/>
    <cellStyle name="Normal 2 8 6 4" xfId="11568"/>
    <cellStyle name="Normal 2 8 6 4 2" xfId="11569"/>
    <cellStyle name="Normal 2 8 6 4 2 2" xfId="29343"/>
    <cellStyle name="Normal 2 8 6 4 3" xfId="30255"/>
    <cellStyle name="Normal 2 8 6 5" xfId="11570"/>
    <cellStyle name="Normal 2 8 6 5 2" xfId="11571"/>
    <cellStyle name="Normal 2 8 6 5 2 2" xfId="24960"/>
    <cellStyle name="Normal 2 8 6 5 3" xfId="24961"/>
    <cellStyle name="Normal 2 8 6 6" xfId="11572"/>
    <cellStyle name="Normal 2 8 6 6 2" xfId="11573"/>
    <cellStyle name="Normal 2 8 6 6 2 2" xfId="24962"/>
    <cellStyle name="Normal 2 8 6 6 3" xfId="24963"/>
    <cellStyle name="Normal 2 8 6 7" xfId="11574"/>
    <cellStyle name="Normal 2 8 6 7 2" xfId="24964"/>
    <cellStyle name="Normal 2 8 6 8" xfId="24965"/>
    <cellStyle name="Normal 2 8 7" xfId="1799"/>
    <cellStyle name="Normal 2 8 7 2" xfId="11575"/>
    <cellStyle name="Normal 2 8 7 2 2" xfId="11576"/>
    <cellStyle name="Normal 2 8 7 2 2 2" xfId="11577"/>
    <cellStyle name="Normal 2 8 7 2 2 2 2" xfId="24966"/>
    <cellStyle name="Normal 2 8 7 2 2 3" xfId="17203"/>
    <cellStyle name="Normal 2 8 7 2 3" xfId="11578"/>
    <cellStyle name="Normal 2 8 7 2 3 2" xfId="24967"/>
    <cellStyle name="Normal 2 8 7 2 4" xfId="24968"/>
    <cellStyle name="Normal 2 8 7 3" xfId="11579"/>
    <cellStyle name="Normal 2 8 7 3 2" xfId="11580"/>
    <cellStyle name="Normal 2 8 7 3 2 2" xfId="24969"/>
    <cellStyle name="Normal 2 8 7 3 3" xfId="24970"/>
    <cellStyle name="Normal 2 8 7 4" xfId="11581"/>
    <cellStyle name="Normal 2 8 7 4 2" xfId="11582"/>
    <cellStyle name="Normal 2 8 7 4 2 2" xfId="24971"/>
    <cellStyle name="Normal 2 8 7 4 3" xfId="24972"/>
    <cellStyle name="Normal 2 8 7 5" xfId="11583"/>
    <cellStyle name="Normal 2 8 7 5 2" xfId="11584"/>
    <cellStyle name="Normal 2 8 7 5 2 2" xfId="24973"/>
    <cellStyle name="Normal 2 8 7 5 3" xfId="24974"/>
    <cellStyle name="Normal 2 8 7 6" xfId="11585"/>
    <cellStyle name="Normal 2 8 7 6 2" xfId="11586"/>
    <cellStyle name="Normal 2 8 7 6 2 2" xfId="24975"/>
    <cellStyle name="Normal 2 8 7 6 3" xfId="24976"/>
    <cellStyle name="Normal 2 8 7 7" xfId="11587"/>
    <cellStyle name="Normal 2 8 7 7 2" xfId="24977"/>
    <cellStyle name="Normal 2 8 7 8" xfId="24978"/>
    <cellStyle name="Normal 2 8 8" xfId="11588"/>
    <cellStyle name="Normal 2 8 8 2" xfId="11589"/>
    <cellStyle name="Normal 2 8 8 2 2" xfId="11590"/>
    <cellStyle name="Normal 2 8 8 2 2 2" xfId="24979"/>
    <cellStyle name="Normal 2 8 8 2 3" xfId="17204"/>
    <cellStyle name="Normal 2 8 8 3" xfId="11591"/>
    <cellStyle name="Normal 2 8 8 3 2" xfId="24980"/>
    <cellStyle name="Normal 2 8 8 4" xfId="24981"/>
    <cellStyle name="Normal 2 8 9" xfId="11592"/>
    <cellStyle name="Normal 2 8 9 2" xfId="11593"/>
    <cellStyle name="Normal 2 8 9 2 2" xfId="24982"/>
    <cellStyle name="Normal 2 8 9 3" xfId="24983"/>
    <cellStyle name="Normal 2 9" xfId="779"/>
    <cellStyle name="Normal 2 9 10" xfId="16510"/>
    <cellStyle name="Normal 2 9 2" xfId="780"/>
    <cellStyle name="Normal 2 9 2 2" xfId="781"/>
    <cellStyle name="Normal 2 9 2 2 2" xfId="11594"/>
    <cellStyle name="Normal 2 9 2 2 2 2" xfId="11595"/>
    <cellStyle name="Normal 2 9 2 2 2 2 2" xfId="16706"/>
    <cellStyle name="Normal 2 9 2 2 2 3" xfId="24984"/>
    <cellStyle name="Normal 2 9 2 2 3" xfId="11596"/>
    <cellStyle name="Normal 2 9 2 2 3 2" xfId="11597"/>
    <cellStyle name="Normal 2 9 2 2 3 2 2" xfId="24985"/>
    <cellStyle name="Normal 2 9 2 2 3 3" xfId="24986"/>
    <cellStyle name="Normal 2 9 2 2 4" xfId="11598"/>
    <cellStyle name="Normal 2 9 2 2 4 2" xfId="24987"/>
    <cellStyle name="Normal 2 9 2 2 5" xfId="24988"/>
    <cellStyle name="Normal 2 9 2 3" xfId="11599"/>
    <cellStyle name="Normal 2 9 2 3 2" xfId="11600"/>
    <cellStyle name="Normal 2 9 2 3 2 2" xfId="24989"/>
    <cellStyle name="Normal 2 9 2 3 3" xfId="24990"/>
    <cellStyle name="Normal 2 9 2 4" xfId="11601"/>
    <cellStyle name="Normal 2 9 2 4 2" xfId="11602"/>
    <cellStyle name="Normal 2 9 2 4 2 2" xfId="17412"/>
    <cellStyle name="Normal 2 9 2 4 3" xfId="30256"/>
    <cellStyle name="Normal 2 9 2 5" xfId="11603"/>
    <cellStyle name="Normal 2 9 2 5 2" xfId="11604"/>
    <cellStyle name="Normal 2 9 2 5 2 2" xfId="30257"/>
    <cellStyle name="Normal 2 9 2 5 3" xfId="30258"/>
    <cellStyle name="Normal 2 9 2 6" xfId="11605"/>
    <cellStyle name="Normal 2 9 2 6 2" xfId="11606"/>
    <cellStyle name="Normal 2 9 2 6 2 2" xfId="30259"/>
    <cellStyle name="Normal 2 9 2 6 3" xfId="30260"/>
    <cellStyle name="Normal 2 9 2 7" xfId="11607"/>
    <cellStyle name="Normal 2 9 2 7 2" xfId="30261"/>
    <cellStyle name="Normal 2 9 2 8" xfId="30262"/>
    <cellStyle name="Normal 2 9 3" xfId="1800"/>
    <cellStyle name="Normal 2 9 3 2" xfId="11608"/>
    <cellStyle name="Normal 2 9 3 2 2" xfId="11609"/>
    <cellStyle name="Normal 2 9 3 2 2 2" xfId="11610"/>
    <cellStyle name="Normal 2 9 3 2 2 2 2" xfId="24991"/>
    <cellStyle name="Normal 2 9 3 2 2 3" xfId="24992"/>
    <cellStyle name="Normal 2 9 3 2 3" xfId="11611"/>
    <cellStyle name="Normal 2 9 3 2 3 2" xfId="17205"/>
    <cellStyle name="Normal 2 9 3 2 4" xfId="24993"/>
    <cellStyle name="Normal 2 9 3 3" xfId="11612"/>
    <cellStyle name="Normal 2 9 3 3 2" xfId="11613"/>
    <cellStyle name="Normal 2 9 3 3 2 2" xfId="24994"/>
    <cellStyle name="Normal 2 9 3 3 3" xfId="24995"/>
    <cellStyle name="Normal 2 9 3 4" xfId="11614"/>
    <cellStyle name="Normal 2 9 3 4 2" xfId="11615"/>
    <cellStyle name="Normal 2 9 3 4 2 2" xfId="24996"/>
    <cellStyle name="Normal 2 9 3 4 3" xfId="24997"/>
    <cellStyle name="Normal 2 9 3 5" xfId="11616"/>
    <cellStyle name="Normal 2 9 3 5 2" xfId="11617"/>
    <cellStyle name="Normal 2 9 3 5 2 2" xfId="24998"/>
    <cellStyle name="Normal 2 9 3 5 3" xfId="24999"/>
    <cellStyle name="Normal 2 9 3 6" xfId="11618"/>
    <cellStyle name="Normal 2 9 3 6 2" xfId="11619"/>
    <cellStyle name="Normal 2 9 3 6 2 2" xfId="25000"/>
    <cellStyle name="Normal 2 9 3 6 3" xfId="25001"/>
    <cellStyle name="Normal 2 9 3 7" xfId="11620"/>
    <cellStyle name="Normal 2 9 3 7 2" xfId="25002"/>
    <cellStyle name="Normal 2 9 3 8" xfId="25003"/>
    <cellStyle name="Normal 2 9 4" xfId="11621"/>
    <cellStyle name="Normal 2 9 4 2" xfId="11622"/>
    <cellStyle name="Normal 2 9 4 2 2" xfId="11623"/>
    <cellStyle name="Normal 2 9 4 2 2 2" xfId="25004"/>
    <cellStyle name="Normal 2 9 4 2 3" xfId="25005"/>
    <cellStyle name="Normal 2 9 4 3" xfId="11624"/>
    <cellStyle name="Normal 2 9 4 3 2" xfId="25006"/>
    <cellStyle name="Normal 2 9 4 4" xfId="25007"/>
    <cellStyle name="Normal 2 9 5" xfId="11625"/>
    <cellStyle name="Normal 2 9 5 2" xfId="11626"/>
    <cellStyle name="Normal 2 9 5 2 2" xfId="25008"/>
    <cellStyle name="Normal 2 9 5 3" xfId="17385"/>
    <cellStyle name="Normal 2 9 6" xfId="11627"/>
    <cellStyle name="Normal 2 9 6 2" xfId="11628"/>
    <cellStyle name="Normal 2 9 6 2 2" xfId="25009"/>
    <cellStyle name="Normal 2 9 6 3" xfId="25010"/>
    <cellStyle name="Normal 2 9 7" xfId="11629"/>
    <cellStyle name="Normal 2 9 7 2" xfId="11630"/>
    <cellStyle name="Normal 2 9 7 2 2" xfId="25011"/>
    <cellStyle name="Normal 2 9 7 3" xfId="15968"/>
    <cellStyle name="Normal 2 9 8" xfId="11631"/>
    <cellStyle name="Normal 2 9 8 2" xfId="11632"/>
    <cellStyle name="Normal 2 9 8 2 2" xfId="17206"/>
    <cellStyle name="Normal 2 9 8 3" xfId="25012"/>
    <cellStyle name="Normal 2 9 9" xfId="11633"/>
    <cellStyle name="Normal 2 9 9 2" xfId="25013"/>
    <cellStyle name="Normal 20" xfId="782"/>
    <cellStyle name="Normal 20 2" xfId="783"/>
    <cellStyle name="Normal 20 2 2" xfId="784"/>
    <cellStyle name="Normal 20 2 2 2" xfId="25014"/>
    <cellStyle name="Normal 20 2 3" xfId="25015"/>
    <cellStyle name="Normal 20 3" xfId="785"/>
    <cellStyle name="Normal 20 3 2" xfId="25016"/>
    <cellStyle name="Normal 20 4" xfId="25017"/>
    <cellStyle name="Normal 21" xfId="786"/>
    <cellStyle name="Normal 21 2" xfId="787"/>
    <cellStyle name="Normal 21 2 2" xfId="788"/>
    <cellStyle name="Normal 21 2 2 2" xfId="25018"/>
    <cellStyle name="Normal 21 2 3" xfId="25019"/>
    <cellStyle name="Normal 21 3" xfId="789"/>
    <cellStyle name="Normal 21 3 2" xfId="29344"/>
    <cellStyle name="Normal 21 4" xfId="25020"/>
    <cellStyle name="Normal 22" xfId="790"/>
    <cellStyle name="Normal 22 2" xfId="791"/>
    <cellStyle name="Normal 22 2 2" xfId="25021"/>
    <cellStyle name="Normal 22 3" xfId="792"/>
    <cellStyle name="Normal 22 3 2" xfId="25022"/>
    <cellStyle name="Normal 22 4" xfId="25023"/>
    <cellStyle name="Normal 23" xfId="793"/>
    <cellStyle name="Normal 23 2" xfId="794"/>
    <cellStyle name="Normal 23 2 2" xfId="25024"/>
    <cellStyle name="Normal 23 3" xfId="1333"/>
    <cellStyle name="Normal 23 3 2" xfId="25025"/>
    <cellStyle name="Normal 23 4" xfId="1332"/>
    <cellStyle name="Normal 23 4 2" xfId="1981"/>
    <cellStyle name="Normal 23 4 2 2" xfId="25026"/>
    <cellStyle name="Normal 23 4 2 3" xfId="25027"/>
    <cellStyle name="Normal 23 4 2 4" xfId="25028"/>
    <cellStyle name="Normal 23 4 3" xfId="25029"/>
    <cellStyle name="Normal 23 4 4" xfId="25030"/>
    <cellStyle name="Normal 23 4 5" xfId="25031"/>
    <cellStyle name="Normal 23 5" xfId="25032"/>
    <cellStyle name="Normal 24" xfId="795"/>
    <cellStyle name="Normal 24 2" xfId="796"/>
    <cellStyle name="Normal 24 2 2" xfId="1982"/>
    <cellStyle name="Normal 24 2 2 2" xfId="29345"/>
    <cellStyle name="Normal 24 2 2 3" xfId="25033"/>
    <cellStyle name="Normal 24 2 2 4" xfId="25034"/>
    <cellStyle name="Normal 24 2 3" xfId="25035"/>
    <cellStyle name="Normal 24 2 4" xfId="25036"/>
    <cellStyle name="Normal 24 2 5" xfId="25037"/>
    <cellStyle name="Normal 24 3" xfId="1335"/>
    <cellStyle name="Normal 24 3 2" xfId="1983"/>
    <cellStyle name="Normal 24 3 2 2" xfId="15969"/>
    <cellStyle name="Normal 24 3 2 3" xfId="17207"/>
    <cellStyle name="Normal 24 3 2 4" xfId="25038"/>
    <cellStyle name="Normal 24 3 3" xfId="25039"/>
    <cellStyle name="Normal 24 3 4" xfId="25040"/>
    <cellStyle name="Normal 24 3 5" xfId="25041"/>
    <cellStyle name="Normal 24 4" xfId="1334"/>
    <cellStyle name="Normal 24 4 2" xfId="25042"/>
    <cellStyle name="Normal 24 5" xfId="1984"/>
    <cellStyle name="Normal 24 5 2" xfId="25043"/>
    <cellStyle name="Normal 24 5 3" xfId="25044"/>
    <cellStyle name="Normal 24 5 4" xfId="25045"/>
    <cellStyle name="Normal 24 6" xfId="25046"/>
    <cellStyle name="Normal 24 7" xfId="25047"/>
    <cellStyle name="Normal 24 8" xfId="25048"/>
    <cellStyle name="Normal 25" xfId="797"/>
    <cellStyle name="Normal 25 2" xfId="798"/>
    <cellStyle name="Normal 25 2 2" xfId="11634"/>
    <cellStyle name="Normal 25 2 2 2" xfId="25049"/>
    <cellStyle name="Normal 25 2 2 3" xfId="25050"/>
    <cellStyle name="Normal 25 2 2 4" xfId="25051"/>
    <cellStyle name="Normal 25 2 3" xfId="25052"/>
    <cellStyle name="Normal 25 3" xfId="799"/>
    <cellStyle name="Normal 25 3 2" xfId="1985"/>
    <cellStyle name="Normal 25 3 2 2" xfId="25053"/>
    <cellStyle name="Normal 25 3 2 3" xfId="25054"/>
    <cellStyle name="Normal 25 3 2 4" xfId="25055"/>
    <cellStyle name="Normal 25 3 3" xfId="25056"/>
    <cellStyle name="Normal 25 3 4" xfId="29346"/>
    <cellStyle name="Normal 25 3 5" xfId="30263"/>
    <cellStyle name="Normal 25 4" xfId="1336"/>
    <cellStyle name="Normal 25 4 2" xfId="25057"/>
    <cellStyle name="Normal 25 5" xfId="25058"/>
    <cellStyle name="Normal 26" xfId="800"/>
    <cellStyle name="Normal 26 10" xfId="25059"/>
    <cellStyle name="Normal 26 2" xfId="1801"/>
    <cellStyle name="Normal 26 2 2" xfId="11635"/>
    <cellStyle name="Normal 26 2 2 2" xfId="11636"/>
    <cellStyle name="Normal 26 2 2 2 2" xfId="11637"/>
    <cellStyle name="Normal 26 2 2 2 2 2" xfId="25060"/>
    <cellStyle name="Normal 26 2 2 2 3" xfId="25061"/>
    <cellStyle name="Normal 26 2 2 3" xfId="11638"/>
    <cellStyle name="Normal 26 2 2 3 2" xfId="25062"/>
    <cellStyle name="Normal 26 2 2 4" xfId="25063"/>
    <cellStyle name="Normal 26 2 3" xfId="11639"/>
    <cellStyle name="Normal 26 2 3 2" xfId="11640"/>
    <cellStyle name="Normal 26 2 3 2 2" xfId="15970"/>
    <cellStyle name="Normal 26 2 3 3" xfId="17208"/>
    <cellStyle name="Normal 26 2 4" xfId="11641"/>
    <cellStyle name="Normal 26 2 4 2" xfId="11642"/>
    <cellStyle name="Normal 26 2 4 2 2" xfId="25064"/>
    <cellStyle name="Normal 26 2 4 3" xfId="25065"/>
    <cellStyle name="Normal 26 2 5" xfId="11643"/>
    <cellStyle name="Normal 26 2 5 2" xfId="11644"/>
    <cellStyle name="Normal 26 2 5 2 2" xfId="25066"/>
    <cellStyle name="Normal 26 2 5 3" xfId="25067"/>
    <cellStyle name="Normal 26 2 6" xfId="11645"/>
    <cellStyle name="Normal 26 2 6 2" xfId="11646"/>
    <cellStyle name="Normal 26 2 6 2 2" xfId="25068"/>
    <cellStyle name="Normal 26 2 6 3" xfId="25069"/>
    <cellStyle name="Normal 26 2 7" xfId="11647"/>
    <cellStyle name="Normal 26 2 7 2" xfId="25070"/>
    <cellStyle name="Normal 26 2 8" xfId="25071"/>
    <cellStyle name="Normal 26 3" xfId="1986"/>
    <cellStyle name="Normal 26 3 2" xfId="11648"/>
    <cellStyle name="Normal 26 3 2 2" xfId="11649"/>
    <cellStyle name="Normal 26 3 2 2 2" xfId="25072"/>
    <cellStyle name="Normal 26 3 2 3" xfId="25073"/>
    <cellStyle name="Normal 26 3 3" xfId="11650"/>
    <cellStyle name="Normal 26 3 3 2" xfId="25074"/>
    <cellStyle name="Normal 26 3 4" xfId="25075"/>
    <cellStyle name="Normal 26 3 5" xfId="25076"/>
    <cellStyle name="Normal 26 3 6" xfId="25077"/>
    <cellStyle name="Normal 26 4" xfId="11651"/>
    <cellStyle name="Normal 26 4 2" xfId="11652"/>
    <cellStyle name="Normal 26 4 2 2" xfId="25078"/>
    <cellStyle name="Normal 26 4 3" xfId="25079"/>
    <cellStyle name="Normal 26 5" xfId="11653"/>
    <cellStyle name="Normal 26 5 2" xfId="11654"/>
    <cellStyle name="Normal 26 5 2 2" xfId="25080"/>
    <cellStyle name="Normal 26 5 3" xfId="29347"/>
    <cellStyle name="Normal 26 6" xfId="11655"/>
    <cellStyle name="Normal 26 6 2" xfId="11656"/>
    <cellStyle name="Normal 26 6 2 2" xfId="30264"/>
    <cellStyle name="Normal 26 6 3" xfId="25081"/>
    <cellStyle name="Normal 26 7" xfId="11657"/>
    <cellStyle name="Normal 26 7 2" xfId="11658"/>
    <cellStyle name="Normal 26 7 2 2" xfId="25082"/>
    <cellStyle name="Normal 26 7 3" xfId="25083"/>
    <cellStyle name="Normal 26 8" xfId="25084"/>
    <cellStyle name="Normal 26 9" xfId="25085"/>
    <cellStyle name="Normal 27" xfId="801"/>
    <cellStyle name="Normal 27 2" xfId="1246"/>
    <cellStyle name="Normal 27 2 2" xfId="1250"/>
    <cellStyle name="Normal 27 2 2 2" xfId="11659"/>
    <cellStyle name="Normal 27 2 2 2 2" xfId="11660"/>
    <cellStyle name="Normal 27 2 2 2 2 2" xfId="25086"/>
    <cellStyle name="Normal 27 2 2 2 3" xfId="25087"/>
    <cellStyle name="Normal 27 2 2 3" xfId="11661"/>
    <cellStyle name="Normal 27 2 2 3 2" xfId="11662"/>
    <cellStyle name="Normal 27 2 2 3 2 2" xfId="25088"/>
    <cellStyle name="Normal 27 2 2 3 3" xfId="25089"/>
    <cellStyle name="Normal 27 2 2 4" xfId="15971"/>
    <cellStyle name="Normal 27 2 3" xfId="11663"/>
    <cellStyle name="Normal 27 2 3 2" xfId="11664"/>
    <cellStyle name="Normal 27 2 3 2 2" xfId="15972"/>
    <cellStyle name="Normal 27 2 3 3" xfId="25090"/>
    <cellStyle name="Normal 27 2 4" xfId="11665"/>
    <cellStyle name="Normal 27 2 4 2" xfId="11666"/>
    <cellStyle name="Normal 27 2 4 2 2" xfId="25091"/>
    <cellStyle name="Normal 27 2 4 3" xfId="25092"/>
    <cellStyle name="Normal 27 2 5" xfId="11667"/>
    <cellStyle name="Normal 27 2 5 2" xfId="11668"/>
    <cellStyle name="Normal 27 2 5 2 2" xfId="25093"/>
    <cellStyle name="Normal 27 2 5 3" xfId="25094"/>
    <cellStyle name="Normal 27 2 6" xfId="11669"/>
    <cellStyle name="Normal 27 2 6 2" xfId="11670"/>
    <cellStyle name="Normal 27 2 6 2 2" xfId="25095"/>
    <cellStyle name="Normal 27 2 6 3" xfId="25096"/>
    <cellStyle name="Normal 27 2 7" xfId="11671"/>
    <cellStyle name="Normal 27 2 7 2" xfId="15973"/>
    <cellStyle name="Normal 27 2 8" xfId="17209"/>
    <cellStyle name="Normal 27 3" xfId="11672"/>
    <cellStyle name="Normal 27 3 2" xfId="11673"/>
    <cellStyle name="Normal 27 3 2 2" xfId="11674"/>
    <cellStyle name="Normal 27 3 2 2 2" xfId="25097"/>
    <cellStyle name="Normal 27 3 2 3" xfId="25098"/>
    <cellStyle name="Normal 27 3 3" xfId="11675"/>
    <cellStyle name="Normal 27 3 3 2" xfId="25099"/>
    <cellStyle name="Normal 27 3 4" xfId="25100"/>
    <cellStyle name="Normal 27 4" xfId="11676"/>
    <cellStyle name="Normal 27 4 2" xfId="11677"/>
    <cellStyle name="Normal 27 4 2 2" xfId="25101"/>
    <cellStyle name="Normal 27 4 3" xfId="25102"/>
    <cellStyle name="Normal 27 5" xfId="11678"/>
    <cellStyle name="Normal 27 5 2" xfId="11679"/>
    <cellStyle name="Normal 27 5 2 2" xfId="29348"/>
    <cellStyle name="Normal 27 5 3" xfId="30265"/>
    <cellStyle name="Normal 27 6" xfId="11680"/>
    <cellStyle name="Normal 27 6 2" xfId="11681"/>
    <cellStyle name="Normal 27 6 2 2" xfId="25103"/>
    <cellStyle name="Normal 27 6 3" xfId="25104"/>
    <cellStyle name="Normal 27 7" xfId="11682"/>
    <cellStyle name="Normal 27 7 2" xfId="11683"/>
    <cellStyle name="Normal 27 7 2 2" xfId="25105"/>
    <cellStyle name="Normal 27 7 3" xfId="25106"/>
    <cellStyle name="Normal 27 8" xfId="25107"/>
    <cellStyle name="Normal 28" xfId="1244"/>
    <cellStyle name="Normal 28 2" xfId="1248"/>
    <cellStyle name="Normal 28 2 2" xfId="11684"/>
    <cellStyle name="Normal 28 2 2 2" xfId="11685"/>
    <cellStyle name="Normal 28 2 2 2 2" xfId="25108"/>
    <cellStyle name="Normal 28 2 2 3" xfId="25109"/>
    <cellStyle name="Normal 28 2 3" xfId="11686"/>
    <cellStyle name="Normal 28 2 3 2" xfId="11687"/>
    <cellStyle name="Normal 28 2 3 2 2" xfId="30266"/>
    <cellStyle name="Normal 28 2 3 3" xfId="30267"/>
    <cellStyle name="Normal 28 2 4" xfId="30268"/>
    <cellStyle name="Normal 28 3" xfId="11688"/>
    <cellStyle name="Normal 28 3 2" xfId="11689"/>
    <cellStyle name="Normal 28 3 2 2" xfId="30269"/>
    <cellStyle name="Normal 28 3 3" xfId="30270"/>
    <cellStyle name="Normal 28 4" xfId="11690"/>
    <cellStyle name="Normal 28 4 2" xfId="11691"/>
    <cellStyle name="Normal 28 4 2 2" xfId="25110"/>
    <cellStyle name="Normal 28 4 3" xfId="25111"/>
    <cellStyle name="Normal 28 5" xfId="11692"/>
    <cellStyle name="Normal 28 5 2" xfId="11693"/>
    <cellStyle name="Normal 28 5 2 2" xfId="25112"/>
    <cellStyle name="Normal 28 5 3" xfId="25113"/>
    <cellStyle name="Normal 28 6" xfId="11694"/>
    <cellStyle name="Normal 28 6 2" xfId="11695"/>
    <cellStyle name="Normal 28 6 2 2" xfId="25114"/>
    <cellStyle name="Normal 28 6 3" xfId="25115"/>
    <cellStyle name="Normal 28 7" xfId="11696"/>
    <cellStyle name="Normal 28 7 2" xfId="25116"/>
    <cellStyle name="Normal 28 8" xfId="25117"/>
    <cellStyle name="Normal 29" xfId="1247"/>
    <cellStyle name="Normal 29 2" xfId="1338"/>
    <cellStyle name="Normal 29 2 2" xfId="11697"/>
    <cellStyle name="Normal 29 2 2 2" xfId="11698"/>
    <cellStyle name="Normal 29 2 2 2 2" xfId="25118"/>
    <cellStyle name="Normal 29 2 2 3" xfId="25119"/>
    <cellStyle name="Normal 29 2 3" xfId="11699"/>
    <cellStyle name="Normal 29 2 3 2" xfId="11700"/>
    <cellStyle name="Normal 29 2 3 2 2" xfId="25120"/>
    <cellStyle name="Normal 29 2 3 3" xfId="25121"/>
    <cellStyle name="Normal 29 2 4" xfId="25122"/>
    <cellStyle name="Normal 29 3" xfId="1337"/>
    <cellStyle name="Normal 29 3 2" xfId="11701"/>
    <cellStyle name="Normal 29 3 2 2" xfId="11702"/>
    <cellStyle name="Normal 29 3 2 2 2" xfId="15974"/>
    <cellStyle name="Normal 29 3 2 3" xfId="29349"/>
    <cellStyle name="Normal 29 3 3" xfId="17210"/>
    <cellStyle name="Normal 29 4" xfId="11703"/>
    <cellStyle name="Normal 29 4 2" xfId="11704"/>
    <cellStyle name="Normal 29 4 2 2" xfId="25123"/>
    <cellStyle name="Normal 29 4 3" xfId="25124"/>
    <cellStyle name="Normal 29 5" xfId="11705"/>
    <cellStyle name="Normal 29 5 2" xfId="11706"/>
    <cellStyle name="Normal 29 5 2 2" xfId="25125"/>
    <cellStyle name="Normal 29 5 3" xfId="25126"/>
    <cellStyle name="Normal 29 6" xfId="11707"/>
    <cellStyle name="Normal 29 6 2" xfId="11708"/>
    <cellStyle name="Normal 29 6 2 2" xfId="25127"/>
    <cellStyle name="Normal 29 6 3" xfId="25128"/>
    <cellStyle name="Normal 29 7" xfId="11709"/>
    <cellStyle name="Normal 29 7 2" xfId="25129"/>
    <cellStyle name="Normal 29 8" xfId="25130"/>
    <cellStyle name="Normal 3" xfId="802"/>
    <cellStyle name="Normal 3 10" xfId="803"/>
    <cellStyle name="Normal 3 10 2" xfId="7"/>
    <cellStyle name="Normal 3 10 2 2" xfId="25131"/>
    <cellStyle name="Normal 3 10 3" xfId="804"/>
    <cellStyle name="Normal 3 10 3 2" xfId="805"/>
    <cellStyle name="Normal 3 10 3 2 2" xfId="25132"/>
    <cellStyle name="Normal 3 10 3 3" xfId="25133"/>
    <cellStyle name="Normal 3 10 4" xfId="25134"/>
    <cellStyle name="Normal 3 11" xfId="806"/>
    <cellStyle name="Normal 3 11 2" xfId="29350"/>
    <cellStyle name="Normal 3 12" xfId="807"/>
    <cellStyle name="Normal 3 12 10" xfId="11710"/>
    <cellStyle name="Normal 3 12 10 2" xfId="11711"/>
    <cellStyle name="Normal 3 12 10 2 2" xfId="25135"/>
    <cellStyle name="Normal 3 12 10 3" xfId="25136"/>
    <cellStyle name="Normal 3 12 11" xfId="11712"/>
    <cellStyle name="Normal 3 12 11 2" xfId="11713"/>
    <cellStyle name="Normal 3 12 11 2 2" xfId="25137"/>
    <cellStyle name="Normal 3 12 11 3" xfId="25138"/>
    <cellStyle name="Normal 3 12 12" xfId="11714"/>
    <cellStyle name="Normal 3 12 12 2" xfId="11715"/>
    <cellStyle name="Normal 3 12 12 2 2" xfId="25139"/>
    <cellStyle name="Normal 3 12 12 3" xfId="25140"/>
    <cellStyle name="Normal 3 12 13" xfId="11716"/>
    <cellStyle name="Normal 3 12 13 2" xfId="25141"/>
    <cellStyle name="Normal 3 12 14" xfId="25142"/>
    <cellStyle name="Normal 3 12 2" xfId="808"/>
    <cellStyle name="Normal 3 12 2 2" xfId="809"/>
    <cellStyle name="Normal 3 12 2 2 2" xfId="810"/>
    <cellStyle name="Normal 3 12 2 2 2 2" xfId="11717"/>
    <cellStyle name="Normal 3 12 2 2 2 2 2" xfId="11718"/>
    <cellStyle name="Normal 3 12 2 2 2 2 2 2" xfId="25143"/>
    <cellStyle name="Normal 3 12 2 2 2 2 3" xfId="25144"/>
    <cellStyle name="Normal 3 12 2 2 2 3" xfId="11719"/>
    <cellStyle name="Normal 3 12 2 2 2 3 2" xfId="11720"/>
    <cellStyle name="Normal 3 12 2 2 2 3 2 2" xfId="25145"/>
    <cellStyle name="Normal 3 12 2 2 2 3 3" xfId="25146"/>
    <cellStyle name="Normal 3 12 2 2 2 4" xfId="11721"/>
    <cellStyle name="Normal 3 12 2 2 2 4 2" xfId="25147"/>
    <cellStyle name="Normal 3 12 2 2 2 5" xfId="29351"/>
    <cellStyle name="Normal 3 12 2 2 3" xfId="11722"/>
    <cellStyle name="Normal 3 12 2 2 3 2" xfId="11723"/>
    <cellStyle name="Normal 3 12 2 2 3 2 2" xfId="30271"/>
    <cellStyle name="Normal 3 12 2 2 3 3" xfId="30272"/>
    <cellStyle name="Normal 3 12 2 2 4" xfId="11724"/>
    <cellStyle name="Normal 3 12 2 2 4 2" xfId="11725"/>
    <cellStyle name="Normal 3 12 2 2 4 2 2" xfId="29024"/>
    <cellStyle name="Normal 3 12 2 2 4 3" xfId="29633"/>
    <cellStyle name="Normal 3 12 2 2 5" xfId="11726"/>
    <cellStyle name="Normal 3 12 2 2 5 2" xfId="11727"/>
    <cellStyle name="Normal 3 12 2 2 5 2 2" xfId="29634"/>
    <cellStyle name="Normal 3 12 2 2 5 3" xfId="25148"/>
    <cellStyle name="Normal 3 12 2 2 6" xfId="11728"/>
    <cellStyle name="Normal 3 12 2 2 6 2" xfId="11729"/>
    <cellStyle name="Normal 3 12 2 2 6 2 2" xfId="15975"/>
    <cellStyle name="Normal 3 12 2 2 6 3" xfId="17211"/>
    <cellStyle name="Normal 3 12 2 2 7" xfId="11730"/>
    <cellStyle name="Normal 3 12 2 2 7 2" xfId="25149"/>
    <cellStyle name="Normal 3 12 2 2 8" xfId="25150"/>
    <cellStyle name="Normal 3 12 2 3" xfId="811"/>
    <cellStyle name="Normal 3 12 2 3 2" xfId="11731"/>
    <cellStyle name="Normal 3 12 2 3 2 2" xfId="11732"/>
    <cellStyle name="Normal 3 12 2 3 2 2 2" xfId="25151"/>
    <cellStyle name="Normal 3 12 2 3 2 3" xfId="25152"/>
    <cellStyle name="Normal 3 12 2 3 3" xfId="11733"/>
    <cellStyle name="Normal 3 12 2 3 3 2" xfId="11734"/>
    <cellStyle name="Normal 3 12 2 3 3 2 2" xfId="25153"/>
    <cellStyle name="Normal 3 12 2 3 3 3" xfId="25154"/>
    <cellStyle name="Normal 3 12 2 3 4" xfId="11735"/>
    <cellStyle name="Normal 3 12 2 3 4 2" xfId="25155"/>
    <cellStyle name="Normal 3 12 2 3 5" xfId="25156"/>
    <cellStyle name="Normal 3 12 2 4" xfId="11736"/>
    <cellStyle name="Normal 3 12 2 4 2" xfId="11737"/>
    <cellStyle name="Normal 3 12 2 4 2 2" xfId="25157"/>
    <cellStyle name="Normal 3 12 2 4 3" xfId="25158"/>
    <cellStyle name="Normal 3 12 2 5" xfId="11738"/>
    <cellStyle name="Normal 3 12 2 5 2" xfId="11739"/>
    <cellStyle name="Normal 3 12 2 5 2 2" xfId="25159"/>
    <cellStyle name="Normal 3 12 2 5 3" xfId="25160"/>
    <cellStyle name="Normal 3 12 2 6" xfId="11740"/>
    <cellStyle name="Normal 3 12 2 6 2" xfId="11741"/>
    <cellStyle name="Normal 3 12 2 6 2 2" xfId="25161"/>
    <cellStyle name="Normal 3 12 2 6 3" xfId="25162"/>
    <cellStyle name="Normal 3 12 2 7" xfId="11742"/>
    <cellStyle name="Normal 3 12 2 7 2" xfId="11743"/>
    <cellStyle name="Normal 3 12 2 7 2 2" xfId="25163"/>
    <cellStyle name="Normal 3 12 2 7 3" xfId="25164"/>
    <cellStyle name="Normal 3 12 2 8" xfId="11744"/>
    <cellStyle name="Normal 3 12 2 8 2" xfId="29352"/>
    <cellStyle name="Normal 3 12 2 9" xfId="25165"/>
    <cellStyle name="Normal 3 12 3" xfId="812"/>
    <cellStyle name="Normal 3 12 3 2" xfId="1802"/>
    <cellStyle name="Normal 3 12 3 2 2" xfId="11745"/>
    <cellStyle name="Normal 3 12 3 2 2 2" xfId="11746"/>
    <cellStyle name="Normal 3 12 3 2 2 2 2" xfId="11747"/>
    <cellStyle name="Normal 3 12 3 2 2 2 2 2" xfId="25166"/>
    <cellStyle name="Normal 3 12 3 2 2 2 3" xfId="25167"/>
    <cellStyle name="Normal 3 12 3 2 2 3" xfId="11748"/>
    <cellStyle name="Normal 3 12 3 2 2 3 2" xfId="25168"/>
    <cellStyle name="Normal 3 12 3 2 2 4" xfId="25169"/>
    <cellStyle name="Normal 3 12 3 2 3" xfId="11749"/>
    <cellStyle name="Normal 3 12 3 2 3 2" xfId="11750"/>
    <cellStyle name="Normal 3 12 3 2 3 2 2" xfId="25170"/>
    <cellStyle name="Normal 3 12 3 2 3 3" xfId="25171"/>
    <cellStyle name="Normal 3 12 3 2 4" xfId="11751"/>
    <cellStyle name="Normal 3 12 3 2 4 2" xfId="11752"/>
    <cellStyle name="Normal 3 12 3 2 4 2 2" xfId="25172"/>
    <cellStyle name="Normal 3 12 3 2 4 3" xfId="25173"/>
    <cellStyle name="Normal 3 12 3 2 5" xfId="11753"/>
    <cellStyle name="Normal 3 12 3 2 5 2" xfId="11754"/>
    <cellStyle name="Normal 3 12 3 2 5 2 2" xfId="25174"/>
    <cellStyle name="Normal 3 12 3 2 5 3" xfId="17212"/>
    <cellStyle name="Normal 3 12 3 2 6" xfId="11755"/>
    <cellStyle name="Normal 3 12 3 2 6 2" xfId="11756"/>
    <cellStyle name="Normal 3 12 3 2 6 2 2" xfId="25175"/>
    <cellStyle name="Normal 3 12 3 2 6 3" xfId="25176"/>
    <cellStyle name="Normal 3 12 3 2 7" xfId="11757"/>
    <cellStyle name="Normal 3 12 3 2 7 2" xfId="29353"/>
    <cellStyle name="Normal 3 12 3 2 8" xfId="25177"/>
    <cellStyle name="Normal 3 12 3 3" xfId="11758"/>
    <cellStyle name="Normal 3 12 3 3 2" xfId="11759"/>
    <cellStyle name="Normal 3 12 3 3 2 2" xfId="11760"/>
    <cellStyle name="Normal 3 12 3 3 2 2 2" xfId="25178"/>
    <cellStyle name="Normal 3 12 3 3 2 3" xfId="25179"/>
    <cellStyle name="Normal 3 12 3 3 3" xfId="11761"/>
    <cellStyle name="Normal 3 12 3 3 3 2" xfId="25180"/>
    <cellStyle name="Normal 3 12 3 3 4" xfId="25181"/>
    <cellStyle name="Normal 3 12 3 4" xfId="11762"/>
    <cellStyle name="Normal 3 12 3 4 2" xfId="11763"/>
    <cellStyle name="Normal 3 12 3 4 2 2" xfId="25182"/>
    <cellStyle name="Normal 3 12 3 4 3" xfId="25183"/>
    <cellStyle name="Normal 3 12 3 5" xfId="11764"/>
    <cellStyle name="Normal 3 12 3 5 2" xfId="11765"/>
    <cellStyle name="Normal 3 12 3 5 2 2" xfId="25184"/>
    <cellStyle name="Normal 3 12 3 5 3" xfId="25185"/>
    <cellStyle name="Normal 3 12 3 6" xfId="11766"/>
    <cellStyle name="Normal 3 12 3 6 2" xfId="11767"/>
    <cellStyle name="Normal 3 12 3 6 2 2" xfId="25186"/>
    <cellStyle name="Normal 3 12 3 6 3" xfId="25187"/>
    <cellStyle name="Normal 3 12 3 7" xfId="11768"/>
    <cellStyle name="Normal 3 12 3 7 2" xfId="11769"/>
    <cellStyle name="Normal 3 12 3 7 2 2" xfId="17213"/>
    <cellStyle name="Normal 3 12 3 7 3" xfId="25188"/>
    <cellStyle name="Normal 3 12 3 8" xfId="11770"/>
    <cellStyle name="Normal 3 12 3 8 2" xfId="29354"/>
    <cellStyle name="Normal 3 12 3 9" xfId="25189"/>
    <cellStyle name="Normal 3 12 4" xfId="813"/>
    <cellStyle name="Normal 3 12 4 2" xfId="1803"/>
    <cellStyle name="Normal 3 12 4 2 2" xfId="11771"/>
    <cellStyle name="Normal 3 12 4 2 2 2" xfId="11772"/>
    <cellStyle name="Normal 3 12 4 2 2 2 2" xfId="11773"/>
    <cellStyle name="Normal 3 12 4 2 2 2 2 2" xfId="25190"/>
    <cellStyle name="Normal 3 12 4 2 2 2 3" xfId="25191"/>
    <cellStyle name="Normal 3 12 4 2 2 3" xfId="11774"/>
    <cellStyle name="Normal 3 12 4 2 2 3 2" xfId="25192"/>
    <cellStyle name="Normal 3 12 4 2 2 4" xfId="25193"/>
    <cellStyle name="Normal 3 12 4 2 3" xfId="11775"/>
    <cellStyle name="Normal 3 12 4 2 3 2" xfId="11776"/>
    <cellStyle name="Normal 3 12 4 2 3 2 2" xfId="25194"/>
    <cellStyle name="Normal 3 12 4 2 3 3" xfId="25195"/>
    <cellStyle name="Normal 3 12 4 2 4" xfId="11777"/>
    <cellStyle name="Normal 3 12 4 2 4 2" xfId="11778"/>
    <cellStyle name="Normal 3 12 4 2 4 2 2" xfId="25196"/>
    <cellStyle name="Normal 3 12 4 2 4 3" xfId="25197"/>
    <cellStyle name="Normal 3 12 4 2 5" xfId="11779"/>
    <cellStyle name="Normal 3 12 4 2 5 2" xfId="11780"/>
    <cellStyle name="Normal 3 12 4 2 5 2 2" xfId="25198"/>
    <cellStyle name="Normal 3 12 4 2 5 3" xfId="25199"/>
    <cellStyle name="Normal 3 12 4 2 6" xfId="11781"/>
    <cellStyle name="Normal 3 12 4 2 6 2" xfId="11782"/>
    <cellStyle name="Normal 3 12 4 2 6 2 2" xfId="25200"/>
    <cellStyle name="Normal 3 12 4 2 6 3" xfId="17214"/>
    <cellStyle name="Normal 3 12 4 2 7" xfId="11783"/>
    <cellStyle name="Normal 3 12 4 2 7 2" xfId="25201"/>
    <cellStyle name="Normal 3 12 4 2 8" xfId="25202"/>
    <cellStyle name="Normal 3 12 4 3" xfId="11784"/>
    <cellStyle name="Normal 3 12 4 3 2" xfId="11785"/>
    <cellStyle name="Normal 3 12 4 3 2 2" xfId="11786"/>
    <cellStyle name="Normal 3 12 4 3 2 2 2" xfId="25203"/>
    <cellStyle name="Normal 3 12 4 3 2 3" xfId="25204"/>
    <cellStyle name="Normal 3 12 4 3 3" xfId="11787"/>
    <cellStyle name="Normal 3 12 4 3 3 2" xfId="25205"/>
    <cellStyle name="Normal 3 12 4 3 4" xfId="25206"/>
    <cellStyle name="Normal 3 12 4 4" xfId="11788"/>
    <cellStyle name="Normal 3 12 4 4 2" xfId="11789"/>
    <cellStyle name="Normal 3 12 4 4 2 2" xfId="25207"/>
    <cellStyle name="Normal 3 12 4 4 3" xfId="25208"/>
    <cellStyle name="Normal 3 12 4 5" xfId="11790"/>
    <cellStyle name="Normal 3 12 4 5 2" xfId="11791"/>
    <cellStyle name="Normal 3 12 4 5 2 2" xfId="25209"/>
    <cellStyle name="Normal 3 12 4 5 3" xfId="25210"/>
    <cellStyle name="Normal 3 12 4 6" xfId="11792"/>
    <cellStyle name="Normal 3 12 4 6 2" xfId="11793"/>
    <cellStyle name="Normal 3 12 4 6 2 2" xfId="25211"/>
    <cellStyle name="Normal 3 12 4 6 3" xfId="25212"/>
    <cellStyle name="Normal 3 12 4 7" xfId="11794"/>
    <cellStyle name="Normal 3 12 4 7 2" xfId="11795"/>
    <cellStyle name="Normal 3 12 4 7 2 2" xfId="25213"/>
    <cellStyle name="Normal 3 12 4 7 3" xfId="29355"/>
    <cellStyle name="Normal 3 12 4 8" xfId="11796"/>
    <cellStyle name="Normal 3 12 4 8 2" xfId="30273"/>
    <cellStyle name="Normal 3 12 4 9" xfId="25214"/>
    <cellStyle name="Normal 3 12 5" xfId="1804"/>
    <cellStyle name="Normal 3 12 5 2" xfId="11797"/>
    <cellStyle name="Normal 3 12 5 2 2" xfId="11798"/>
    <cellStyle name="Normal 3 12 5 2 2 2" xfId="11799"/>
    <cellStyle name="Normal 3 12 5 2 2 2 2" xfId="25215"/>
    <cellStyle name="Normal 3 12 5 2 2 3" xfId="25216"/>
    <cellStyle name="Normal 3 12 5 2 3" xfId="11800"/>
    <cellStyle name="Normal 3 12 5 2 3 2" xfId="25217"/>
    <cellStyle name="Normal 3 12 5 2 4" xfId="25218"/>
    <cellStyle name="Normal 3 12 5 3" xfId="11801"/>
    <cellStyle name="Normal 3 12 5 3 2" xfId="11802"/>
    <cellStyle name="Normal 3 12 5 3 2 2" xfId="25219"/>
    <cellStyle name="Normal 3 12 5 3 3" xfId="16772"/>
    <cellStyle name="Normal 3 12 5 4" xfId="11803"/>
    <cellStyle name="Normal 3 12 5 4 2" xfId="11804"/>
    <cellStyle name="Normal 3 12 5 4 2 2" xfId="16773"/>
    <cellStyle name="Normal 3 12 5 4 3" xfId="17434"/>
    <cellStyle name="Normal 3 12 5 5" xfId="11805"/>
    <cellStyle name="Normal 3 12 5 5 2" xfId="11806"/>
    <cellStyle name="Normal 3 12 5 5 2 2" xfId="15976"/>
    <cellStyle name="Normal 3 12 5 5 3" xfId="15977"/>
    <cellStyle name="Normal 3 12 5 6" xfId="11807"/>
    <cellStyle name="Normal 3 12 5 6 2" xfId="11808"/>
    <cellStyle name="Normal 3 12 5 6 2 2" xfId="15978"/>
    <cellStyle name="Normal 3 12 5 6 3" xfId="15979"/>
    <cellStyle name="Normal 3 12 5 7" xfId="11809"/>
    <cellStyle name="Normal 3 12 5 7 2" xfId="15980"/>
    <cellStyle name="Normal 3 12 5 8" xfId="15981"/>
    <cellStyle name="Normal 3 12 6" xfId="1805"/>
    <cellStyle name="Normal 3 12 6 2" xfId="11810"/>
    <cellStyle name="Normal 3 12 6 2 2" xfId="11811"/>
    <cellStyle name="Normal 3 12 6 2 2 2" xfId="11812"/>
    <cellStyle name="Normal 3 12 6 2 2 2 2" xfId="15982"/>
    <cellStyle name="Normal 3 12 6 2 2 3" xfId="25220"/>
    <cellStyle name="Normal 3 12 6 2 3" xfId="11813"/>
    <cellStyle name="Normal 3 12 6 2 3 2" xfId="15983"/>
    <cellStyle name="Normal 3 12 6 2 4" xfId="16774"/>
    <cellStyle name="Normal 3 12 6 3" xfId="11814"/>
    <cellStyle name="Normal 3 12 6 3 2" xfId="11815"/>
    <cellStyle name="Normal 3 12 6 3 2 2" xfId="16775"/>
    <cellStyle name="Normal 3 12 6 3 3" xfId="15984"/>
    <cellStyle name="Normal 3 12 6 4" xfId="11816"/>
    <cellStyle name="Normal 3 12 6 4 2" xfId="11817"/>
    <cellStyle name="Normal 3 12 6 4 2 2" xfId="15985"/>
    <cellStyle name="Normal 3 12 6 4 3" xfId="15986"/>
    <cellStyle name="Normal 3 12 6 5" xfId="11818"/>
    <cellStyle name="Normal 3 12 6 5 2" xfId="11819"/>
    <cellStyle name="Normal 3 12 6 5 2 2" xfId="15987"/>
    <cellStyle name="Normal 3 12 6 5 3" xfId="15988"/>
    <cellStyle name="Normal 3 12 6 6" xfId="11820"/>
    <cellStyle name="Normal 3 12 6 6 2" xfId="11821"/>
    <cellStyle name="Normal 3 12 6 6 2 2" xfId="15989"/>
    <cellStyle name="Normal 3 12 6 6 3" xfId="29356"/>
    <cellStyle name="Normal 3 12 6 7" xfId="11822"/>
    <cellStyle name="Normal 3 12 6 7 2" xfId="30274"/>
    <cellStyle name="Normal 3 12 6 8" xfId="15990"/>
    <cellStyle name="Normal 3 12 7" xfId="1806"/>
    <cellStyle name="Normal 3 12 7 2" xfId="11823"/>
    <cellStyle name="Normal 3 12 7 2 2" xfId="11824"/>
    <cellStyle name="Normal 3 12 7 2 2 2" xfId="11825"/>
    <cellStyle name="Normal 3 12 7 2 2 2 2" xfId="25221"/>
    <cellStyle name="Normal 3 12 7 2 2 3" xfId="15991"/>
    <cellStyle name="Normal 3 12 7 2 3" xfId="11826"/>
    <cellStyle name="Normal 3 12 7 2 3 2" xfId="16776"/>
    <cellStyle name="Normal 3 12 7 2 4" xfId="16777"/>
    <cellStyle name="Normal 3 12 7 3" xfId="11827"/>
    <cellStyle name="Normal 3 12 7 3 2" xfId="11828"/>
    <cellStyle name="Normal 3 12 7 3 2 2" xfId="15992"/>
    <cellStyle name="Normal 3 12 7 3 3" xfId="15993"/>
    <cellStyle name="Normal 3 12 7 4" xfId="11829"/>
    <cellStyle name="Normal 3 12 7 4 2" xfId="11830"/>
    <cellStyle name="Normal 3 12 7 4 2 2" xfId="15994"/>
    <cellStyle name="Normal 3 12 7 4 3" xfId="15995"/>
    <cellStyle name="Normal 3 12 7 5" xfId="11831"/>
    <cellStyle name="Normal 3 12 7 5 2" xfId="11832"/>
    <cellStyle name="Normal 3 12 7 5 2 2" xfId="15996"/>
    <cellStyle name="Normal 3 12 7 5 3" xfId="15997"/>
    <cellStyle name="Normal 3 12 7 6" xfId="11833"/>
    <cellStyle name="Normal 3 12 7 6 2" xfId="11834"/>
    <cellStyle name="Normal 3 12 7 6 2 2" xfId="15998"/>
    <cellStyle name="Normal 3 12 7 6 3" xfId="25222"/>
    <cellStyle name="Normal 3 12 7 7" xfId="11835"/>
    <cellStyle name="Normal 3 12 7 7 2" xfId="15999"/>
    <cellStyle name="Normal 3 12 7 8" xfId="16778"/>
    <cellStyle name="Normal 3 12 8" xfId="11836"/>
    <cellStyle name="Normal 3 12 8 2" xfId="11837"/>
    <cellStyle name="Normal 3 12 8 2 2" xfId="11838"/>
    <cellStyle name="Normal 3 12 8 2 2 2" xfId="16779"/>
    <cellStyle name="Normal 3 12 8 2 3" xfId="16000"/>
    <cellStyle name="Normal 3 12 8 3" xfId="11839"/>
    <cellStyle name="Normal 3 12 8 3 2" xfId="16001"/>
    <cellStyle name="Normal 3 12 8 4" xfId="16002"/>
    <cellStyle name="Normal 3 12 9" xfId="11840"/>
    <cellStyle name="Normal 3 12 9 2" xfId="11841"/>
    <cellStyle name="Normal 3 12 9 2 2" xfId="16003"/>
    <cellStyle name="Normal 3 12 9 3" xfId="16004"/>
    <cellStyle name="Normal 3 13" xfId="814"/>
    <cellStyle name="Normal 3 13 2" xfId="16005"/>
    <cellStyle name="Normal 3 14" xfId="815"/>
    <cellStyle name="Normal 3 14 2" xfId="16006"/>
    <cellStyle name="Normal 3 15" xfId="816"/>
    <cellStyle name="Normal 3 15 2" xfId="25223"/>
    <cellStyle name="Normal 3 16" xfId="817"/>
    <cellStyle name="Normal 3 16 2" xfId="11842"/>
    <cellStyle name="Normal 3 16 2 2" xfId="16007"/>
    <cellStyle name="Normal 3 16 3" xfId="16780"/>
    <cellStyle name="Normal 3 17" xfId="29357"/>
    <cellStyle name="Normal 3 2" xfId="818"/>
    <cellStyle name="Normal 3 2 10" xfId="819"/>
    <cellStyle name="Normal 3 2 10 2" xfId="11843"/>
    <cellStyle name="Normal 3 2 10 2 2" xfId="11844"/>
    <cellStyle name="Normal 3 2 10 2 2 2" xfId="11845"/>
    <cellStyle name="Normal 3 2 10 2 2 2 2" xfId="30275"/>
    <cellStyle name="Normal 3 2 10 2 2 3" xfId="16781"/>
    <cellStyle name="Normal 3 2 10 2 3" xfId="11846"/>
    <cellStyle name="Normal 3 2 10 2 3 2" xfId="16008"/>
    <cellStyle name="Normal 3 2 10 2 4" xfId="16009"/>
    <cellStyle name="Normal 3 2 10 3" xfId="11847"/>
    <cellStyle name="Normal 3 2 10 3 2" xfId="11848"/>
    <cellStyle name="Normal 3 2 10 3 2 2" xfId="16010"/>
    <cellStyle name="Normal 3 2 10 3 3" xfId="16011"/>
    <cellStyle name="Normal 3 2 10 4" xfId="11849"/>
    <cellStyle name="Normal 3 2 10 4 2" xfId="11850"/>
    <cellStyle name="Normal 3 2 10 4 2 2" xfId="16012"/>
    <cellStyle name="Normal 3 2 10 4 3" xfId="16013"/>
    <cellStyle name="Normal 3 2 10 5" xfId="11851"/>
    <cellStyle name="Normal 3 2 10 5 2" xfId="11852"/>
    <cellStyle name="Normal 3 2 10 5 2 2" xfId="30276"/>
    <cellStyle name="Normal 3 2 10 5 3" xfId="30277"/>
    <cellStyle name="Normal 3 2 10 6" xfId="11853"/>
    <cellStyle name="Normal 3 2 10 6 2" xfId="11854"/>
    <cellStyle name="Normal 3 2 10 6 2 2" xfId="16014"/>
    <cellStyle name="Normal 3 2 10 6 3" xfId="25224"/>
    <cellStyle name="Normal 3 2 10 7" xfId="11855"/>
    <cellStyle name="Normal 3 2 10 7 2" xfId="16015"/>
    <cellStyle name="Normal 3 2 10 8" xfId="16782"/>
    <cellStyle name="Normal 3 2 11" xfId="820"/>
    <cellStyle name="Normal 3 2 11 2" xfId="11856"/>
    <cellStyle name="Normal 3 2 11 2 2" xfId="11857"/>
    <cellStyle name="Normal 3 2 11 2 2 2" xfId="11858"/>
    <cellStyle name="Normal 3 2 11 2 2 2 2" xfId="16783"/>
    <cellStyle name="Normal 3 2 11 2 2 3" xfId="16016"/>
    <cellStyle name="Normal 3 2 11 2 3" xfId="11859"/>
    <cellStyle name="Normal 3 2 11 2 3 2" xfId="16017"/>
    <cellStyle name="Normal 3 2 11 2 4" xfId="16018"/>
    <cellStyle name="Normal 3 2 11 3" xfId="11860"/>
    <cellStyle name="Normal 3 2 11 3 2" xfId="11861"/>
    <cellStyle name="Normal 3 2 11 3 2 2" xfId="16019"/>
    <cellStyle name="Normal 3 2 11 3 3" xfId="16020"/>
    <cellStyle name="Normal 3 2 11 4" xfId="11862"/>
    <cellStyle name="Normal 3 2 11 4 2" xfId="11863"/>
    <cellStyle name="Normal 3 2 11 4 2 2" xfId="16021"/>
    <cellStyle name="Normal 3 2 11 4 3" xfId="16022"/>
    <cellStyle name="Normal 3 2 11 5" xfId="11864"/>
    <cellStyle name="Normal 3 2 11 5 2" xfId="11865"/>
    <cellStyle name="Normal 3 2 11 5 2 2" xfId="25225"/>
    <cellStyle name="Normal 3 2 11 5 3" xfId="16023"/>
    <cellStyle name="Normal 3 2 11 6" xfId="11866"/>
    <cellStyle name="Normal 3 2 11 6 2" xfId="11867"/>
    <cellStyle name="Normal 3 2 11 6 2 2" xfId="16784"/>
    <cellStyle name="Normal 3 2 11 6 3" xfId="16785"/>
    <cellStyle name="Normal 3 2 11 7" xfId="11868"/>
    <cellStyle name="Normal 3 2 11 7 2" xfId="16024"/>
    <cellStyle name="Normal 3 2 11 8" xfId="16025"/>
    <cellStyle name="Normal 3 2 12" xfId="821"/>
    <cellStyle name="Normal 3 2 12 2" xfId="11869"/>
    <cellStyle name="Normal 3 2 12 2 2" xfId="11870"/>
    <cellStyle name="Normal 3 2 12 2 2 2" xfId="11871"/>
    <cellStyle name="Normal 3 2 12 2 2 2 2" xfId="16026"/>
    <cellStyle name="Normal 3 2 12 2 2 3" xfId="16027"/>
    <cellStyle name="Normal 3 2 12 2 3" xfId="11872"/>
    <cellStyle name="Normal 3 2 12 2 3 2" xfId="16028"/>
    <cellStyle name="Normal 3 2 12 2 4" xfId="16029"/>
    <cellStyle name="Normal 3 2 12 3" xfId="11873"/>
    <cellStyle name="Normal 3 2 12 3 2" xfId="11874"/>
    <cellStyle name="Normal 3 2 12 3 2 2" xfId="16030"/>
    <cellStyle name="Normal 3 2 12 3 3" xfId="25226"/>
    <cellStyle name="Normal 3 2 12 4" xfId="11875"/>
    <cellStyle name="Normal 3 2 12 4 2" xfId="11876"/>
    <cellStyle name="Normal 3 2 12 4 2 2" xfId="16031"/>
    <cellStyle name="Normal 3 2 12 4 3" xfId="16786"/>
    <cellStyle name="Normal 3 2 12 5" xfId="11877"/>
    <cellStyle name="Normal 3 2 12 5 2" xfId="11878"/>
    <cellStyle name="Normal 3 2 12 5 2 2" xfId="29358"/>
    <cellStyle name="Normal 3 2 12 5 3" xfId="30278"/>
    <cellStyle name="Normal 3 2 12 6" xfId="11879"/>
    <cellStyle name="Normal 3 2 12 6 2" xfId="11880"/>
    <cellStyle name="Normal 3 2 12 6 2 2" xfId="16787"/>
    <cellStyle name="Normal 3 2 12 6 3" xfId="16032"/>
    <cellStyle name="Normal 3 2 12 7" xfId="11881"/>
    <cellStyle name="Normal 3 2 12 7 2" xfId="16033"/>
    <cellStyle name="Normal 3 2 12 8" xfId="16034"/>
    <cellStyle name="Normal 3 2 13" xfId="822"/>
    <cellStyle name="Normal 3 2 13 2" xfId="11882"/>
    <cellStyle name="Normal 3 2 13 2 2" xfId="16035"/>
    <cellStyle name="Normal 3 2 13 3" xfId="11883"/>
    <cellStyle name="Normal 3 2 13 3 2" xfId="16036"/>
    <cellStyle name="Normal 3 2 13 4" xfId="16037"/>
    <cellStyle name="Normal 3 2 14" xfId="823"/>
    <cellStyle name="Normal 3 2 14 2" xfId="11884"/>
    <cellStyle name="Normal 3 2 14 2 2" xfId="16038"/>
    <cellStyle name="Normal 3 2 14 3" xfId="25227"/>
    <cellStyle name="Normal 3 2 15" xfId="824"/>
    <cellStyle name="Normal 3 2 15 2" xfId="11885"/>
    <cellStyle name="Normal 3 2 15 2 2" xfId="16039"/>
    <cellStyle name="Normal 3 2 15 3" xfId="16788"/>
    <cellStyle name="Normal 3 2 16" xfId="825"/>
    <cellStyle name="Normal 3 2 16 2" xfId="11886"/>
    <cellStyle name="Normal 3 2 16 2 2" xfId="16789"/>
    <cellStyle name="Normal 3 2 16 3" xfId="16040"/>
    <cellStyle name="Normal 3 2 17" xfId="11887"/>
    <cellStyle name="Normal 3 2 17 2" xfId="16041"/>
    <cellStyle name="Normal 3 2 18" xfId="16042"/>
    <cellStyle name="Normal 3 2 2" xfId="826"/>
    <cellStyle name="Normal 3 2 2 10" xfId="11888"/>
    <cellStyle name="Normal 3 2 2 10 2" xfId="16043"/>
    <cellStyle name="Normal 3 2 2 11" xfId="16044"/>
    <cellStyle name="Normal 3 2 2 2" xfId="827"/>
    <cellStyle name="Normal 3 2 2 2 2" xfId="16045"/>
    <cellStyle name="Normal 3 2 2 3" xfId="828"/>
    <cellStyle name="Normal 3 2 2 3 10" xfId="11889"/>
    <cellStyle name="Normal 3 2 2 3 10 2" xfId="11890"/>
    <cellStyle name="Normal 3 2 2 3 10 2 2" xfId="16046"/>
    <cellStyle name="Normal 3 2 2 3 10 3" xfId="25228"/>
    <cellStyle name="Normal 3 2 2 3 11" xfId="11891"/>
    <cellStyle name="Normal 3 2 2 3 11 2" xfId="11892"/>
    <cellStyle name="Normal 3 2 2 3 11 2 2" xfId="16047"/>
    <cellStyle name="Normal 3 2 2 3 11 3" xfId="16790"/>
    <cellStyle name="Normal 3 2 2 3 12" xfId="11893"/>
    <cellStyle name="Normal 3 2 2 3 12 2" xfId="11894"/>
    <cellStyle name="Normal 3 2 2 3 12 2 2" xfId="16791"/>
    <cellStyle name="Normal 3 2 2 3 12 3" xfId="16048"/>
    <cellStyle name="Normal 3 2 2 3 13" xfId="16049"/>
    <cellStyle name="Normal 3 2 2 3 2" xfId="829"/>
    <cellStyle name="Normal 3 2 2 3 2 10" xfId="11895"/>
    <cellStyle name="Normal 3 2 2 3 2 10 2" xfId="11896"/>
    <cellStyle name="Normal 3 2 2 3 2 10 2 2" xfId="16050"/>
    <cellStyle name="Normal 3 2 2 3 2 10 3" xfId="29359"/>
    <cellStyle name="Normal 3 2 2 3 2 11" xfId="11897"/>
    <cellStyle name="Normal 3 2 2 3 2 11 2" xfId="11898"/>
    <cellStyle name="Normal 3 2 2 3 2 11 2 2" xfId="30279"/>
    <cellStyle name="Normal 3 2 2 3 2 11 3" xfId="16051"/>
    <cellStyle name="Normal 3 2 2 3 2 12" xfId="11899"/>
    <cellStyle name="Normal 3 2 2 3 2 12 2" xfId="16052"/>
    <cellStyle name="Normal 3 2 2 3 2 13" xfId="16053"/>
    <cellStyle name="Normal 3 2 2 3 2 2" xfId="830"/>
    <cellStyle name="Normal 3 2 2 3 2 2 2" xfId="1807"/>
    <cellStyle name="Normal 3 2 2 3 2 2 2 2" xfId="11900"/>
    <cellStyle name="Normal 3 2 2 3 2 2 2 2 2" xfId="11901"/>
    <cellStyle name="Normal 3 2 2 3 2 2 2 2 2 2" xfId="11902"/>
    <cellStyle name="Normal 3 2 2 3 2 2 2 2 2 2 2" xfId="16054"/>
    <cellStyle name="Normal 3 2 2 3 2 2 2 2 2 3" xfId="25229"/>
    <cellStyle name="Normal 3 2 2 3 2 2 2 2 3" xfId="11903"/>
    <cellStyle name="Normal 3 2 2 3 2 2 2 2 3 2" xfId="16055"/>
    <cellStyle name="Normal 3 2 2 3 2 2 2 2 4" xfId="16792"/>
    <cellStyle name="Normal 3 2 2 3 2 2 2 3" xfId="11904"/>
    <cellStyle name="Normal 3 2 2 3 2 2 2 3 2" xfId="11905"/>
    <cellStyle name="Normal 3 2 2 3 2 2 2 3 2 2" xfId="16793"/>
    <cellStyle name="Normal 3 2 2 3 2 2 2 3 3" xfId="16056"/>
    <cellStyle name="Normal 3 2 2 3 2 2 2 4" xfId="11906"/>
    <cellStyle name="Normal 3 2 2 3 2 2 2 4 2" xfId="11907"/>
    <cellStyle name="Normal 3 2 2 3 2 2 2 4 2 2" xfId="16057"/>
    <cellStyle name="Normal 3 2 2 3 2 2 2 4 3" xfId="16058"/>
    <cellStyle name="Normal 3 2 2 3 2 2 2 5" xfId="11908"/>
    <cellStyle name="Normal 3 2 2 3 2 2 2 5 2" xfId="11909"/>
    <cellStyle name="Normal 3 2 2 3 2 2 2 5 2 2" xfId="16059"/>
    <cellStyle name="Normal 3 2 2 3 2 2 2 5 3" xfId="16060"/>
    <cellStyle name="Normal 3 2 2 3 2 2 2 6" xfId="11910"/>
    <cellStyle name="Normal 3 2 2 3 2 2 2 6 2" xfId="11911"/>
    <cellStyle name="Normal 3 2 2 3 2 2 2 6 2 2" xfId="16061"/>
    <cellStyle name="Normal 3 2 2 3 2 2 2 6 3" xfId="16062"/>
    <cellStyle name="Normal 3 2 2 3 2 2 2 7" xfId="11912"/>
    <cellStyle name="Normal 3 2 2 3 2 2 2 7 2" xfId="25230"/>
    <cellStyle name="Normal 3 2 2 3 2 2 2 8" xfId="16063"/>
    <cellStyle name="Normal 3 2 2 3 2 2 3" xfId="11913"/>
    <cellStyle name="Normal 3 2 2 3 2 2 3 2" xfId="11914"/>
    <cellStyle name="Normal 3 2 2 3 2 2 3 2 2" xfId="11915"/>
    <cellStyle name="Normal 3 2 2 3 2 2 3 2 2 2" xfId="16794"/>
    <cellStyle name="Normal 3 2 2 3 2 2 3 2 3" xfId="16795"/>
    <cellStyle name="Normal 3 2 2 3 2 2 3 3" xfId="11916"/>
    <cellStyle name="Normal 3 2 2 3 2 2 3 3 2" xfId="16064"/>
    <cellStyle name="Normal 3 2 2 3 2 2 3 4" xfId="16065"/>
    <cellStyle name="Normal 3 2 2 3 2 2 4" xfId="11917"/>
    <cellStyle name="Normal 3 2 2 3 2 2 4 2" xfId="11918"/>
    <cellStyle name="Normal 3 2 2 3 2 2 4 2 2" xfId="16066"/>
    <cellStyle name="Normal 3 2 2 3 2 2 4 3" xfId="16067"/>
    <cellStyle name="Normal 3 2 2 3 2 2 5" xfId="11919"/>
    <cellStyle name="Normal 3 2 2 3 2 2 5 2" xfId="11920"/>
    <cellStyle name="Normal 3 2 2 3 2 2 5 2 2" xfId="16068"/>
    <cellStyle name="Normal 3 2 2 3 2 2 5 3" xfId="16069"/>
    <cellStyle name="Normal 3 2 2 3 2 2 6" xfId="11921"/>
    <cellStyle name="Normal 3 2 2 3 2 2 6 2" xfId="11922"/>
    <cellStyle name="Normal 3 2 2 3 2 2 6 2 2" xfId="16070"/>
    <cellStyle name="Normal 3 2 2 3 2 2 6 3" xfId="29360"/>
    <cellStyle name="Normal 3 2 2 3 2 2 7" xfId="11923"/>
    <cellStyle name="Normal 3 2 2 3 2 2 7 2" xfId="11924"/>
    <cellStyle name="Normal 3 2 2 3 2 2 7 2 2" xfId="30280"/>
    <cellStyle name="Normal 3 2 2 3 2 2 7 3" xfId="25231"/>
    <cellStyle name="Normal 3 2 2 3 2 2 8" xfId="11925"/>
    <cellStyle name="Normal 3 2 2 3 2 2 8 2" xfId="16071"/>
    <cellStyle name="Normal 3 2 2 3 2 2 9" xfId="16796"/>
    <cellStyle name="Normal 3 2 2 3 2 3" xfId="831"/>
    <cellStyle name="Normal 3 2 2 3 2 3 2" xfId="1808"/>
    <cellStyle name="Normal 3 2 2 3 2 3 2 2" xfId="11926"/>
    <cellStyle name="Normal 3 2 2 3 2 3 2 2 2" xfId="11927"/>
    <cellStyle name="Normal 3 2 2 3 2 3 2 2 2 2" xfId="11928"/>
    <cellStyle name="Normal 3 2 2 3 2 3 2 2 2 2 2" xfId="16797"/>
    <cellStyle name="Normal 3 2 2 3 2 3 2 2 2 3" xfId="16072"/>
    <cellStyle name="Normal 3 2 2 3 2 3 2 2 3" xfId="11929"/>
    <cellStyle name="Normal 3 2 2 3 2 3 2 2 3 2" xfId="16073"/>
    <cellStyle name="Normal 3 2 2 3 2 3 2 2 4" xfId="16074"/>
    <cellStyle name="Normal 3 2 2 3 2 3 2 3" xfId="11930"/>
    <cellStyle name="Normal 3 2 2 3 2 3 2 3 2" xfId="11931"/>
    <cellStyle name="Normal 3 2 2 3 2 3 2 3 2 2" xfId="16075"/>
    <cellStyle name="Normal 3 2 2 3 2 3 2 3 3" xfId="16076"/>
    <cellStyle name="Normal 3 2 2 3 2 3 2 4" xfId="11932"/>
    <cellStyle name="Normal 3 2 2 3 2 3 2 4 2" xfId="11933"/>
    <cellStyle name="Normal 3 2 2 3 2 3 2 4 2 2" xfId="16077"/>
    <cellStyle name="Normal 3 2 2 3 2 3 2 4 3" xfId="16078"/>
    <cellStyle name="Normal 3 2 2 3 2 3 2 5" xfId="11934"/>
    <cellStyle name="Normal 3 2 2 3 2 3 2 5 2" xfId="11935"/>
    <cellStyle name="Normal 3 2 2 3 2 3 2 5 2 2" xfId="25232"/>
    <cellStyle name="Normal 3 2 2 3 2 3 2 5 3" xfId="16079"/>
    <cellStyle name="Normal 3 2 2 3 2 3 2 6" xfId="11936"/>
    <cellStyle name="Normal 3 2 2 3 2 3 2 6 2" xfId="11937"/>
    <cellStyle name="Normal 3 2 2 3 2 3 2 6 2 2" xfId="16080"/>
    <cellStyle name="Normal 3 2 2 3 2 3 2 6 3" xfId="16081"/>
    <cellStyle name="Normal 3 2 2 3 2 3 2 7" xfId="11938"/>
    <cellStyle name="Normal 3 2 2 3 2 3 2 7 2" xfId="16798"/>
    <cellStyle name="Normal 3 2 2 3 2 3 2 8" xfId="16082"/>
    <cellStyle name="Normal 3 2 2 3 2 3 3" xfId="11939"/>
    <cellStyle name="Normal 3 2 2 3 2 3 3 2" xfId="11940"/>
    <cellStyle name="Normal 3 2 2 3 2 3 3 2 2" xfId="11941"/>
    <cellStyle name="Normal 3 2 2 3 2 3 3 2 2 2" xfId="16083"/>
    <cellStyle name="Normal 3 2 2 3 2 3 3 2 3" xfId="16084"/>
    <cellStyle name="Normal 3 2 2 3 2 3 3 3" xfId="11942"/>
    <cellStyle name="Normal 3 2 2 3 2 3 3 3 2" xfId="29361"/>
    <cellStyle name="Normal 3 2 2 3 2 3 3 4" xfId="16085"/>
    <cellStyle name="Normal 3 2 2 3 2 3 4" xfId="11943"/>
    <cellStyle name="Normal 3 2 2 3 2 3 4 2" xfId="11944"/>
    <cellStyle name="Normal 3 2 2 3 2 3 4 2 2" xfId="16086"/>
    <cellStyle name="Normal 3 2 2 3 2 3 4 3" xfId="16087"/>
    <cellStyle name="Normal 3 2 2 3 2 3 5" xfId="11945"/>
    <cellStyle name="Normal 3 2 2 3 2 3 5 2" xfId="11946"/>
    <cellStyle name="Normal 3 2 2 3 2 3 5 2 2" xfId="16088"/>
    <cellStyle name="Normal 3 2 2 3 2 3 5 3" xfId="16799"/>
    <cellStyle name="Normal 3 2 2 3 2 3 6" xfId="11947"/>
    <cellStyle name="Normal 3 2 2 3 2 3 6 2" xfId="11948"/>
    <cellStyle name="Normal 3 2 2 3 2 3 6 2 2" xfId="16089"/>
    <cellStyle name="Normal 3 2 2 3 2 3 6 3" xfId="16090"/>
    <cellStyle name="Normal 3 2 2 3 2 3 7" xfId="11949"/>
    <cellStyle name="Normal 3 2 2 3 2 3 7 2" xfId="11950"/>
    <cellStyle name="Normal 3 2 2 3 2 3 7 2 2" xfId="25233"/>
    <cellStyle name="Normal 3 2 2 3 2 3 7 3" xfId="16091"/>
    <cellStyle name="Normal 3 2 2 3 2 3 8" xfId="11951"/>
    <cellStyle name="Normal 3 2 2 3 2 3 8 2" xfId="16092"/>
    <cellStyle name="Normal 3 2 2 3 2 3 9" xfId="16093"/>
    <cellStyle name="Normal 3 2 2 3 2 4" xfId="832"/>
    <cellStyle name="Normal 3 2 2 3 2 4 10" xfId="11952"/>
    <cellStyle name="Normal 3 2 2 3 2 4 10 2" xfId="16094"/>
    <cellStyle name="Normal 3 2 2 3 2 4 11" xfId="16801"/>
    <cellStyle name="Normal 3 2 2 3 2 4 2" xfId="1809"/>
    <cellStyle name="Normal 3 2 2 3 2 4 2 2" xfId="11953"/>
    <cellStyle name="Normal 3 2 2 3 2 4 2 2 2" xfId="11954"/>
    <cellStyle name="Normal 3 2 2 3 2 4 2 2 2 2" xfId="11955"/>
    <cellStyle name="Normal 3 2 2 3 2 4 2 2 2 2 2" xfId="29362"/>
    <cellStyle name="Normal 3 2 2 3 2 4 2 2 2 3" xfId="16800"/>
    <cellStyle name="Normal 3 2 2 3 2 4 2 2 3" xfId="11956"/>
    <cellStyle name="Normal 3 2 2 3 2 4 2 2 3 2" xfId="16095"/>
    <cellStyle name="Normal 3 2 2 3 2 4 2 2 4" xfId="16096"/>
    <cellStyle name="Normal 3 2 2 3 2 4 2 3" xfId="11957"/>
    <cellStyle name="Normal 3 2 2 3 2 4 2 3 2" xfId="11958"/>
    <cellStyle name="Normal 3 2 2 3 2 4 2 3 2 2" xfId="16097"/>
    <cellStyle name="Normal 3 2 2 3 2 4 2 3 3" xfId="16098"/>
    <cellStyle name="Normal 3 2 2 3 2 4 2 4" xfId="11959"/>
    <cellStyle name="Normal 3 2 2 3 2 4 2 4 2" xfId="11960"/>
    <cellStyle name="Normal 3 2 2 3 2 4 2 4 2 2" xfId="16099"/>
    <cellStyle name="Normal 3 2 2 3 2 4 2 4 3" xfId="16100"/>
    <cellStyle name="Normal 3 2 2 3 2 4 2 5" xfId="11961"/>
    <cellStyle name="Normal 3 2 2 3 2 4 2 5 2" xfId="11962"/>
    <cellStyle name="Normal 3 2 2 3 2 4 2 5 2 2" xfId="16101"/>
    <cellStyle name="Normal 3 2 2 3 2 4 2 5 3" xfId="25234"/>
    <cellStyle name="Normal 3 2 2 3 2 4 2 6" xfId="11963"/>
    <cellStyle name="Normal 3 2 2 3 2 4 2 6 2" xfId="11964"/>
    <cellStyle name="Normal 3 2 2 3 2 4 2 6 2 2" xfId="16102"/>
    <cellStyle name="Normal 3 2 2 3 2 4 2 6 3" xfId="16802"/>
    <cellStyle name="Normal 3 2 2 3 2 4 2 7" xfId="11965"/>
    <cellStyle name="Normal 3 2 2 3 2 4 2 7 2" xfId="16803"/>
    <cellStyle name="Normal 3 2 2 3 2 4 2 8" xfId="16103"/>
    <cellStyle name="Normal 3 2 2 3 2 4 3" xfId="1810"/>
    <cellStyle name="Normal 3 2 2 3 2 4 3 2" xfId="11966"/>
    <cellStyle name="Normal 3 2 2 3 2 4 3 2 2" xfId="11967"/>
    <cellStyle name="Normal 3 2 2 3 2 4 3 2 2 2" xfId="11968"/>
    <cellStyle name="Normal 3 2 2 3 2 4 3 2 2 2 2" xfId="29363"/>
    <cellStyle name="Normal 3 2 2 3 2 4 3 2 2 3" xfId="16104"/>
    <cellStyle name="Normal 3 2 2 3 2 4 3 2 3" xfId="11969"/>
    <cellStyle name="Normal 3 2 2 3 2 4 3 2 3 2" xfId="16105"/>
    <cellStyle name="Normal 3 2 2 3 2 4 3 2 4" xfId="16106"/>
    <cellStyle name="Normal 3 2 2 3 2 4 3 3" xfId="11970"/>
    <cellStyle name="Normal 3 2 2 3 2 4 3 3 2" xfId="11971"/>
    <cellStyle name="Normal 3 2 2 3 2 4 3 3 2 2" xfId="16107"/>
    <cellStyle name="Normal 3 2 2 3 2 4 3 3 3" xfId="25235"/>
    <cellStyle name="Normal 3 2 2 3 2 4 3 4" xfId="11972"/>
    <cellStyle name="Normal 3 2 2 3 2 4 3 4 2" xfId="11973"/>
    <cellStyle name="Normal 3 2 2 3 2 4 3 4 2 2" xfId="25236"/>
    <cellStyle name="Normal 3 2 2 3 2 4 3 4 3" xfId="25237"/>
    <cellStyle name="Normal 3 2 2 3 2 4 3 5" xfId="11974"/>
    <cellStyle name="Normal 3 2 2 3 2 4 3 5 2" xfId="11975"/>
    <cellStyle name="Normal 3 2 2 3 2 4 3 5 2 2" xfId="25238"/>
    <cellStyle name="Normal 3 2 2 3 2 4 3 5 3" xfId="25239"/>
    <cellStyle name="Normal 3 2 2 3 2 4 3 6" xfId="11976"/>
    <cellStyle name="Normal 3 2 2 3 2 4 3 6 2" xfId="11977"/>
    <cellStyle name="Normal 3 2 2 3 2 4 3 6 2 2" xfId="25240"/>
    <cellStyle name="Normal 3 2 2 3 2 4 3 6 3" xfId="25241"/>
    <cellStyle name="Normal 3 2 2 3 2 4 3 7" xfId="11978"/>
    <cellStyle name="Normal 3 2 2 3 2 4 3 7 2" xfId="16108"/>
    <cellStyle name="Normal 3 2 2 3 2 4 3 8" xfId="17215"/>
    <cellStyle name="Normal 3 2 2 3 2 4 4" xfId="1811"/>
    <cellStyle name="Normal 3 2 2 3 2 4 4 2" xfId="11979"/>
    <cellStyle name="Normal 3 2 2 3 2 4 4 2 2" xfId="11980"/>
    <cellStyle name="Normal 3 2 2 3 2 4 4 2 2 2" xfId="11981"/>
    <cellStyle name="Normal 3 2 2 3 2 4 4 2 2 2 2" xfId="25242"/>
    <cellStyle name="Normal 3 2 2 3 2 4 4 2 2 3" xfId="25243"/>
    <cellStyle name="Normal 3 2 2 3 2 4 4 2 3" xfId="11982"/>
    <cellStyle name="Normal 3 2 2 3 2 4 4 2 3 2" xfId="25244"/>
    <cellStyle name="Normal 3 2 2 3 2 4 4 2 4" xfId="25245"/>
    <cellStyle name="Normal 3 2 2 3 2 4 4 3" xfId="11983"/>
    <cellStyle name="Normal 3 2 2 3 2 4 4 3 2" xfId="11984"/>
    <cellStyle name="Normal 3 2 2 3 2 4 4 3 2 2" xfId="25246"/>
    <cellStyle name="Normal 3 2 2 3 2 4 4 3 3" xfId="25247"/>
    <cellStyle name="Normal 3 2 2 3 2 4 4 4" xfId="11985"/>
    <cellStyle name="Normal 3 2 2 3 2 4 4 4 2" xfId="11986"/>
    <cellStyle name="Normal 3 2 2 3 2 4 4 4 2 2" xfId="25248"/>
    <cellStyle name="Normal 3 2 2 3 2 4 4 4 3" xfId="25249"/>
    <cellStyle name="Normal 3 2 2 3 2 4 4 5" xfId="11987"/>
    <cellStyle name="Normal 3 2 2 3 2 4 4 5 2" xfId="11988"/>
    <cellStyle name="Normal 3 2 2 3 2 4 4 5 2 2" xfId="25250"/>
    <cellStyle name="Normal 3 2 2 3 2 4 4 5 3" xfId="25251"/>
    <cellStyle name="Normal 3 2 2 3 2 4 4 6" xfId="11989"/>
    <cellStyle name="Normal 3 2 2 3 2 4 4 6 2" xfId="11990"/>
    <cellStyle name="Normal 3 2 2 3 2 4 4 6 2 2" xfId="25252"/>
    <cellStyle name="Normal 3 2 2 3 2 4 4 6 3" xfId="25253"/>
    <cellStyle name="Normal 3 2 2 3 2 4 4 7" xfId="11991"/>
    <cellStyle name="Normal 3 2 2 3 2 4 4 7 2" xfId="25254"/>
    <cellStyle name="Normal 3 2 2 3 2 4 4 8" xfId="29364"/>
    <cellStyle name="Normal 3 2 2 3 2 4 5" xfId="11992"/>
    <cellStyle name="Normal 3 2 2 3 2 4 5 2" xfId="11993"/>
    <cellStyle name="Normal 3 2 2 3 2 4 5 2 2" xfId="11994"/>
    <cellStyle name="Normal 3 2 2 3 2 4 5 2 2 2" xfId="30281"/>
    <cellStyle name="Normal 3 2 2 3 2 4 5 2 3" xfId="25255"/>
    <cellStyle name="Normal 3 2 2 3 2 4 5 3" xfId="11995"/>
    <cellStyle name="Normal 3 2 2 3 2 4 5 3 2" xfId="25256"/>
    <cellStyle name="Normal 3 2 2 3 2 4 5 4" xfId="25257"/>
    <cellStyle name="Normal 3 2 2 3 2 4 6" xfId="11996"/>
    <cellStyle name="Normal 3 2 2 3 2 4 6 2" xfId="11997"/>
    <cellStyle name="Normal 3 2 2 3 2 4 6 2 2" xfId="25258"/>
    <cellStyle name="Normal 3 2 2 3 2 4 6 3" xfId="25259"/>
    <cellStyle name="Normal 3 2 2 3 2 4 7" xfId="11998"/>
    <cellStyle name="Normal 3 2 2 3 2 4 7 2" xfId="11999"/>
    <cellStyle name="Normal 3 2 2 3 2 4 7 2 2" xfId="25260"/>
    <cellStyle name="Normal 3 2 2 3 2 4 7 3" xfId="25261"/>
    <cellStyle name="Normal 3 2 2 3 2 4 8" xfId="12000"/>
    <cellStyle name="Normal 3 2 2 3 2 4 8 2" xfId="12001"/>
    <cellStyle name="Normal 3 2 2 3 2 4 8 2 2" xfId="25262"/>
    <cellStyle name="Normal 3 2 2 3 2 4 8 3" xfId="25263"/>
    <cellStyle name="Normal 3 2 2 3 2 4 9" xfId="12002"/>
    <cellStyle name="Normal 3 2 2 3 2 4 9 2" xfId="12003"/>
    <cellStyle name="Normal 3 2 2 3 2 4 9 2 2" xfId="25264"/>
    <cellStyle name="Normal 3 2 2 3 2 4 9 3" xfId="25265"/>
    <cellStyle name="Normal 3 2 2 3 2 5" xfId="1812"/>
    <cellStyle name="Normal 3 2 2 3 2 5 2" xfId="12004"/>
    <cellStyle name="Normal 3 2 2 3 2 5 2 2" xfId="12005"/>
    <cellStyle name="Normal 3 2 2 3 2 5 2 2 2" xfId="12006"/>
    <cellStyle name="Normal 3 2 2 3 2 5 2 2 2 2" xfId="25266"/>
    <cellStyle name="Normal 3 2 2 3 2 5 2 2 3" xfId="25267"/>
    <cellStyle name="Normal 3 2 2 3 2 5 2 3" xfId="12007"/>
    <cellStyle name="Normal 3 2 2 3 2 5 2 3 2" xfId="16109"/>
    <cellStyle name="Normal 3 2 2 3 2 5 2 4" xfId="17216"/>
    <cellStyle name="Normal 3 2 2 3 2 5 3" xfId="12008"/>
    <cellStyle name="Normal 3 2 2 3 2 5 3 2" xfId="12009"/>
    <cellStyle name="Normal 3 2 2 3 2 5 3 2 2" xfId="25268"/>
    <cellStyle name="Normal 3 2 2 3 2 5 3 3" xfId="25269"/>
    <cellStyle name="Normal 3 2 2 3 2 5 4" xfId="12010"/>
    <cellStyle name="Normal 3 2 2 3 2 5 4 2" xfId="12011"/>
    <cellStyle name="Normal 3 2 2 3 2 5 4 2 2" xfId="25270"/>
    <cellStyle name="Normal 3 2 2 3 2 5 4 3" xfId="25271"/>
    <cellStyle name="Normal 3 2 2 3 2 5 5" xfId="12012"/>
    <cellStyle name="Normal 3 2 2 3 2 5 5 2" xfId="12013"/>
    <cellStyle name="Normal 3 2 2 3 2 5 5 2 2" xfId="25272"/>
    <cellStyle name="Normal 3 2 2 3 2 5 5 3" xfId="25273"/>
    <cellStyle name="Normal 3 2 2 3 2 5 6" xfId="12014"/>
    <cellStyle name="Normal 3 2 2 3 2 5 6 2" xfId="12015"/>
    <cellStyle name="Normal 3 2 2 3 2 5 6 2 2" xfId="25274"/>
    <cellStyle name="Normal 3 2 2 3 2 5 6 3" xfId="25275"/>
    <cellStyle name="Normal 3 2 2 3 2 5 7" xfId="12016"/>
    <cellStyle name="Normal 3 2 2 3 2 5 7 2" xfId="25276"/>
    <cellStyle name="Normal 3 2 2 3 2 5 8" xfId="25277"/>
    <cellStyle name="Normal 3 2 2 3 2 6" xfId="1813"/>
    <cellStyle name="Normal 3 2 2 3 2 6 2" xfId="12017"/>
    <cellStyle name="Normal 3 2 2 3 2 6 2 2" xfId="12018"/>
    <cellStyle name="Normal 3 2 2 3 2 6 2 2 2" xfId="12019"/>
    <cellStyle name="Normal 3 2 2 3 2 6 2 2 2 2" xfId="25278"/>
    <cellStyle name="Normal 3 2 2 3 2 6 2 2 3" xfId="29365"/>
    <cellStyle name="Normal 3 2 2 3 2 6 2 3" xfId="12020"/>
    <cellStyle name="Normal 3 2 2 3 2 6 2 3 2" xfId="16707"/>
    <cellStyle name="Normal 3 2 2 3 2 6 2 4" xfId="25279"/>
    <cellStyle name="Normal 3 2 2 3 2 6 3" xfId="12021"/>
    <cellStyle name="Normal 3 2 2 3 2 6 3 2" xfId="12022"/>
    <cellStyle name="Normal 3 2 2 3 2 6 3 2 2" xfId="25280"/>
    <cellStyle name="Normal 3 2 2 3 2 6 3 3" xfId="25281"/>
    <cellStyle name="Normal 3 2 2 3 2 6 4" xfId="12023"/>
    <cellStyle name="Normal 3 2 2 3 2 6 4 2" xfId="12024"/>
    <cellStyle name="Normal 3 2 2 3 2 6 4 2 2" xfId="25282"/>
    <cellStyle name="Normal 3 2 2 3 2 6 4 3" xfId="25283"/>
    <cellStyle name="Normal 3 2 2 3 2 6 5" xfId="12025"/>
    <cellStyle name="Normal 3 2 2 3 2 6 5 2" xfId="12026"/>
    <cellStyle name="Normal 3 2 2 3 2 6 5 2 2" xfId="25284"/>
    <cellStyle name="Normal 3 2 2 3 2 6 5 3" xfId="25285"/>
    <cellStyle name="Normal 3 2 2 3 2 6 6" xfId="12027"/>
    <cellStyle name="Normal 3 2 2 3 2 6 6 2" xfId="12028"/>
    <cellStyle name="Normal 3 2 2 3 2 6 6 2 2" xfId="25286"/>
    <cellStyle name="Normal 3 2 2 3 2 6 6 3" xfId="25287"/>
    <cellStyle name="Normal 3 2 2 3 2 6 7" xfId="12029"/>
    <cellStyle name="Normal 3 2 2 3 2 6 7 2" xfId="25288"/>
    <cellStyle name="Normal 3 2 2 3 2 6 8" xfId="25289"/>
    <cellStyle name="Normal 3 2 2 3 2 7" xfId="12030"/>
    <cellStyle name="Normal 3 2 2 3 2 7 2" xfId="12031"/>
    <cellStyle name="Normal 3 2 2 3 2 7 2 2" xfId="12032"/>
    <cellStyle name="Normal 3 2 2 3 2 7 2 2 2" xfId="25290"/>
    <cellStyle name="Normal 3 2 2 3 2 7 2 3" xfId="25291"/>
    <cellStyle name="Normal 3 2 2 3 2 7 3" xfId="12033"/>
    <cellStyle name="Normal 3 2 2 3 2 7 3 2" xfId="25292"/>
    <cellStyle name="Normal 3 2 2 3 2 7 4" xfId="25293"/>
    <cellStyle name="Normal 3 2 2 3 2 8" xfId="12034"/>
    <cellStyle name="Normal 3 2 2 3 2 8 2" xfId="12035"/>
    <cellStyle name="Normal 3 2 2 3 2 8 2 2" xfId="16110"/>
    <cellStyle name="Normal 3 2 2 3 2 8 3" xfId="17217"/>
    <cellStyle name="Normal 3 2 2 3 2 9" xfId="12036"/>
    <cellStyle name="Normal 3 2 2 3 2 9 2" xfId="12037"/>
    <cellStyle name="Normal 3 2 2 3 2 9 2 2" xfId="25294"/>
    <cellStyle name="Normal 3 2 2 3 2 9 3" xfId="25295"/>
    <cellStyle name="Normal 3 2 2 3 3" xfId="833"/>
    <cellStyle name="Normal 3 2 2 3 3 2" xfId="1814"/>
    <cellStyle name="Normal 3 2 2 3 3 2 2" xfId="12038"/>
    <cellStyle name="Normal 3 2 2 3 3 2 2 2" xfId="12039"/>
    <cellStyle name="Normal 3 2 2 3 3 2 2 2 2" xfId="12040"/>
    <cellStyle name="Normal 3 2 2 3 3 2 2 2 2 2" xfId="25296"/>
    <cellStyle name="Normal 3 2 2 3 3 2 2 2 3" xfId="25297"/>
    <cellStyle name="Normal 3 2 2 3 3 2 2 3" xfId="12041"/>
    <cellStyle name="Normal 3 2 2 3 3 2 2 3 2" xfId="25298"/>
    <cellStyle name="Normal 3 2 2 3 3 2 2 4" xfId="25299"/>
    <cellStyle name="Normal 3 2 2 3 3 2 3" xfId="12042"/>
    <cellStyle name="Normal 3 2 2 3 3 2 3 2" xfId="12043"/>
    <cellStyle name="Normal 3 2 2 3 3 2 3 2 2" xfId="25300"/>
    <cellStyle name="Normal 3 2 2 3 3 2 3 3" xfId="25301"/>
    <cellStyle name="Normal 3 2 2 3 3 2 4" xfId="12044"/>
    <cellStyle name="Normal 3 2 2 3 3 2 4 2" xfId="12045"/>
    <cellStyle name="Normal 3 2 2 3 3 2 4 2 2" xfId="25302"/>
    <cellStyle name="Normal 3 2 2 3 3 2 4 3" xfId="29366"/>
    <cellStyle name="Normal 3 2 2 3 3 2 5" xfId="12046"/>
    <cellStyle name="Normal 3 2 2 3 3 2 5 2" xfId="12047"/>
    <cellStyle name="Normal 3 2 2 3 3 2 5 2 2" xfId="17413"/>
    <cellStyle name="Normal 3 2 2 3 3 2 5 3" xfId="25303"/>
    <cellStyle name="Normal 3 2 2 3 3 2 6" xfId="12048"/>
    <cellStyle name="Normal 3 2 2 3 3 2 6 2" xfId="12049"/>
    <cellStyle name="Normal 3 2 2 3 3 2 6 2 2" xfId="25304"/>
    <cellStyle name="Normal 3 2 2 3 3 2 6 3" xfId="25305"/>
    <cellStyle name="Normal 3 2 2 3 3 2 7" xfId="12050"/>
    <cellStyle name="Normal 3 2 2 3 3 2 7 2" xfId="25306"/>
    <cellStyle name="Normal 3 2 2 3 3 2 8" xfId="25307"/>
    <cellStyle name="Normal 3 2 2 3 3 3" xfId="12051"/>
    <cellStyle name="Normal 3 2 2 3 3 3 2" xfId="12052"/>
    <cellStyle name="Normal 3 2 2 3 3 3 2 2" xfId="12053"/>
    <cellStyle name="Normal 3 2 2 3 3 3 2 2 2" xfId="25308"/>
    <cellStyle name="Normal 3 2 2 3 3 3 2 3" xfId="25309"/>
    <cellStyle name="Normal 3 2 2 3 3 3 3" xfId="12054"/>
    <cellStyle name="Normal 3 2 2 3 3 3 3 2" xfId="30282"/>
    <cellStyle name="Normal 3 2 2 3 3 3 4" xfId="25310"/>
    <cellStyle name="Normal 3 2 2 3 3 4" xfId="12055"/>
    <cellStyle name="Normal 3 2 2 3 3 4 2" xfId="12056"/>
    <cellStyle name="Normal 3 2 2 3 3 4 2 2" xfId="25311"/>
    <cellStyle name="Normal 3 2 2 3 3 4 3" xfId="25312"/>
    <cellStyle name="Normal 3 2 2 3 3 5" xfId="12057"/>
    <cellStyle name="Normal 3 2 2 3 3 5 2" xfId="12058"/>
    <cellStyle name="Normal 3 2 2 3 3 5 2 2" xfId="25313"/>
    <cellStyle name="Normal 3 2 2 3 3 5 3" xfId="25314"/>
    <cellStyle name="Normal 3 2 2 3 3 6" xfId="12059"/>
    <cellStyle name="Normal 3 2 2 3 3 6 2" xfId="12060"/>
    <cellStyle name="Normal 3 2 2 3 3 6 2 2" xfId="25315"/>
    <cellStyle name="Normal 3 2 2 3 3 6 3" xfId="25316"/>
    <cellStyle name="Normal 3 2 2 3 3 7" xfId="12061"/>
    <cellStyle name="Normal 3 2 2 3 3 7 2" xfId="12062"/>
    <cellStyle name="Normal 3 2 2 3 3 7 2 2" xfId="25317"/>
    <cellStyle name="Normal 3 2 2 3 3 7 3" xfId="25318"/>
    <cellStyle name="Normal 3 2 2 3 3 8" xfId="12063"/>
    <cellStyle name="Normal 3 2 2 3 3 8 2" xfId="25319"/>
    <cellStyle name="Normal 3 2 2 3 3 9" xfId="17218"/>
    <cellStyle name="Normal 3 2 2 3 4" xfId="834"/>
    <cellStyle name="Normal 3 2 2 3 4 2" xfId="1815"/>
    <cellStyle name="Normal 3 2 2 3 4 2 2" xfId="12064"/>
    <cellStyle name="Normal 3 2 2 3 4 2 2 2" xfId="12065"/>
    <cellStyle name="Normal 3 2 2 3 4 2 2 2 2" xfId="12066"/>
    <cellStyle name="Normal 3 2 2 3 4 2 2 2 2 2" xfId="25320"/>
    <cellStyle name="Normal 3 2 2 3 4 2 2 2 3" xfId="25321"/>
    <cellStyle name="Normal 3 2 2 3 4 2 2 3" xfId="12067"/>
    <cellStyle name="Normal 3 2 2 3 4 2 2 3 2" xfId="25322"/>
    <cellStyle name="Normal 3 2 2 3 4 2 2 4" xfId="25323"/>
    <cellStyle name="Normal 3 2 2 3 4 2 3" xfId="12068"/>
    <cellStyle name="Normal 3 2 2 3 4 2 3 2" xfId="12069"/>
    <cellStyle name="Normal 3 2 2 3 4 2 3 2 2" xfId="25324"/>
    <cellStyle name="Normal 3 2 2 3 4 2 3 3" xfId="25325"/>
    <cellStyle name="Normal 3 2 2 3 4 2 4" xfId="12070"/>
    <cellStyle name="Normal 3 2 2 3 4 2 4 2" xfId="12071"/>
    <cellStyle name="Normal 3 2 2 3 4 2 4 2 2" xfId="25326"/>
    <cellStyle name="Normal 3 2 2 3 4 2 4 3" xfId="25327"/>
    <cellStyle name="Normal 3 2 2 3 4 2 5" xfId="12072"/>
    <cellStyle name="Normal 3 2 2 3 4 2 5 2" xfId="12073"/>
    <cellStyle name="Normal 3 2 2 3 4 2 5 2 2" xfId="29367"/>
    <cellStyle name="Normal 3 2 2 3 4 2 5 3" xfId="25328"/>
    <cellStyle name="Normal 3 2 2 3 4 2 6" xfId="12074"/>
    <cellStyle name="Normal 3 2 2 3 4 2 6 2" xfId="12075"/>
    <cellStyle name="Normal 3 2 2 3 4 2 6 2 2" xfId="25329"/>
    <cellStyle name="Normal 3 2 2 3 4 2 6 3" xfId="25330"/>
    <cellStyle name="Normal 3 2 2 3 4 2 7" xfId="12076"/>
    <cellStyle name="Normal 3 2 2 3 4 2 7 2" xfId="25331"/>
    <cellStyle name="Normal 3 2 2 3 4 2 8" xfId="25332"/>
    <cellStyle name="Normal 3 2 2 3 4 3" xfId="12077"/>
    <cellStyle name="Normal 3 2 2 3 4 3 2" xfId="12078"/>
    <cellStyle name="Normal 3 2 2 3 4 3 2 2" xfId="12079"/>
    <cellStyle name="Normal 3 2 2 3 4 3 2 2 2" xfId="17219"/>
    <cellStyle name="Normal 3 2 2 3 4 3 2 3" xfId="25333"/>
    <cellStyle name="Normal 3 2 2 3 4 3 3" xfId="12080"/>
    <cellStyle name="Normal 3 2 2 3 4 3 3 2" xfId="25334"/>
    <cellStyle name="Normal 3 2 2 3 4 3 4" xfId="25335"/>
    <cellStyle name="Normal 3 2 2 3 4 4" xfId="12081"/>
    <cellStyle name="Normal 3 2 2 3 4 4 2" xfId="12082"/>
    <cellStyle name="Normal 3 2 2 3 4 4 2 2" xfId="25336"/>
    <cellStyle name="Normal 3 2 2 3 4 4 3" xfId="25337"/>
    <cellStyle name="Normal 3 2 2 3 4 5" xfId="12083"/>
    <cellStyle name="Normal 3 2 2 3 4 5 2" xfId="12084"/>
    <cellStyle name="Normal 3 2 2 3 4 5 2 2" xfId="25338"/>
    <cellStyle name="Normal 3 2 2 3 4 5 3" xfId="25339"/>
    <cellStyle name="Normal 3 2 2 3 4 6" xfId="12085"/>
    <cellStyle name="Normal 3 2 2 3 4 6 2" xfId="12086"/>
    <cellStyle name="Normal 3 2 2 3 4 6 2 2" xfId="29368"/>
    <cellStyle name="Normal 3 2 2 3 4 6 3" xfId="25340"/>
    <cellStyle name="Normal 3 2 2 3 4 7" xfId="12087"/>
    <cellStyle name="Normal 3 2 2 3 4 7 2" xfId="12088"/>
    <cellStyle name="Normal 3 2 2 3 4 7 2 2" xfId="25341"/>
    <cellStyle name="Normal 3 2 2 3 4 7 3" xfId="25342"/>
    <cellStyle name="Normal 3 2 2 3 4 8" xfId="12089"/>
    <cellStyle name="Normal 3 2 2 3 4 8 2" xfId="25343"/>
    <cellStyle name="Normal 3 2 2 3 4 9" xfId="25344"/>
    <cellStyle name="Normal 3 2 2 3 5" xfId="835"/>
    <cellStyle name="Normal 3 2 2 3 5 2" xfId="1816"/>
    <cellStyle name="Normal 3 2 2 3 5 2 2" xfId="12090"/>
    <cellStyle name="Normal 3 2 2 3 5 2 2 2" xfId="12091"/>
    <cellStyle name="Normal 3 2 2 3 5 2 2 2 2" xfId="12092"/>
    <cellStyle name="Normal 3 2 2 3 5 2 2 2 2 2" xfId="25345"/>
    <cellStyle name="Normal 3 2 2 3 5 2 2 2 3" xfId="17220"/>
    <cellStyle name="Normal 3 2 2 3 5 2 2 3" xfId="12093"/>
    <cellStyle name="Normal 3 2 2 3 5 2 2 3 2" xfId="25346"/>
    <cellStyle name="Normal 3 2 2 3 5 2 2 4" xfId="25347"/>
    <cellStyle name="Normal 3 2 2 3 5 2 3" xfId="12094"/>
    <cellStyle name="Normal 3 2 2 3 5 2 3 2" xfId="12095"/>
    <cellStyle name="Normal 3 2 2 3 5 2 3 2 2" xfId="25348"/>
    <cellStyle name="Normal 3 2 2 3 5 2 3 3" xfId="25349"/>
    <cellStyle name="Normal 3 2 2 3 5 2 4" xfId="12096"/>
    <cellStyle name="Normal 3 2 2 3 5 2 4 2" xfId="12097"/>
    <cellStyle name="Normal 3 2 2 3 5 2 4 2 2" xfId="25350"/>
    <cellStyle name="Normal 3 2 2 3 5 2 4 3" xfId="25351"/>
    <cellStyle name="Normal 3 2 2 3 5 2 5" xfId="12098"/>
    <cellStyle name="Normal 3 2 2 3 5 2 5 2" xfId="12099"/>
    <cellStyle name="Normal 3 2 2 3 5 2 5 2 2" xfId="29369"/>
    <cellStyle name="Normal 3 2 2 3 5 2 5 3" xfId="25352"/>
    <cellStyle name="Normal 3 2 2 3 5 2 6" xfId="12100"/>
    <cellStyle name="Normal 3 2 2 3 5 2 6 2" xfId="12101"/>
    <cellStyle name="Normal 3 2 2 3 5 2 6 2 2" xfId="25353"/>
    <cellStyle name="Normal 3 2 2 3 5 2 6 3" xfId="25354"/>
    <cellStyle name="Normal 3 2 2 3 5 2 7" xfId="12102"/>
    <cellStyle name="Normal 3 2 2 3 5 2 7 2" xfId="25355"/>
    <cellStyle name="Normal 3 2 2 3 5 2 8" xfId="25356"/>
    <cellStyle name="Normal 3 2 2 3 5 3" xfId="12103"/>
    <cellStyle name="Normal 3 2 2 3 5 3 2" xfId="12104"/>
    <cellStyle name="Normal 3 2 2 3 5 3 2 2" xfId="12105"/>
    <cellStyle name="Normal 3 2 2 3 5 3 2 2 2" xfId="25357"/>
    <cellStyle name="Normal 3 2 2 3 5 3 2 3" xfId="25358"/>
    <cellStyle name="Normal 3 2 2 3 5 3 3" xfId="12106"/>
    <cellStyle name="Normal 3 2 2 3 5 3 3 2" xfId="25359"/>
    <cellStyle name="Normal 3 2 2 3 5 3 4" xfId="25360"/>
    <cellStyle name="Normal 3 2 2 3 5 4" xfId="12107"/>
    <cellStyle name="Normal 3 2 2 3 5 4 2" xfId="12108"/>
    <cellStyle name="Normal 3 2 2 3 5 4 2 2" xfId="25361"/>
    <cellStyle name="Normal 3 2 2 3 5 4 3" xfId="25362"/>
    <cellStyle name="Normal 3 2 2 3 5 5" xfId="12109"/>
    <cellStyle name="Normal 3 2 2 3 5 5 2" xfId="12110"/>
    <cellStyle name="Normal 3 2 2 3 5 5 2 2" xfId="25363"/>
    <cellStyle name="Normal 3 2 2 3 5 5 3" xfId="25364"/>
    <cellStyle name="Normal 3 2 2 3 5 6" xfId="12111"/>
    <cellStyle name="Normal 3 2 2 3 5 6 2" xfId="12112"/>
    <cellStyle name="Normal 3 2 2 3 5 6 2 2" xfId="16111"/>
    <cellStyle name="Normal 3 2 2 3 5 6 3" xfId="16112"/>
    <cellStyle name="Normal 3 2 2 3 5 7" xfId="12113"/>
    <cellStyle name="Normal 3 2 2 3 5 7 2" xfId="12114"/>
    <cellStyle name="Normal 3 2 2 3 5 7 2 2" xfId="16113"/>
    <cellStyle name="Normal 3 2 2 3 5 7 3" xfId="16114"/>
    <cellStyle name="Normal 3 2 2 3 5 8" xfId="12115"/>
    <cellStyle name="Normal 3 2 2 3 5 8 2" xfId="25365"/>
    <cellStyle name="Normal 3 2 2 3 5 9" xfId="25366"/>
    <cellStyle name="Normal 3 2 2 3 6" xfId="836"/>
    <cellStyle name="Normal 3 2 2 3 6 2" xfId="12116"/>
    <cellStyle name="Normal 3 2 2 3 6 2 2" xfId="12117"/>
    <cellStyle name="Normal 3 2 2 3 6 2 2 2" xfId="12118"/>
    <cellStyle name="Normal 3 2 2 3 6 2 2 2 2" xfId="25367"/>
    <cellStyle name="Normal 3 2 2 3 6 2 2 3" xfId="25368"/>
    <cellStyle name="Normal 3 2 2 3 6 2 3" xfId="12119"/>
    <cellStyle name="Normal 3 2 2 3 6 2 3 2" xfId="25369"/>
    <cellStyle name="Normal 3 2 2 3 6 2 4" xfId="25370"/>
    <cellStyle name="Normal 3 2 2 3 6 3" xfId="12120"/>
    <cellStyle name="Normal 3 2 2 3 6 3 2" xfId="12121"/>
    <cellStyle name="Normal 3 2 2 3 6 3 2 2" xfId="25371"/>
    <cellStyle name="Normal 3 2 2 3 6 3 3" xfId="25372"/>
    <cellStyle name="Normal 3 2 2 3 6 4" xfId="12122"/>
    <cellStyle name="Normal 3 2 2 3 6 4 2" xfId="12123"/>
    <cellStyle name="Normal 3 2 2 3 6 4 2 2" xfId="25373"/>
    <cellStyle name="Normal 3 2 2 3 6 4 3" xfId="17386"/>
    <cellStyle name="Normal 3 2 2 3 6 5" xfId="12124"/>
    <cellStyle name="Normal 3 2 2 3 6 5 2" xfId="12125"/>
    <cellStyle name="Normal 3 2 2 3 6 5 2 2" xfId="30283"/>
    <cellStyle name="Normal 3 2 2 3 6 5 3" xfId="16115"/>
    <cellStyle name="Normal 3 2 2 3 6 6" xfId="12126"/>
    <cellStyle name="Normal 3 2 2 3 6 6 2" xfId="12127"/>
    <cellStyle name="Normal 3 2 2 3 6 6 2 2" xfId="16116"/>
    <cellStyle name="Normal 3 2 2 3 6 6 3" xfId="16117"/>
    <cellStyle name="Normal 3 2 2 3 6 7" xfId="12128"/>
    <cellStyle name="Normal 3 2 2 3 6 7 2" xfId="25374"/>
    <cellStyle name="Normal 3 2 2 3 6 8" xfId="25375"/>
    <cellStyle name="Normal 3 2 2 3 7" xfId="1339"/>
    <cellStyle name="Normal 3 2 2 3 7 2" xfId="12129"/>
    <cellStyle name="Normal 3 2 2 3 7 2 2" xfId="12130"/>
    <cellStyle name="Normal 3 2 2 3 7 2 2 2" xfId="12131"/>
    <cellStyle name="Normal 3 2 2 3 7 2 2 2 2" xfId="25376"/>
    <cellStyle name="Normal 3 2 2 3 7 2 2 3" xfId="25377"/>
    <cellStyle name="Normal 3 2 2 3 7 2 3" xfId="12132"/>
    <cellStyle name="Normal 3 2 2 3 7 2 3 2" xfId="25378"/>
    <cellStyle name="Normal 3 2 2 3 7 2 4" xfId="25379"/>
    <cellStyle name="Normal 3 2 2 3 7 3" xfId="12133"/>
    <cellStyle name="Normal 3 2 2 3 7 3 2" xfId="12134"/>
    <cellStyle name="Normal 3 2 2 3 7 3 2 2" xfId="25380"/>
    <cellStyle name="Normal 3 2 2 3 7 3 3" xfId="25381"/>
    <cellStyle name="Normal 3 2 2 3 7 4" xfId="12135"/>
    <cellStyle name="Normal 3 2 2 3 7 4 2" xfId="12136"/>
    <cellStyle name="Normal 3 2 2 3 7 4 2 2" xfId="25382"/>
    <cellStyle name="Normal 3 2 2 3 7 4 3" xfId="25383"/>
    <cellStyle name="Normal 3 2 2 3 7 5" xfId="12137"/>
    <cellStyle name="Normal 3 2 2 3 7 5 2" xfId="12138"/>
    <cellStyle name="Normal 3 2 2 3 7 5 2 2" xfId="25384"/>
    <cellStyle name="Normal 3 2 2 3 7 5 3" xfId="25385"/>
    <cellStyle name="Normal 3 2 2 3 7 6" xfId="12139"/>
    <cellStyle name="Normal 3 2 2 3 7 6 2" xfId="12140"/>
    <cellStyle name="Normal 3 2 2 3 7 6 2 2" xfId="25386"/>
    <cellStyle name="Normal 3 2 2 3 7 6 3" xfId="16118"/>
    <cellStyle name="Normal 3 2 2 3 7 7" xfId="25387"/>
    <cellStyle name="Normal 3 2 2 3 8" xfId="12141"/>
    <cellStyle name="Normal 3 2 2 3 8 2" xfId="12142"/>
    <cellStyle name="Normal 3 2 2 3 8 2 2" xfId="12143"/>
    <cellStyle name="Normal 3 2 2 3 8 2 2 2" xfId="25388"/>
    <cellStyle name="Normal 3 2 2 3 8 2 3" xfId="25389"/>
    <cellStyle name="Normal 3 2 2 3 8 3" xfId="12144"/>
    <cellStyle name="Normal 3 2 2 3 8 3 2" xfId="25390"/>
    <cellStyle name="Normal 3 2 2 3 8 4" xfId="25391"/>
    <cellStyle name="Normal 3 2 2 3 9" xfId="12145"/>
    <cellStyle name="Normal 3 2 2 3 9 2" xfId="12146"/>
    <cellStyle name="Normal 3 2 2 3 9 2 2" xfId="25392"/>
    <cellStyle name="Normal 3 2 2 3 9 3" xfId="25393"/>
    <cellStyle name="Normal 3 2 2 4" xfId="837"/>
    <cellStyle name="Normal 3 2 2 4 10" xfId="12147"/>
    <cellStyle name="Normal 3 2 2 4 10 2" xfId="12148"/>
    <cellStyle name="Normal 3 2 2 4 10 2 2" xfId="25394"/>
    <cellStyle name="Normal 3 2 2 4 10 3" xfId="25395"/>
    <cellStyle name="Normal 3 2 2 4 11" xfId="12149"/>
    <cellStyle name="Normal 3 2 2 4 11 2" xfId="12150"/>
    <cellStyle name="Normal 3 2 2 4 11 2 2" xfId="29370"/>
    <cellStyle name="Normal 3 2 2 4 11 3" xfId="30284"/>
    <cellStyle name="Normal 3 2 2 4 12" xfId="12151"/>
    <cellStyle name="Normal 3 2 2 4 12 2" xfId="12152"/>
    <cellStyle name="Normal 3 2 2 4 12 2 2" xfId="25396"/>
    <cellStyle name="Normal 3 2 2 4 12 3" xfId="25397"/>
    <cellStyle name="Normal 3 2 2 4 13" xfId="12153"/>
    <cellStyle name="Normal 3 2 2 4 13 2" xfId="25398"/>
    <cellStyle name="Normal 3 2 2 4 14" xfId="25399"/>
    <cellStyle name="Normal 3 2 2 4 2" xfId="838"/>
    <cellStyle name="Normal 3 2 2 4 2 2" xfId="1817"/>
    <cellStyle name="Normal 3 2 2 4 2 2 2" xfId="12154"/>
    <cellStyle name="Normal 3 2 2 4 2 2 2 2" xfId="12155"/>
    <cellStyle name="Normal 3 2 2 4 2 2 2 2 2" xfId="12156"/>
    <cellStyle name="Normal 3 2 2 4 2 2 2 2 2 2" xfId="25400"/>
    <cellStyle name="Normal 3 2 2 4 2 2 2 2 3" xfId="16119"/>
    <cellStyle name="Normal 3 2 2 4 2 2 2 3" xfId="12157"/>
    <cellStyle name="Normal 3 2 2 4 2 2 2 3 2" xfId="17221"/>
    <cellStyle name="Normal 3 2 2 4 2 2 2 4" xfId="25401"/>
    <cellStyle name="Normal 3 2 2 4 2 2 3" xfId="12158"/>
    <cellStyle name="Normal 3 2 2 4 2 2 3 2" xfId="12159"/>
    <cellStyle name="Normal 3 2 2 4 2 2 3 2 2" xfId="25402"/>
    <cellStyle name="Normal 3 2 2 4 2 2 3 3" xfId="25403"/>
    <cellStyle name="Normal 3 2 2 4 2 2 4" xfId="12160"/>
    <cellStyle name="Normal 3 2 2 4 2 2 4 2" xfId="12161"/>
    <cellStyle name="Normal 3 2 2 4 2 2 4 2 2" xfId="25404"/>
    <cellStyle name="Normal 3 2 2 4 2 2 4 3" xfId="25405"/>
    <cellStyle name="Normal 3 2 2 4 2 2 5" xfId="12162"/>
    <cellStyle name="Normal 3 2 2 4 2 2 5 2" xfId="12163"/>
    <cellStyle name="Normal 3 2 2 4 2 2 5 2 2" xfId="25406"/>
    <cellStyle name="Normal 3 2 2 4 2 2 5 3" xfId="25407"/>
    <cellStyle name="Normal 3 2 2 4 2 2 6" xfId="12164"/>
    <cellStyle name="Normal 3 2 2 4 2 2 6 2" xfId="12165"/>
    <cellStyle name="Normal 3 2 2 4 2 2 6 2 2" xfId="25408"/>
    <cellStyle name="Normal 3 2 2 4 2 2 6 3" xfId="25409"/>
    <cellStyle name="Normal 3 2 2 4 2 2 7" xfId="12166"/>
    <cellStyle name="Normal 3 2 2 4 2 2 7 2" xfId="25410"/>
    <cellStyle name="Normal 3 2 2 4 2 2 8" xfId="25411"/>
    <cellStyle name="Normal 3 2 2 4 2 3" xfId="12167"/>
    <cellStyle name="Normal 3 2 2 4 2 3 2" xfId="12168"/>
    <cellStyle name="Normal 3 2 2 4 2 3 2 2" xfId="12169"/>
    <cellStyle name="Normal 3 2 2 4 2 3 2 2 2" xfId="25412"/>
    <cellStyle name="Normal 3 2 2 4 2 3 2 3" xfId="25413"/>
    <cellStyle name="Normal 3 2 2 4 2 3 3" xfId="12170"/>
    <cellStyle name="Normal 3 2 2 4 2 3 3 2" xfId="25414"/>
    <cellStyle name="Normal 3 2 2 4 2 3 4" xfId="25415"/>
    <cellStyle name="Normal 3 2 2 4 2 4" xfId="12171"/>
    <cellStyle name="Normal 3 2 2 4 2 4 2" xfId="12172"/>
    <cellStyle name="Normal 3 2 2 4 2 4 2 2" xfId="25416"/>
    <cellStyle name="Normal 3 2 2 4 2 4 3" xfId="25417"/>
    <cellStyle name="Normal 3 2 2 4 2 5" xfId="12173"/>
    <cellStyle name="Normal 3 2 2 4 2 5 2" xfId="12174"/>
    <cellStyle name="Normal 3 2 2 4 2 5 2 2" xfId="25418"/>
    <cellStyle name="Normal 3 2 2 4 2 5 3" xfId="25419"/>
    <cellStyle name="Normal 3 2 2 4 2 6" xfId="12175"/>
    <cellStyle name="Normal 3 2 2 4 2 6 2" xfId="12176"/>
    <cellStyle name="Normal 3 2 2 4 2 6 2 2" xfId="29371"/>
    <cellStyle name="Normal 3 2 2 4 2 6 3" xfId="30285"/>
    <cellStyle name="Normal 3 2 2 4 2 7" xfId="12177"/>
    <cellStyle name="Normal 3 2 2 4 2 7 2" xfId="12178"/>
    <cellStyle name="Normal 3 2 2 4 2 7 2 2" xfId="25420"/>
    <cellStyle name="Normal 3 2 2 4 2 7 3" xfId="25421"/>
    <cellStyle name="Normal 3 2 2 4 2 8" xfId="12179"/>
    <cellStyle name="Normal 3 2 2 4 2 8 2" xfId="25422"/>
    <cellStyle name="Normal 3 2 2 4 2 9" xfId="25423"/>
    <cellStyle name="Normal 3 2 2 4 3" xfId="839"/>
    <cellStyle name="Normal 3 2 2 4 3 2" xfId="1818"/>
    <cellStyle name="Normal 3 2 2 4 3 2 2" xfId="12180"/>
    <cellStyle name="Normal 3 2 2 4 3 2 2 2" xfId="12181"/>
    <cellStyle name="Normal 3 2 2 4 3 2 2 2 2" xfId="12182"/>
    <cellStyle name="Normal 3 2 2 4 3 2 2 2 2 2" xfId="25424"/>
    <cellStyle name="Normal 3 2 2 4 3 2 2 2 3" xfId="25425"/>
    <cellStyle name="Normal 3 2 2 4 3 2 2 3" xfId="12183"/>
    <cellStyle name="Normal 3 2 2 4 3 2 2 3 2" xfId="25426"/>
    <cellStyle name="Normal 3 2 2 4 3 2 2 4" xfId="30286"/>
    <cellStyle name="Normal 3 2 2 4 3 2 3" xfId="12184"/>
    <cellStyle name="Normal 3 2 2 4 3 2 3 2" xfId="12185"/>
    <cellStyle name="Normal 3 2 2 4 3 2 3 2 2" xfId="30287"/>
    <cellStyle name="Normal 3 2 2 4 3 2 3 3" xfId="30288"/>
    <cellStyle name="Normal 3 2 2 4 3 2 4" xfId="12186"/>
    <cellStyle name="Normal 3 2 2 4 3 2 4 2" xfId="12187"/>
    <cellStyle name="Normal 3 2 2 4 3 2 4 2 2" xfId="30289"/>
    <cellStyle name="Normal 3 2 2 4 3 2 4 3" xfId="30290"/>
    <cellStyle name="Normal 3 2 2 4 3 2 5" xfId="12188"/>
    <cellStyle name="Normal 3 2 2 4 3 2 5 2" xfId="12189"/>
    <cellStyle name="Normal 3 2 2 4 3 2 5 2 2" xfId="30291"/>
    <cellStyle name="Normal 3 2 2 4 3 2 5 3" xfId="30292"/>
    <cellStyle name="Normal 3 2 2 4 3 2 6" xfId="12190"/>
    <cellStyle name="Normal 3 2 2 4 3 2 6 2" xfId="12191"/>
    <cellStyle name="Normal 3 2 2 4 3 2 6 2 2" xfId="30293"/>
    <cellStyle name="Normal 3 2 2 4 3 2 6 3" xfId="16120"/>
    <cellStyle name="Normal 3 2 2 4 3 2 7" xfId="12192"/>
    <cellStyle name="Normal 3 2 2 4 3 2 7 2" xfId="17222"/>
    <cellStyle name="Normal 3 2 2 4 3 2 8" xfId="25427"/>
    <cellStyle name="Normal 3 2 2 4 3 3" xfId="12193"/>
    <cellStyle name="Normal 3 2 2 4 3 3 2" xfId="12194"/>
    <cellStyle name="Normal 3 2 2 4 3 3 2 2" xfId="12195"/>
    <cellStyle name="Normal 3 2 2 4 3 3 2 2 2" xfId="25428"/>
    <cellStyle name="Normal 3 2 2 4 3 3 2 3" xfId="25429"/>
    <cellStyle name="Normal 3 2 2 4 3 3 3" xfId="12196"/>
    <cellStyle name="Normal 3 2 2 4 3 3 3 2" xfId="25430"/>
    <cellStyle name="Normal 3 2 2 4 3 3 4" xfId="25431"/>
    <cellStyle name="Normal 3 2 2 4 3 4" xfId="12197"/>
    <cellStyle name="Normal 3 2 2 4 3 4 2" xfId="12198"/>
    <cellStyle name="Normal 3 2 2 4 3 4 2 2" xfId="25432"/>
    <cellStyle name="Normal 3 2 2 4 3 4 3" xfId="25433"/>
    <cellStyle name="Normal 3 2 2 4 3 5" xfId="12199"/>
    <cellStyle name="Normal 3 2 2 4 3 5 2" xfId="12200"/>
    <cellStyle name="Normal 3 2 2 4 3 5 2 2" xfId="25434"/>
    <cellStyle name="Normal 3 2 2 4 3 5 3" xfId="25435"/>
    <cellStyle name="Normal 3 2 2 4 3 6" xfId="12201"/>
    <cellStyle name="Normal 3 2 2 4 3 6 2" xfId="12202"/>
    <cellStyle name="Normal 3 2 2 4 3 6 2 2" xfId="25436"/>
    <cellStyle name="Normal 3 2 2 4 3 6 3" xfId="25437"/>
    <cellStyle name="Normal 3 2 2 4 3 7" xfId="12203"/>
    <cellStyle name="Normal 3 2 2 4 3 7 2" xfId="12204"/>
    <cellStyle name="Normal 3 2 2 4 3 7 2 2" xfId="25438"/>
    <cellStyle name="Normal 3 2 2 4 3 7 3" xfId="25439"/>
    <cellStyle name="Normal 3 2 2 4 3 8" xfId="12205"/>
    <cellStyle name="Normal 3 2 2 4 3 8 2" xfId="25440"/>
    <cellStyle name="Normal 3 2 2 4 3 9" xfId="25441"/>
    <cellStyle name="Normal 3 2 2 4 4" xfId="840"/>
    <cellStyle name="Normal 3 2 2 4 4 2" xfId="1819"/>
    <cellStyle name="Normal 3 2 2 4 4 2 2" xfId="12206"/>
    <cellStyle name="Normal 3 2 2 4 4 2 2 2" xfId="12207"/>
    <cellStyle name="Normal 3 2 2 4 4 2 2 2 2" xfId="12208"/>
    <cellStyle name="Normal 3 2 2 4 4 2 2 2 2 2" xfId="25442"/>
    <cellStyle name="Normal 3 2 2 4 4 2 2 2 3" xfId="25443"/>
    <cellStyle name="Normal 3 2 2 4 4 2 2 3" xfId="12209"/>
    <cellStyle name="Normal 3 2 2 4 4 2 2 3 2" xfId="29372"/>
    <cellStyle name="Normal 3 2 2 4 4 2 2 4" xfId="25444"/>
    <cellStyle name="Normal 3 2 2 4 4 2 3" xfId="12210"/>
    <cellStyle name="Normal 3 2 2 4 4 2 3 2" xfId="12211"/>
    <cellStyle name="Normal 3 2 2 4 4 2 3 2 2" xfId="25445"/>
    <cellStyle name="Normal 3 2 2 4 4 2 3 3" xfId="25446"/>
    <cellStyle name="Normal 3 2 2 4 4 2 4" xfId="12212"/>
    <cellStyle name="Normal 3 2 2 4 4 2 4 2" xfId="12213"/>
    <cellStyle name="Normal 3 2 2 4 4 2 4 2 2" xfId="25447"/>
    <cellStyle name="Normal 3 2 2 4 4 2 4 3" xfId="25448"/>
    <cellStyle name="Normal 3 2 2 4 4 2 5" xfId="12214"/>
    <cellStyle name="Normal 3 2 2 4 4 2 5 2" xfId="12215"/>
    <cellStyle name="Normal 3 2 2 4 4 2 5 2 2" xfId="25449"/>
    <cellStyle name="Normal 3 2 2 4 4 2 5 3" xfId="25450"/>
    <cellStyle name="Normal 3 2 2 4 4 2 6" xfId="12216"/>
    <cellStyle name="Normal 3 2 2 4 4 2 6 2" xfId="12217"/>
    <cellStyle name="Normal 3 2 2 4 4 2 6 2 2" xfId="25451"/>
    <cellStyle name="Normal 3 2 2 4 4 2 6 3" xfId="25452"/>
    <cellStyle name="Normal 3 2 2 4 4 2 7" xfId="12218"/>
    <cellStyle name="Normal 3 2 2 4 4 2 7 2" xfId="16121"/>
    <cellStyle name="Normal 3 2 2 4 4 2 8" xfId="25453"/>
    <cellStyle name="Normal 3 2 2 4 4 3" xfId="12219"/>
    <cellStyle name="Normal 3 2 2 4 4 3 2" xfId="12220"/>
    <cellStyle name="Normal 3 2 2 4 4 3 2 2" xfId="12221"/>
    <cellStyle name="Normal 3 2 2 4 4 3 2 2 2" xfId="25454"/>
    <cellStyle name="Normal 3 2 2 4 4 3 2 3" xfId="25455"/>
    <cellStyle name="Normal 3 2 2 4 4 3 3" xfId="12222"/>
    <cellStyle name="Normal 3 2 2 4 4 3 3 2" xfId="29373"/>
    <cellStyle name="Normal 3 2 2 4 4 3 4" xfId="25456"/>
    <cellStyle name="Normal 3 2 2 4 4 4" xfId="12223"/>
    <cellStyle name="Normal 3 2 2 4 4 4 2" xfId="12224"/>
    <cellStyle name="Normal 3 2 2 4 4 4 2 2" xfId="25457"/>
    <cellStyle name="Normal 3 2 2 4 4 4 3" xfId="25458"/>
    <cellStyle name="Normal 3 2 2 4 4 5" xfId="12225"/>
    <cellStyle name="Normal 3 2 2 4 4 5 2" xfId="12226"/>
    <cellStyle name="Normal 3 2 2 4 4 5 2 2" xfId="25459"/>
    <cellStyle name="Normal 3 2 2 4 4 5 3" xfId="25460"/>
    <cellStyle name="Normal 3 2 2 4 4 6" xfId="12227"/>
    <cellStyle name="Normal 3 2 2 4 4 6 2" xfId="12228"/>
    <cellStyle name="Normal 3 2 2 4 4 6 2 2" xfId="25461"/>
    <cellStyle name="Normal 3 2 2 4 4 6 3" xfId="25462"/>
    <cellStyle name="Normal 3 2 2 4 4 7" xfId="12229"/>
    <cellStyle name="Normal 3 2 2 4 4 7 2" xfId="12230"/>
    <cellStyle name="Normal 3 2 2 4 4 7 2 2" xfId="25463"/>
    <cellStyle name="Normal 3 2 2 4 4 7 3" xfId="25464"/>
    <cellStyle name="Normal 3 2 2 4 4 8" xfId="12231"/>
    <cellStyle name="Normal 3 2 2 4 4 8 2" xfId="25465"/>
    <cellStyle name="Normal 3 2 2 4 4 9" xfId="17223"/>
    <cellStyle name="Normal 3 2 2 4 5" xfId="1820"/>
    <cellStyle name="Normal 3 2 2 4 5 2" xfId="12232"/>
    <cellStyle name="Normal 3 2 2 4 5 2 2" xfId="12233"/>
    <cellStyle name="Normal 3 2 2 4 5 2 2 2" xfId="12234"/>
    <cellStyle name="Normal 3 2 2 4 5 2 2 2 2" xfId="25466"/>
    <cellStyle name="Normal 3 2 2 4 5 2 2 3" xfId="25467"/>
    <cellStyle name="Normal 3 2 2 4 5 2 3" xfId="12235"/>
    <cellStyle name="Normal 3 2 2 4 5 2 3 2" xfId="29374"/>
    <cellStyle name="Normal 3 2 2 4 5 2 4" xfId="25468"/>
    <cellStyle name="Normal 3 2 2 4 5 3" xfId="12236"/>
    <cellStyle name="Normal 3 2 2 4 5 3 2" xfId="12237"/>
    <cellStyle name="Normal 3 2 2 4 5 3 2 2" xfId="25469"/>
    <cellStyle name="Normal 3 2 2 4 5 3 3" xfId="25470"/>
    <cellStyle name="Normal 3 2 2 4 5 4" xfId="12238"/>
    <cellStyle name="Normal 3 2 2 4 5 4 2" xfId="12239"/>
    <cellStyle name="Normal 3 2 2 4 5 4 2 2" xfId="25471"/>
    <cellStyle name="Normal 3 2 2 4 5 4 3" xfId="25472"/>
    <cellStyle name="Normal 3 2 2 4 5 5" xfId="12240"/>
    <cellStyle name="Normal 3 2 2 4 5 5 2" xfId="12241"/>
    <cellStyle name="Normal 3 2 2 4 5 5 2 2" xfId="25473"/>
    <cellStyle name="Normal 3 2 2 4 5 5 3" xfId="25474"/>
    <cellStyle name="Normal 3 2 2 4 5 6" xfId="12242"/>
    <cellStyle name="Normal 3 2 2 4 5 6 2" xfId="12243"/>
    <cellStyle name="Normal 3 2 2 4 5 6 2 2" xfId="25475"/>
    <cellStyle name="Normal 3 2 2 4 5 6 3" xfId="25476"/>
    <cellStyle name="Normal 3 2 2 4 5 7" xfId="12244"/>
    <cellStyle name="Normal 3 2 2 4 5 7 2" xfId="25477"/>
    <cellStyle name="Normal 3 2 2 4 5 8" xfId="25478"/>
    <cellStyle name="Normal 3 2 2 4 6" xfId="1821"/>
    <cellStyle name="Normal 3 2 2 4 6 2" xfId="12245"/>
    <cellStyle name="Normal 3 2 2 4 6 2 2" xfId="12246"/>
    <cellStyle name="Normal 3 2 2 4 6 2 2 2" xfId="12247"/>
    <cellStyle name="Normal 3 2 2 4 6 2 2 2 2" xfId="17224"/>
    <cellStyle name="Normal 3 2 2 4 6 2 2 3" xfId="25479"/>
    <cellStyle name="Normal 3 2 2 4 6 2 3" xfId="12248"/>
    <cellStyle name="Normal 3 2 2 4 6 2 3 2" xfId="25480"/>
    <cellStyle name="Normal 3 2 2 4 6 2 4" xfId="25481"/>
    <cellStyle name="Normal 3 2 2 4 6 3" xfId="12249"/>
    <cellStyle name="Normal 3 2 2 4 6 3 2" xfId="12250"/>
    <cellStyle name="Normal 3 2 2 4 6 3 2 2" xfId="25482"/>
    <cellStyle name="Normal 3 2 2 4 6 3 3" xfId="25483"/>
    <cellStyle name="Normal 3 2 2 4 6 4" xfId="12251"/>
    <cellStyle name="Normal 3 2 2 4 6 4 2" xfId="12252"/>
    <cellStyle name="Normal 3 2 2 4 6 4 2 2" xfId="25484"/>
    <cellStyle name="Normal 3 2 2 4 6 4 3" xfId="25485"/>
    <cellStyle name="Normal 3 2 2 4 6 5" xfId="12253"/>
    <cellStyle name="Normal 3 2 2 4 6 5 2" xfId="12254"/>
    <cellStyle name="Normal 3 2 2 4 6 5 2 2" xfId="25486"/>
    <cellStyle name="Normal 3 2 2 4 6 5 3" xfId="25487"/>
    <cellStyle name="Normal 3 2 2 4 6 6" xfId="12255"/>
    <cellStyle name="Normal 3 2 2 4 6 6 2" xfId="12256"/>
    <cellStyle name="Normal 3 2 2 4 6 6 2 2" xfId="25488"/>
    <cellStyle name="Normal 3 2 2 4 6 6 3" xfId="25489"/>
    <cellStyle name="Normal 3 2 2 4 6 7" xfId="12257"/>
    <cellStyle name="Normal 3 2 2 4 6 7 2" xfId="25490"/>
    <cellStyle name="Normal 3 2 2 4 6 8" xfId="25491"/>
    <cellStyle name="Normal 3 2 2 4 7" xfId="1822"/>
    <cellStyle name="Normal 3 2 2 4 7 2" xfId="12258"/>
    <cellStyle name="Normal 3 2 2 4 7 2 2" xfId="12259"/>
    <cellStyle name="Normal 3 2 2 4 7 2 2 2" xfId="12260"/>
    <cellStyle name="Normal 3 2 2 4 7 2 2 2 2" xfId="25492"/>
    <cellStyle name="Normal 3 2 2 4 7 2 2 3" xfId="29375"/>
    <cellStyle name="Normal 3 2 2 4 7 2 3" xfId="12261"/>
    <cellStyle name="Normal 3 2 2 4 7 2 3 2" xfId="30294"/>
    <cellStyle name="Normal 3 2 2 4 7 2 4" xfId="25493"/>
    <cellStyle name="Normal 3 2 2 4 7 3" xfId="12262"/>
    <cellStyle name="Normal 3 2 2 4 7 3 2" xfId="12263"/>
    <cellStyle name="Normal 3 2 2 4 7 3 2 2" xfId="25494"/>
    <cellStyle name="Normal 3 2 2 4 7 3 3" xfId="25495"/>
    <cellStyle name="Normal 3 2 2 4 7 4" xfId="12264"/>
    <cellStyle name="Normal 3 2 2 4 7 4 2" xfId="12265"/>
    <cellStyle name="Normal 3 2 2 4 7 4 2 2" xfId="16122"/>
    <cellStyle name="Normal 3 2 2 4 7 4 3" xfId="16123"/>
    <cellStyle name="Normal 3 2 2 4 7 5" xfId="12266"/>
    <cellStyle name="Normal 3 2 2 4 7 5 2" xfId="12267"/>
    <cellStyle name="Normal 3 2 2 4 7 5 2 2" xfId="16124"/>
    <cellStyle name="Normal 3 2 2 4 7 5 3" xfId="16125"/>
    <cellStyle name="Normal 3 2 2 4 7 6" xfId="12268"/>
    <cellStyle name="Normal 3 2 2 4 7 6 2" xfId="12269"/>
    <cellStyle name="Normal 3 2 2 4 7 6 2 2" xfId="16744"/>
    <cellStyle name="Normal 3 2 2 4 7 6 3" xfId="16748"/>
    <cellStyle name="Normal 3 2 2 4 7 7" xfId="12270"/>
    <cellStyle name="Normal 3 2 2 4 7 7 2" xfId="25496"/>
    <cellStyle name="Normal 3 2 2 4 7 8" xfId="25497"/>
    <cellStyle name="Normal 3 2 2 4 8" xfId="12271"/>
    <cellStyle name="Normal 3 2 2 4 8 2" xfId="12272"/>
    <cellStyle name="Normal 3 2 2 4 8 2 2" xfId="12273"/>
    <cellStyle name="Normal 3 2 2 4 8 2 2 2" xfId="16126"/>
    <cellStyle name="Normal 3 2 2 4 8 2 3" xfId="25498"/>
    <cellStyle name="Normal 3 2 2 4 8 3" xfId="12274"/>
    <cellStyle name="Normal 3 2 2 4 8 3 2" xfId="25499"/>
    <cellStyle name="Normal 3 2 2 4 8 4" xfId="25500"/>
    <cellStyle name="Normal 3 2 2 4 9" xfId="12275"/>
    <cellStyle name="Normal 3 2 2 4 9 2" xfId="12276"/>
    <cellStyle name="Normal 3 2 2 4 9 2 2" xfId="25501"/>
    <cellStyle name="Normal 3 2 2 4 9 3" xfId="25502"/>
    <cellStyle name="Normal 3 2 2 5" xfId="841"/>
    <cellStyle name="Normal 3 2 2 5 2" xfId="12277"/>
    <cellStyle name="Normal 3 2 2 5 2 2" xfId="12278"/>
    <cellStyle name="Normal 3 2 2 5 2 2 2" xfId="25503"/>
    <cellStyle name="Normal 3 2 2 5 2 3" xfId="25504"/>
    <cellStyle name="Normal 3 2 2 5 3" xfId="12279"/>
    <cellStyle name="Normal 3 2 2 5 3 2" xfId="12280"/>
    <cellStyle name="Normal 3 2 2 5 3 2 2" xfId="16127"/>
    <cellStyle name="Normal 3 2 2 5 3 3" xfId="17225"/>
    <cellStyle name="Normal 3 2 2 5 4" xfId="25505"/>
    <cellStyle name="Normal 3 2 2 6" xfId="12281"/>
    <cellStyle name="Normal 3 2 2 6 2" xfId="12282"/>
    <cellStyle name="Normal 3 2 2 6 2 2" xfId="25506"/>
    <cellStyle name="Normal 3 2 2 6 3" xfId="25507"/>
    <cellStyle name="Normal 3 2 2 7" xfId="12283"/>
    <cellStyle name="Normal 3 2 2 7 2" xfId="12284"/>
    <cellStyle name="Normal 3 2 2 7 2 2" xfId="25508"/>
    <cellStyle name="Normal 3 2 2 7 3" xfId="25509"/>
    <cellStyle name="Normal 3 2 2 8" xfId="12285"/>
    <cellStyle name="Normal 3 2 2 8 2" xfId="12286"/>
    <cellStyle name="Normal 3 2 2 8 2 2" xfId="29376"/>
    <cellStyle name="Normal 3 2 2 8 3" xfId="30295"/>
    <cellStyle name="Normal 3 2 2 9" xfId="12287"/>
    <cellStyle name="Normal 3 2 2 9 2" xfId="12288"/>
    <cellStyle name="Normal 3 2 2 9 2 2" xfId="25510"/>
    <cellStyle name="Normal 3 2 2 9 3" xfId="25511"/>
    <cellStyle name="Normal 3 2 3" xfId="842"/>
    <cellStyle name="Normal 3 2 3 2" xfId="843"/>
    <cellStyle name="Normal 3 2 3 2 2" xfId="25512"/>
    <cellStyle name="Normal 3 2 3 3" xfId="844"/>
    <cellStyle name="Normal 3 2 3 3 10" xfId="12289"/>
    <cellStyle name="Normal 3 2 3 3 10 2" xfId="12290"/>
    <cellStyle name="Normal 3 2 3 3 10 2 2" xfId="25513"/>
    <cellStyle name="Normal 3 2 3 3 10 3" xfId="25514"/>
    <cellStyle name="Normal 3 2 3 3 11" xfId="12291"/>
    <cellStyle name="Normal 3 2 3 3 11 2" xfId="12292"/>
    <cellStyle name="Normal 3 2 3 3 11 2 2" xfId="25515"/>
    <cellStyle name="Normal 3 2 3 3 11 3" xfId="25516"/>
    <cellStyle name="Normal 3 2 3 3 12" xfId="12293"/>
    <cellStyle name="Normal 3 2 3 3 12 2" xfId="12294"/>
    <cellStyle name="Normal 3 2 3 3 12 2 2" xfId="25517"/>
    <cellStyle name="Normal 3 2 3 3 12 3" xfId="25518"/>
    <cellStyle name="Normal 3 2 3 3 13" xfId="12295"/>
    <cellStyle name="Normal 3 2 3 3 13 2" xfId="25519"/>
    <cellStyle name="Normal 3 2 3 3 14" xfId="25520"/>
    <cellStyle name="Normal 3 2 3 3 2" xfId="845"/>
    <cellStyle name="Normal 3 2 3 3 2 2" xfId="1823"/>
    <cellStyle name="Normal 3 2 3 3 2 2 2" xfId="12296"/>
    <cellStyle name="Normal 3 2 3 3 2 2 2 2" xfId="12297"/>
    <cellStyle name="Normal 3 2 3 3 2 2 2 2 2" xfId="12298"/>
    <cellStyle name="Normal 3 2 3 3 2 2 2 2 2 2" xfId="25521"/>
    <cellStyle name="Normal 3 2 3 3 2 2 2 2 3" xfId="25522"/>
    <cellStyle name="Normal 3 2 3 3 2 2 2 3" xfId="12299"/>
    <cellStyle name="Normal 3 2 3 3 2 2 2 3 2" xfId="25523"/>
    <cellStyle name="Normal 3 2 3 3 2 2 2 4" xfId="25524"/>
    <cellStyle name="Normal 3 2 3 3 2 2 3" xfId="12300"/>
    <cellStyle name="Normal 3 2 3 3 2 2 3 2" xfId="12301"/>
    <cellStyle name="Normal 3 2 3 3 2 2 3 2 2" xfId="25525"/>
    <cellStyle name="Normal 3 2 3 3 2 2 3 3" xfId="25526"/>
    <cellStyle name="Normal 3 2 3 3 2 2 4" xfId="12302"/>
    <cellStyle name="Normal 3 2 3 3 2 2 4 2" xfId="12303"/>
    <cellStyle name="Normal 3 2 3 3 2 2 4 2 2" xfId="25527"/>
    <cellStyle name="Normal 3 2 3 3 2 2 4 3" xfId="25528"/>
    <cellStyle name="Normal 3 2 3 3 2 2 5" xfId="12304"/>
    <cellStyle name="Normal 3 2 3 3 2 2 5 2" xfId="12305"/>
    <cellStyle name="Normal 3 2 3 3 2 2 5 2 2" xfId="25529"/>
    <cellStyle name="Normal 3 2 3 3 2 2 5 3" xfId="25530"/>
    <cellStyle name="Normal 3 2 3 3 2 2 6" xfId="12306"/>
    <cellStyle name="Normal 3 2 3 3 2 2 6 2" xfId="12307"/>
    <cellStyle name="Normal 3 2 3 3 2 2 6 2 2" xfId="16128"/>
    <cellStyle name="Normal 3 2 3 3 2 2 6 3" xfId="17226"/>
    <cellStyle name="Normal 3 2 3 3 2 2 7" xfId="12308"/>
    <cellStyle name="Normal 3 2 3 3 2 2 7 2" xfId="25531"/>
    <cellStyle name="Normal 3 2 3 3 2 2 8" xfId="25532"/>
    <cellStyle name="Normal 3 2 3 3 2 3" xfId="12309"/>
    <cellStyle name="Normal 3 2 3 3 2 3 2" xfId="12310"/>
    <cellStyle name="Normal 3 2 3 3 2 3 2 2" xfId="12311"/>
    <cellStyle name="Normal 3 2 3 3 2 3 2 2 2" xfId="25533"/>
    <cellStyle name="Normal 3 2 3 3 2 3 2 3" xfId="29377"/>
    <cellStyle name="Normal 3 2 3 3 2 3 3" xfId="12312"/>
    <cellStyle name="Normal 3 2 3 3 2 3 3 2" xfId="30296"/>
    <cellStyle name="Normal 3 2 3 3 2 3 4" xfId="25534"/>
    <cellStyle name="Normal 3 2 3 3 2 4" xfId="12313"/>
    <cellStyle name="Normal 3 2 3 3 2 4 2" xfId="12314"/>
    <cellStyle name="Normal 3 2 3 3 2 4 2 2" xfId="25535"/>
    <cellStyle name="Normal 3 2 3 3 2 4 3" xfId="25536"/>
    <cellStyle name="Normal 3 2 3 3 2 5" xfId="12315"/>
    <cellStyle name="Normal 3 2 3 3 2 5 2" xfId="12316"/>
    <cellStyle name="Normal 3 2 3 3 2 5 2 2" xfId="25537"/>
    <cellStyle name="Normal 3 2 3 3 2 5 3" xfId="25538"/>
    <cellStyle name="Normal 3 2 3 3 2 6" xfId="12317"/>
    <cellStyle name="Normal 3 2 3 3 2 6 2" xfId="12318"/>
    <cellStyle name="Normal 3 2 3 3 2 6 2 2" xfId="25539"/>
    <cellStyle name="Normal 3 2 3 3 2 6 3" xfId="25540"/>
    <cellStyle name="Normal 3 2 3 3 2 7" xfId="12319"/>
    <cellStyle name="Normal 3 2 3 3 2 7 2" xfId="12320"/>
    <cellStyle name="Normal 3 2 3 3 2 7 2 2" xfId="30297"/>
    <cellStyle name="Normal 3 2 3 3 2 7 3" xfId="30298"/>
    <cellStyle name="Normal 3 2 3 3 2 8" xfId="12321"/>
    <cellStyle name="Normal 3 2 3 3 2 8 2" xfId="30299"/>
    <cellStyle name="Normal 3 2 3 3 2 9" xfId="30300"/>
    <cellStyle name="Normal 3 2 3 3 3" xfId="846"/>
    <cellStyle name="Normal 3 2 3 3 3 2" xfId="1824"/>
    <cellStyle name="Normal 3 2 3 3 3 2 2" xfId="12322"/>
    <cellStyle name="Normal 3 2 3 3 3 2 2 2" xfId="12323"/>
    <cellStyle name="Normal 3 2 3 3 3 2 2 2 2" xfId="12324"/>
    <cellStyle name="Normal 3 2 3 3 3 2 2 2 2 2" xfId="30301"/>
    <cellStyle name="Normal 3 2 3 3 3 2 2 2 3" xfId="25541"/>
    <cellStyle name="Normal 3 2 3 3 3 2 2 3" xfId="12325"/>
    <cellStyle name="Normal 3 2 3 3 3 2 2 3 2" xfId="25542"/>
    <cellStyle name="Normal 3 2 3 3 3 2 2 4" xfId="25543"/>
    <cellStyle name="Normal 3 2 3 3 3 2 3" xfId="12326"/>
    <cellStyle name="Normal 3 2 3 3 3 2 3 2" xfId="12327"/>
    <cellStyle name="Normal 3 2 3 3 3 2 3 2 2" xfId="25544"/>
    <cellStyle name="Normal 3 2 3 3 3 2 3 3" xfId="25545"/>
    <cellStyle name="Normal 3 2 3 3 3 2 4" xfId="12328"/>
    <cellStyle name="Normal 3 2 3 3 3 2 4 2" xfId="12329"/>
    <cellStyle name="Normal 3 2 3 3 3 2 4 2 2" xfId="25546"/>
    <cellStyle name="Normal 3 2 3 3 3 2 4 3" xfId="25547"/>
    <cellStyle name="Normal 3 2 3 3 3 2 5" xfId="12330"/>
    <cellStyle name="Normal 3 2 3 3 3 2 5 2" xfId="12331"/>
    <cellStyle name="Normal 3 2 3 3 3 2 5 2 2" xfId="25548"/>
    <cellStyle name="Normal 3 2 3 3 3 2 5 3" xfId="25549"/>
    <cellStyle name="Normal 3 2 3 3 3 2 6" xfId="12332"/>
    <cellStyle name="Normal 3 2 3 3 3 2 6 2" xfId="12333"/>
    <cellStyle name="Normal 3 2 3 3 3 2 6 2 2" xfId="25550"/>
    <cellStyle name="Normal 3 2 3 3 3 2 6 3" xfId="25551"/>
    <cellStyle name="Normal 3 2 3 3 3 2 7" xfId="12334"/>
    <cellStyle name="Normal 3 2 3 3 3 2 7 2" xfId="25552"/>
    <cellStyle name="Normal 3 2 3 3 3 2 8" xfId="25553"/>
    <cellStyle name="Normal 3 2 3 3 3 3" xfId="12335"/>
    <cellStyle name="Normal 3 2 3 3 3 3 2" xfId="12336"/>
    <cellStyle name="Normal 3 2 3 3 3 3 2 2" xfId="12337"/>
    <cellStyle name="Normal 3 2 3 3 3 3 2 2 2" xfId="25554"/>
    <cellStyle name="Normal 3 2 3 3 3 3 2 3" xfId="29378"/>
    <cellStyle name="Normal 3 2 3 3 3 3 3" xfId="12338"/>
    <cellStyle name="Normal 3 2 3 3 3 3 3 2" xfId="25555"/>
    <cellStyle name="Normal 3 2 3 3 3 3 4" xfId="25556"/>
    <cellStyle name="Normal 3 2 3 3 3 4" xfId="12339"/>
    <cellStyle name="Normal 3 2 3 3 3 4 2" xfId="12340"/>
    <cellStyle name="Normal 3 2 3 3 3 4 2 2" xfId="16129"/>
    <cellStyle name="Normal 3 2 3 3 3 4 3" xfId="17227"/>
    <cellStyle name="Normal 3 2 3 3 3 5" xfId="12341"/>
    <cellStyle name="Normal 3 2 3 3 3 5 2" xfId="12342"/>
    <cellStyle name="Normal 3 2 3 3 3 5 2 2" xfId="25557"/>
    <cellStyle name="Normal 3 2 3 3 3 5 3" xfId="25558"/>
    <cellStyle name="Normal 3 2 3 3 3 6" xfId="12343"/>
    <cellStyle name="Normal 3 2 3 3 3 6 2" xfId="12344"/>
    <cellStyle name="Normal 3 2 3 3 3 6 2 2" xfId="25559"/>
    <cellStyle name="Normal 3 2 3 3 3 6 3" xfId="25560"/>
    <cellStyle name="Normal 3 2 3 3 3 7" xfId="12345"/>
    <cellStyle name="Normal 3 2 3 3 3 7 2" xfId="12346"/>
    <cellStyle name="Normal 3 2 3 3 3 7 2 2" xfId="25561"/>
    <cellStyle name="Normal 3 2 3 3 3 7 3" xfId="25562"/>
    <cellStyle name="Normal 3 2 3 3 3 8" xfId="12347"/>
    <cellStyle name="Normal 3 2 3 3 3 8 2" xfId="25563"/>
    <cellStyle name="Normal 3 2 3 3 3 9" xfId="25564"/>
    <cellStyle name="Normal 3 2 3 3 4" xfId="847"/>
    <cellStyle name="Normal 3 2 3 3 4 2" xfId="1825"/>
    <cellStyle name="Normal 3 2 3 3 4 2 2" xfId="12348"/>
    <cellStyle name="Normal 3 2 3 3 4 2 2 2" xfId="12349"/>
    <cellStyle name="Normal 3 2 3 3 4 2 2 2 2" xfId="12350"/>
    <cellStyle name="Normal 3 2 3 3 4 2 2 2 2 2" xfId="25565"/>
    <cellStyle name="Normal 3 2 3 3 4 2 2 2 3" xfId="29379"/>
    <cellStyle name="Normal 3 2 3 3 4 2 2 3" xfId="12351"/>
    <cellStyle name="Normal 3 2 3 3 4 2 2 3 2" xfId="25566"/>
    <cellStyle name="Normal 3 2 3 3 4 2 2 4" xfId="25567"/>
    <cellStyle name="Normal 3 2 3 3 4 2 3" xfId="12352"/>
    <cellStyle name="Normal 3 2 3 3 4 2 3 2" xfId="12353"/>
    <cellStyle name="Normal 3 2 3 3 4 2 3 2 2" xfId="25568"/>
    <cellStyle name="Normal 3 2 3 3 4 2 3 3" xfId="25569"/>
    <cellStyle name="Normal 3 2 3 3 4 2 4" xfId="12354"/>
    <cellStyle name="Normal 3 2 3 3 4 2 4 2" xfId="12355"/>
    <cellStyle name="Normal 3 2 3 3 4 2 4 2 2" xfId="25570"/>
    <cellStyle name="Normal 3 2 3 3 4 2 4 3" xfId="25571"/>
    <cellStyle name="Normal 3 2 3 3 4 2 5" xfId="12356"/>
    <cellStyle name="Normal 3 2 3 3 4 2 5 2" xfId="12357"/>
    <cellStyle name="Normal 3 2 3 3 4 2 5 2 2" xfId="25572"/>
    <cellStyle name="Normal 3 2 3 3 4 2 5 3" xfId="25573"/>
    <cellStyle name="Normal 3 2 3 3 4 2 6" xfId="12358"/>
    <cellStyle name="Normal 3 2 3 3 4 2 6 2" xfId="12359"/>
    <cellStyle name="Normal 3 2 3 3 4 2 6 2 2" xfId="25574"/>
    <cellStyle name="Normal 3 2 3 3 4 2 6 3" xfId="25575"/>
    <cellStyle name="Normal 3 2 3 3 4 2 7" xfId="12360"/>
    <cellStyle name="Normal 3 2 3 3 4 2 7 2" xfId="25576"/>
    <cellStyle name="Normal 3 2 3 3 4 2 8" xfId="25577"/>
    <cellStyle name="Normal 3 2 3 3 4 3" xfId="12361"/>
    <cellStyle name="Normal 3 2 3 3 4 3 2" xfId="12362"/>
    <cellStyle name="Normal 3 2 3 3 4 3 2 2" xfId="12363"/>
    <cellStyle name="Normal 3 2 3 3 4 3 2 2 2" xfId="25578"/>
    <cellStyle name="Normal 3 2 3 3 4 3 2 3" xfId="29380"/>
    <cellStyle name="Normal 3 2 3 3 4 3 3" xfId="12364"/>
    <cellStyle name="Normal 3 2 3 3 4 3 3 2" xfId="30302"/>
    <cellStyle name="Normal 3 2 3 3 4 3 4" xfId="30303"/>
    <cellStyle name="Normal 3 2 3 3 4 4" xfId="12365"/>
    <cellStyle name="Normal 3 2 3 3 4 4 2" xfId="12366"/>
    <cellStyle name="Normal 3 2 3 3 4 4 2 2" xfId="29025"/>
    <cellStyle name="Normal 3 2 3 3 4 4 3" xfId="29635"/>
    <cellStyle name="Normal 3 2 3 3 4 5" xfId="12367"/>
    <cellStyle name="Normal 3 2 3 3 4 5 2" xfId="12368"/>
    <cellStyle name="Normal 3 2 3 3 4 5 2 2" xfId="29636"/>
    <cellStyle name="Normal 3 2 3 3 4 5 3" xfId="25579"/>
    <cellStyle name="Normal 3 2 3 3 4 6" xfId="12369"/>
    <cellStyle name="Normal 3 2 3 3 4 6 2" xfId="12370"/>
    <cellStyle name="Normal 3 2 3 3 4 6 2 2" xfId="25580"/>
    <cellStyle name="Normal 3 2 3 3 4 6 3" xfId="25581"/>
    <cellStyle name="Normal 3 2 3 3 4 7" xfId="12371"/>
    <cellStyle name="Normal 3 2 3 3 4 7 2" xfId="12372"/>
    <cellStyle name="Normal 3 2 3 3 4 7 2 2" xfId="25582"/>
    <cellStyle name="Normal 3 2 3 3 4 7 3" xfId="17228"/>
    <cellStyle name="Normal 3 2 3 3 4 8" xfId="12373"/>
    <cellStyle name="Normal 3 2 3 3 4 8 2" xfId="25583"/>
    <cellStyle name="Normal 3 2 3 3 4 9" xfId="25584"/>
    <cellStyle name="Normal 3 2 3 3 5" xfId="1826"/>
    <cellStyle name="Normal 3 2 3 3 5 2" xfId="12374"/>
    <cellStyle name="Normal 3 2 3 3 5 2 2" xfId="12375"/>
    <cellStyle name="Normal 3 2 3 3 5 2 2 2" xfId="12376"/>
    <cellStyle name="Normal 3 2 3 3 5 2 2 2 2" xfId="25585"/>
    <cellStyle name="Normal 3 2 3 3 5 2 2 3" xfId="25586"/>
    <cellStyle name="Normal 3 2 3 3 5 2 3" xfId="12377"/>
    <cellStyle name="Normal 3 2 3 3 5 2 3 2" xfId="25587"/>
    <cellStyle name="Normal 3 2 3 3 5 2 4" xfId="25588"/>
    <cellStyle name="Normal 3 2 3 3 5 3" xfId="12378"/>
    <cellStyle name="Normal 3 2 3 3 5 3 2" xfId="12379"/>
    <cellStyle name="Normal 3 2 3 3 5 3 2 2" xfId="25589"/>
    <cellStyle name="Normal 3 2 3 3 5 3 3" xfId="25590"/>
    <cellStyle name="Normal 3 2 3 3 5 4" xfId="12380"/>
    <cellStyle name="Normal 3 2 3 3 5 4 2" xfId="12381"/>
    <cellStyle name="Normal 3 2 3 3 5 4 2 2" xfId="25591"/>
    <cellStyle name="Normal 3 2 3 3 5 4 3" xfId="25592"/>
    <cellStyle name="Normal 3 2 3 3 5 5" xfId="12382"/>
    <cellStyle name="Normal 3 2 3 3 5 5 2" xfId="12383"/>
    <cellStyle name="Normal 3 2 3 3 5 5 2 2" xfId="25593"/>
    <cellStyle name="Normal 3 2 3 3 5 5 3" xfId="25594"/>
    <cellStyle name="Normal 3 2 3 3 5 6" xfId="12384"/>
    <cellStyle name="Normal 3 2 3 3 5 6 2" xfId="12385"/>
    <cellStyle name="Normal 3 2 3 3 5 6 2 2" xfId="25595"/>
    <cellStyle name="Normal 3 2 3 3 5 6 3" xfId="17229"/>
    <cellStyle name="Normal 3 2 3 3 5 7" xfId="12386"/>
    <cellStyle name="Normal 3 2 3 3 5 7 2" xfId="29381"/>
    <cellStyle name="Normal 3 2 3 3 5 8" xfId="25596"/>
    <cellStyle name="Normal 3 2 3 3 6" xfId="1827"/>
    <cellStyle name="Normal 3 2 3 3 6 2" xfId="12387"/>
    <cellStyle name="Normal 3 2 3 3 6 2 2" xfId="12388"/>
    <cellStyle name="Normal 3 2 3 3 6 2 2 2" xfId="12389"/>
    <cellStyle name="Normal 3 2 3 3 6 2 2 2 2" xfId="25597"/>
    <cellStyle name="Normal 3 2 3 3 6 2 2 3" xfId="25598"/>
    <cellStyle name="Normal 3 2 3 3 6 2 3" xfId="12390"/>
    <cellStyle name="Normal 3 2 3 3 6 2 3 2" xfId="25599"/>
    <cellStyle name="Normal 3 2 3 3 6 2 4" xfId="25600"/>
    <cellStyle name="Normal 3 2 3 3 6 3" xfId="12391"/>
    <cellStyle name="Normal 3 2 3 3 6 3 2" xfId="12392"/>
    <cellStyle name="Normal 3 2 3 3 6 3 2 2" xfId="25601"/>
    <cellStyle name="Normal 3 2 3 3 6 3 3" xfId="25602"/>
    <cellStyle name="Normal 3 2 3 3 6 4" xfId="12393"/>
    <cellStyle name="Normal 3 2 3 3 6 4 2" xfId="12394"/>
    <cellStyle name="Normal 3 2 3 3 6 4 2 2" xfId="25603"/>
    <cellStyle name="Normal 3 2 3 3 6 4 3" xfId="25604"/>
    <cellStyle name="Normal 3 2 3 3 6 5" xfId="12395"/>
    <cellStyle name="Normal 3 2 3 3 6 5 2" xfId="12396"/>
    <cellStyle name="Normal 3 2 3 3 6 5 2 2" xfId="25605"/>
    <cellStyle name="Normal 3 2 3 3 6 5 3" xfId="25606"/>
    <cellStyle name="Normal 3 2 3 3 6 6" xfId="12397"/>
    <cellStyle name="Normal 3 2 3 3 6 6 2" xfId="12398"/>
    <cellStyle name="Normal 3 2 3 3 6 6 2 2" xfId="25607"/>
    <cellStyle name="Normal 3 2 3 3 6 6 3" xfId="25608"/>
    <cellStyle name="Normal 3 2 3 3 6 7" xfId="12399"/>
    <cellStyle name="Normal 3 2 3 3 6 7 2" xfId="29382"/>
    <cellStyle name="Normal 3 2 3 3 6 8" xfId="17230"/>
    <cellStyle name="Normal 3 2 3 3 7" xfId="1828"/>
    <cellStyle name="Normal 3 2 3 3 7 2" xfId="12400"/>
    <cellStyle name="Normal 3 2 3 3 7 2 2" xfId="12401"/>
    <cellStyle name="Normal 3 2 3 3 7 2 2 2" xfId="12402"/>
    <cellStyle name="Normal 3 2 3 3 7 2 2 2 2" xfId="25609"/>
    <cellStyle name="Normal 3 2 3 3 7 2 2 3" xfId="25610"/>
    <cellStyle name="Normal 3 2 3 3 7 2 3" xfId="12403"/>
    <cellStyle name="Normal 3 2 3 3 7 2 3 2" xfId="25611"/>
    <cellStyle name="Normal 3 2 3 3 7 2 4" xfId="25612"/>
    <cellStyle name="Normal 3 2 3 3 7 3" xfId="12404"/>
    <cellStyle name="Normal 3 2 3 3 7 3 2" xfId="12405"/>
    <cellStyle name="Normal 3 2 3 3 7 3 2 2" xfId="25613"/>
    <cellStyle name="Normal 3 2 3 3 7 3 3" xfId="25614"/>
    <cellStyle name="Normal 3 2 3 3 7 4" xfId="12406"/>
    <cellStyle name="Normal 3 2 3 3 7 4 2" xfId="12407"/>
    <cellStyle name="Normal 3 2 3 3 7 4 2 2" xfId="25615"/>
    <cellStyle name="Normal 3 2 3 3 7 4 3" xfId="25616"/>
    <cellStyle name="Normal 3 2 3 3 7 5" xfId="12408"/>
    <cellStyle name="Normal 3 2 3 3 7 5 2" xfId="12409"/>
    <cellStyle name="Normal 3 2 3 3 7 5 2 2" xfId="25617"/>
    <cellStyle name="Normal 3 2 3 3 7 5 3" xfId="25618"/>
    <cellStyle name="Normal 3 2 3 3 7 6" xfId="12410"/>
    <cellStyle name="Normal 3 2 3 3 7 6 2" xfId="12411"/>
    <cellStyle name="Normal 3 2 3 3 7 6 2 2" xfId="25619"/>
    <cellStyle name="Normal 3 2 3 3 7 6 3" xfId="25620"/>
    <cellStyle name="Normal 3 2 3 3 7 7" xfId="12412"/>
    <cellStyle name="Normal 3 2 3 3 7 7 2" xfId="17387"/>
    <cellStyle name="Normal 3 2 3 3 7 8" xfId="25621"/>
    <cellStyle name="Normal 3 2 3 3 8" xfId="12413"/>
    <cellStyle name="Normal 3 2 3 3 8 2" xfId="12414"/>
    <cellStyle name="Normal 3 2 3 3 8 2 2" xfId="12415"/>
    <cellStyle name="Normal 3 2 3 3 8 2 2 2" xfId="25622"/>
    <cellStyle name="Normal 3 2 3 3 8 2 3" xfId="25623"/>
    <cellStyle name="Normal 3 2 3 3 8 3" xfId="12416"/>
    <cellStyle name="Normal 3 2 3 3 8 3 2" xfId="25624"/>
    <cellStyle name="Normal 3 2 3 3 8 4" xfId="25625"/>
    <cellStyle name="Normal 3 2 3 3 9" xfId="12417"/>
    <cellStyle name="Normal 3 2 3 3 9 2" xfId="12418"/>
    <cellStyle name="Normal 3 2 3 3 9 2 2" xfId="25626"/>
    <cellStyle name="Normal 3 2 3 3 9 3" xfId="25627"/>
    <cellStyle name="Normal 3 2 3 4" xfId="848"/>
    <cellStyle name="Normal 3 2 3 4 2" xfId="16130"/>
    <cellStyle name="Normal 3 2 3 5" xfId="1340"/>
    <cellStyle name="Normal 3 2 3 5 2" xfId="12419"/>
    <cellStyle name="Normal 3 2 3 5 2 2" xfId="16131"/>
    <cellStyle name="Normal 3 2 3 5 3" xfId="16132"/>
    <cellStyle name="Normal 3 2 3 6" xfId="12420"/>
    <cellStyle name="Normal 3 2 3 6 2" xfId="16133"/>
    <cellStyle name="Normal 3 2 3 7" xfId="16134"/>
    <cellStyle name="Normal 3 2 4" xfId="849"/>
    <cellStyle name="Normal 3 2 4 10" xfId="12421"/>
    <cellStyle name="Normal 3 2 4 10 2" xfId="12422"/>
    <cellStyle name="Normal 3 2 4 10 2 2" xfId="16135"/>
    <cellStyle name="Normal 3 2 4 10 3" xfId="16136"/>
    <cellStyle name="Normal 3 2 4 11" xfId="12423"/>
    <cellStyle name="Normal 3 2 4 11 2" xfId="12424"/>
    <cellStyle name="Normal 3 2 4 11 2 2" xfId="16137"/>
    <cellStyle name="Normal 3 2 4 11 3" xfId="16138"/>
    <cellStyle name="Normal 3 2 4 12" xfId="12425"/>
    <cellStyle name="Normal 3 2 4 12 2" xfId="12426"/>
    <cellStyle name="Normal 3 2 4 12 2 2" xfId="16139"/>
    <cellStyle name="Normal 3 2 4 12 3" xfId="16140"/>
    <cellStyle name="Normal 3 2 4 13" xfId="12427"/>
    <cellStyle name="Normal 3 2 4 13 2" xfId="12428"/>
    <cellStyle name="Normal 3 2 4 13 2 2" xfId="16141"/>
    <cellStyle name="Normal 3 2 4 13 3" xfId="16142"/>
    <cellStyle name="Normal 3 2 4 14" xfId="16143"/>
    <cellStyle name="Normal 3 2 4 2" xfId="850"/>
    <cellStyle name="Normal 3 2 4 2 2" xfId="851"/>
    <cellStyle name="Normal 3 2 4 2 2 2" xfId="16144"/>
    <cellStyle name="Normal 3 2 4 2 3" xfId="12429"/>
    <cellStyle name="Normal 3 2 4 2 3 2" xfId="16145"/>
    <cellStyle name="Normal 3 2 4 2 4" xfId="16146"/>
    <cellStyle name="Normal 3 2 4 3" xfId="852"/>
    <cellStyle name="Normal 3 2 4 3 2" xfId="1829"/>
    <cellStyle name="Normal 3 2 4 3 2 2" xfId="12430"/>
    <cellStyle name="Normal 3 2 4 3 2 2 2" xfId="12431"/>
    <cellStyle name="Normal 3 2 4 3 2 2 2 2" xfId="12432"/>
    <cellStyle name="Normal 3 2 4 3 2 2 2 2 2" xfId="16147"/>
    <cellStyle name="Normal 3 2 4 3 2 2 2 3" xfId="16148"/>
    <cellStyle name="Normal 3 2 4 3 2 2 3" xfId="12433"/>
    <cellStyle name="Normal 3 2 4 3 2 2 3 2" xfId="29383"/>
    <cellStyle name="Normal 3 2 4 3 2 2 4" xfId="30304"/>
    <cellStyle name="Normal 3 2 4 3 2 3" xfId="12434"/>
    <cellStyle name="Normal 3 2 4 3 2 3 2" xfId="12435"/>
    <cellStyle name="Normal 3 2 4 3 2 3 2 2" xfId="16149"/>
    <cellStyle name="Normal 3 2 4 3 2 3 3" xfId="16804"/>
    <cellStyle name="Normal 3 2 4 3 2 4" xfId="12436"/>
    <cellStyle name="Normal 3 2 4 3 2 4 2" xfId="12437"/>
    <cellStyle name="Normal 3 2 4 3 2 4 2 2" xfId="16805"/>
    <cellStyle name="Normal 3 2 4 3 2 4 3" xfId="16150"/>
    <cellStyle name="Normal 3 2 4 3 2 5" xfId="12438"/>
    <cellStyle name="Normal 3 2 4 3 2 5 2" xfId="12439"/>
    <cellStyle name="Normal 3 2 4 3 2 5 2 2" xfId="16151"/>
    <cellStyle name="Normal 3 2 4 3 2 5 3" xfId="16152"/>
    <cellStyle name="Normal 3 2 4 3 2 6" xfId="12440"/>
    <cellStyle name="Normal 3 2 4 3 2 6 2" xfId="12441"/>
    <cellStyle name="Normal 3 2 4 3 2 6 2 2" xfId="16153"/>
    <cellStyle name="Normal 3 2 4 3 2 6 3" xfId="16154"/>
    <cellStyle name="Normal 3 2 4 3 2 7" xfId="12442"/>
    <cellStyle name="Normal 3 2 4 3 2 7 2" xfId="16155"/>
    <cellStyle name="Normal 3 2 4 3 2 8" xfId="16156"/>
    <cellStyle name="Normal 3 2 4 3 3" xfId="12443"/>
    <cellStyle name="Normal 3 2 4 3 3 2" xfId="12444"/>
    <cellStyle name="Normal 3 2 4 3 3 2 2" xfId="12445"/>
    <cellStyle name="Normal 3 2 4 3 3 2 2 2" xfId="25628"/>
    <cellStyle name="Normal 3 2 4 3 3 2 3" xfId="16157"/>
    <cellStyle name="Normal 3 2 4 3 3 3" xfId="12446"/>
    <cellStyle name="Normal 3 2 4 3 3 3 2" xfId="16806"/>
    <cellStyle name="Normal 3 2 4 3 3 4" xfId="16807"/>
    <cellStyle name="Normal 3 2 4 3 4" xfId="12447"/>
    <cellStyle name="Normal 3 2 4 3 4 2" xfId="12448"/>
    <cellStyle name="Normal 3 2 4 3 4 2 2" xfId="16158"/>
    <cellStyle name="Normal 3 2 4 3 4 3" xfId="16159"/>
    <cellStyle name="Normal 3 2 4 3 5" xfId="12449"/>
    <cellStyle name="Normal 3 2 4 3 5 2" xfId="12450"/>
    <cellStyle name="Normal 3 2 4 3 5 2 2" xfId="16160"/>
    <cellStyle name="Normal 3 2 4 3 5 3" xfId="16161"/>
    <cellStyle name="Normal 3 2 4 3 6" xfId="12451"/>
    <cellStyle name="Normal 3 2 4 3 6 2" xfId="12452"/>
    <cellStyle name="Normal 3 2 4 3 6 2 2" xfId="16162"/>
    <cellStyle name="Normal 3 2 4 3 6 3" xfId="16163"/>
    <cellStyle name="Normal 3 2 4 3 7" xfId="12453"/>
    <cellStyle name="Normal 3 2 4 3 7 2" xfId="12454"/>
    <cellStyle name="Normal 3 2 4 3 7 2 2" xfId="16164"/>
    <cellStyle name="Normal 3 2 4 3 7 3" xfId="16808"/>
    <cellStyle name="Normal 3 2 4 3 8" xfId="12455"/>
    <cellStyle name="Normal 3 2 4 3 8 2" xfId="16809"/>
    <cellStyle name="Normal 3 2 4 3 9" xfId="16165"/>
    <cellStyle name="Normal 3 2 4 4" xfId="853"/>
    <cellStyle name="Normal 3 2 4 4 2" xfId="1830"/>
    <cellStyle name="Normal 3 2 4 4 2 2" xfId="12456"/>
    <cellStyle name="Normal 3 2 4 4 2 2 2" xfId="12457"/>
    <cellStyle name="Normal 3 2 4 4 2 2 2 2" xfId="12458"/>
    <cellStyle name="Normal 3 2 4 4 2 2 2 2 2" xfId="16166"/>
    <cellStyle name="Normal 3 2 4 4 2 2 2 3" xfId="16167"/>
    <cellStyle name="Normal 3 2 4 4 2 2 3" xfId="12459"/>
    <cellStyle name="Normal 3 2 4 4 2 2 3 2" xfId="29384"/>
    <cellStyle name="Normal 3 2 4 4 2 2 4" xfId="30305"/>
    <cellStyle name="Normal 3 2 4 4 2 3" xfId="12460"/>
    <cellStyle name="Normal 3 2 4 4 2 3 2" xfId="12461"/>
    <cellStyle name="Normal 3 2 4 4 2 3 2 2" xfId="16168"/>
    <cellStyle name="Normal 3 2 4 4 2 3 3" xfId="16169"/>
    <cellStyle name="Normal 3 2 4 4 2 4" xfId="12462"/>
    <cellStyle name="Normal 3 2 4 4 2 4 2" xfId="12463"/>
    <cellStyle name="Normal 3 2 4 4 2 4 2 2" xfId="16170"/>
    <cellStyle name="Normal 3 2 4 4 2 4 3" xfId="16171"/>
    <cellStyle name="Normal 3 2 4 4 2 5" xfId="12464"/>
    <cellStyle name="Normal 3 2 4 4 2 5 2" xfId="12465"/>
    <cellStyle name="Normal 3 2 4 4 2 5 2 2" xfId="16810"/>
    <cellStyle name="Normal 3 2 4 4 2 5 3" xfId="16811"/>
    <cellStyle name="Normal 3 2 4 4 2 6" xfId="12466"/>
    <cellStyle name="Normal 3 2 4 4 2 6 2" xfId="12467"/>
    <cellStyle name="Normal 3 2 4 4 2 6 2 2" xfId="16172"/>
    <cellStyle name="Normal 3 2 4 4 2 6 3" xfId="16173"/>
    <cellStyle name="Normal 3 2 4 4 2 7" xfId="12468"/>
    <cellStyle name="Normal 3 2 4 4 2 7 2" xfId="16174"/>
    <cellStyle name="Normal 3 2 4 4 2 8" xfId="16175"/>
    <cellStyle name="Normal 3 2 4 4 3" xfId="12469"/>
    <cellStyle name="Normal 3 2 4 4 3 2" xfId="12470"/>
    <cellStyle name="Normal 3 2 4 4 3 2 2" xfId="12471"/>
    <cellStyle name="Normal 3 2 4 4 3 2 2 2" xfId="16176"/>
    <cellStyle name="Normal 3 2 4 4 3 2 3" xfId="16177"/>
    <cellStyle name="Normal 3 2 4 4 3 3" xfId="12472"/>
    <cellStyle name="Normal 3 2 4 4 3 3 2" xfId="16178"/>
    <cellStyle name="Normal 3 2 4 4 3 4" xfId="16812"/>
    <cellStyle name="Normal 3 2 4 4 4" xfId="12473"/>
    <cellStyle name="Normal 3 2 4 4 4 2" xfId="12474"/>
    <cellStyle name="Normal 3 2 4 4 4 2 2" xfId="16813"/>
    <cellStyle name="Normal 3 2 4 4 4 3" xfId="16179"/>
    <cellStyle name="Normal 3 2 4 4 5" xfId="12475"/>
    <cellStyle name="Normal 3 2 4 4 5 2" xfId="12476"/>
    <cellStyle name="Normal 3 2 4 4 5 2 2" xfId="16180"/>
    <cellStyle name="Normal 3 2 4 4 5 3" xfId="16181"/>
    <cellStyle name="Normal 3 2 4 4 6" xfId="12477"/>
    <cellStyle name="Normal 3 2 4 4 6 2" xfId="12478"/>
    <cellStyle name="Normal 3 2 4 4 6 2 2" xfId="16182"/>
    <cellStyle name="Normal 3 2 4 4 6 3" xfId="16183"/>
    <cellStyle name="Normal 3 2 4 4 7" xfId="12479"/>
    <cellStyle name="Normal 3 2 4 4 7 2" xfId="12480"/>
    <cellStyle name="Normal 3 2 4 4 7 2 2" xfId="16184"/>
    <cellStyle name="Normal 3 2 4 4 7 3" xfId="16185"/>
    <cellStyle name="Normal 3 2 4 4 8" xfId="12481"/>
    <cellStyle name="Normal 3 2 4 4 8 2" xfId="16814"/>
    <cellStyle name="Normal 3 2 4 4 9" xfId="16815"/>
    <cellStyle name="Normal 3 2 4 5" xfId="854"/>
    <cellStyle name="Normal 3 2 4 5 2" xfId="1831"/>
    <cellStyle name="Normal 3 2 4 5 2 2" xfId="12482"/>
    <cellStyle name="Normal 3 2 4 5 2 2 2" xfId="12483"/>
    <cellStyle name="Normal 3 2 4 5 2 2 2 2" xfId="12484"/>
    <cellStyle name="Normal 3 2 4 5 2 2 2 2 2" xfId="16186"/>
    <cellStyle name="Normal 3 2 4 5 2 2 2 3" xfId="16187"/>
    <cellStyle name="Normal 3 2 4 5 2 2 3" xfId="12485"/>
    <cellStyle name="Normal 3 2 4 5 2 2 3 2" xfId="29385"/>
    <cellStyle name="Normal 3 2 4 5 2 2 4" xfId="30306"/>
    <cellStyle name="Normal 3 2 4 5 2 3" xfId="12486"/>
    <cellStyle name="Normal 3 2 4 5 2 3 2" xfId="12487"/>
    <cellStyle name="Normal 3 2 4 5 2 3 2 2" xfId="16188"/>
    <cellStyle name="Normal 3 2 4 5 2 3 3" xfId="16189"/>
    <cellStyle name="Normal 3 2 4 5 2 4" xfId="12488"/>
    <cellStyle name="Normal 3 2 4 5 2 4 2" xfId="12489"/>
    <cellStyle name="Normal 3 2 4 5 2 4 2 2" xfId="16190"/>
    <cellStyle name="Normal 3 2 4 5 2 4 3" xfId="16191"/>
    <cellStyle name="Normal 3 2 4 5 2 5" xfId="12490"/>
    <cellStyle name="Normal 3 2 4 5 2 5 2" xfId="12491"/>
    <cellStyle name="Normal 3 2 4 5 2 5 2 2" xfId="16192"/>
    <cellStyle name="Normal 3 2 4 5 2 5 3" xfId="16193"/>
    <cellStyle name="Normal 3 2 4 5 2 6" xfId="12492"/>
    <cellStyle name="Normal 3 2 4 5 2 6 2" xfId="12493"/>
    <cellStyle name="Normal 3 2 4 5 2 6 2 2" xfId="16194"/>
    <cellStyle name="Normal 3 2 4 5 2 6 3" xfId="30307"/>
    <cellStyle name="Normal 3 2 4 5 2 7" xfId="12494"/>
    <cellStyle name="Normal 3 2 4 5 2 7 2" xfId="17414"/>
    <cellStyle name="Normal 3 2 4 5 2 8" xfId="25629"/>
    <cellStyle name="Normal 3 2 4 5 3" xfId="12495"/>
    <cellStyle name="Normal 3 2 4 5 3 2" xfId="12496"/>
    <cellStyle name="Normal 3 2 4 5 3 2 2" xfId="12497"/>
    <cellStyle name="Normal 3 2 4 5 3 2 2 2" xfId="16195"/>
    <cellStyle name="Normal 3 2 4 5 3 2 3" xfId="16816"/>
    <cellStyle name="Normal 3 2 4 5 3 3" xfId="12498"/>
    <cellStyle name="Normal 3 2 4 5 3 3 2" xfId="16196"/>
    <cellStyle name="Normal 3 2 4 5 3 4" xfId="16818"/>
    <cellStyle name="Normal 3 2 4 5 4" xfId="12499"/>
    <cellStyle name="Normal 3 2 4 5 4 2" xfId="12500"/>
    <cellStyle name="Normal 3 2 4 5 4 2 2" xfId="16817"/>
    <cellStyle name="Normal 3 2 4 5 4 3" xfId="16197"/>
    <cellStyle name="Normal 3 2 4 5 5" xfId="12501"/>
    <cellStyle name="Normal 3 2 4 5 5 2" xfId="12502"/>
    <cellStyle name="Normal 3 2 4 5 5 2 2" xfId="16198"/>
    <cellStyle name="Normal 3 2 4 5 5 3" xfId="16199"/>
    <cellStyle name="Normal 3 2 4 5 6" xfId="12503"/>
    <cellStyle name="Normal 3 2 4 5 6 2" xfId="12504"/>
    <cellStyle name="Normal 3 2 4 5 6 2 2" xfId="16200"/>
    <cellStyle name="Normal 3 2 4 5 6 3" xfId="16201"/>
    <cellStyle name="Normal 3 2 4 5 7" xfId="12505"/>
    <cellStyle name="Normal 3 2 4 5 7 2" xfId="12506"/>
    <cellStyle name="Normal 3 2 4 5 7 2 2" xfId="16202"/>
    <cellStyle name="Normal 3 2 4 5 7 3" xfId="16203"/>
    <cellStyle name="Normal 3 2 4 5 8" xfId="12507"/>
    <cellStyle name="Normal 3 2 4 5 8 2" xfId="16204"/>
    <cellStyle name="Normal 3 2 4 5 9" xfId="16205"/>
    <cellStyle name="Normal 3 2 4 6" xfId="1832"/>
    <cellStyle name="Normal 3 2 4 6 2" xfId="12508"/>
    <cellStyle name="Normal 3 2 4 6 2 2" xfId="12509"/>
    <cellStyle name="Normal 3 2 4 6 2 2 2" xfId="12510"/>
    <cellStyle name="Normal 3 2 4 6 2 2 2 2" xfId="16819"/>
    <cellStyle name="Normal 3 2 4 6 2 2 3" xfId="16820"/>
    <cellStyle name="Normal 3 2 4 6 2 3" xfId="12511"/>
    <cellStyle name="Normal 3 2 4 6 2 3 2" xfId="16206"/>
    <cellStyle name="Normal 3 2 4 6 2 4" xfId="16207"/>
    <cellStyle name="Normal 3 2 4 6 3" xfId="12512"/>
    <cellStyle name="Normal 3 2 4 6 3 2" xfId="12513"/>
    <cellStyle name="Normal 3 2 4 6 3 2 2" xfId="16208"/>
    <cellStyle name="Normal 3 2 4 6 3 3" xfId="16209"/>
    <cellStyle name="Normal 3 2 4 6 4" xfId="12514"/>
    <cellStyle name="Normal 3 2 4 6 4 2" xfId="12515"/>
    <cellStyle name="Normal 3 2 4 6 4 2 2" xfId="16210"/>
    <cellStyle name="Normal 3 2 4 6 4 3" xfId="16211"/>
    <cellStyle name="Normal 3 2 4 6 5" xfId="12516"/>
    <cellStyle name="Normal 3 2 4 6 5 2" xfId="12517"/>
    <cellStyle name="Normal 3 2 4 6 5 2 2" xfId="16212"/>
    <cellStyle name="Normal 3 2 4 6 5 3" xfId="25630"/>
    <cellStyle name="Normal 3 2 4 6 6" xfId="12518"/>
    <cellStyle name="Normal 3 2 4 6 6 2" xfId="12519"/>
    <cellStyle name="Normal 3 2 4 6 6 2 2" xfId="16213"/>
    <cellStyle name="Normal 3 2 4 6 6 3" xfId="29386"/>
    <cellStyle name="Normal 3 2 4 6 7" xfId="12520"/>
    <cellStyle name="Normal 3 2 4 6 7 2" xfId="30308"/>
    <cellStyle name="Normal 3 2 4 6 8" xfId="16821"/>
    <cellStyle name="Normal 3 2 4 7" xfId="1833"/>
    <cellStyle name="Normal 3 2 4 7 2" xfId="12521"/>
    <cellStyle name="Normal 3 2 4 7 2 2" xfId="12522"/>
    <cellStyle name="Normal 3 2 4 7 2 2 2" xfId="12523"/>
    <cellStyle name="Normal 3 2 4 7 2 2 2 2" xfId="16214"/>
    <cellStyle name="Normal 3 2 4 7 2 2 3" xfId="16822"/>
    <cellStyle name="Normal 3 2 4 7 2 3" xfId="12524"/>
    <cellStyle name="Normal 3 2 4 7 2 3 2" xfId="15571"/>
    <cellStyle name="Normal 3 2 4 7 2 4" xfId="15574"/>
    <cellStyle name="Normal 3 2 4 7 3" xfId="12525"/>
    <cellStyle name="Normal 3 2 4 7 3 2" xfId="12526"/>
    <cellStyle name="Normal 3 2 4 7 3 2 2" xfId="25631"/>
    <cellStyle name="Normal 3 2 4 7 3 3" xfId="25632"/>
    <cellStyle name="Normal 3 2 4 7 4" xfId="12527"/>
    <cellStyle name="Normal 3 2 4 7 4 2" xfId="12528"/>
    <cellStyle name="Normal 3 2 4 7 4 2 2" xfId="25633"/>
    <cellStyle name="Normal 3 2 4 7 4 3" xfId="25634"/>
    <cellStyle name="Normal 3 2 4 7 5" xfId="12529"/>
    <cellStyle name="Normal 3 2 4 7 5 2" xfId="12530"/>
    <cellStyle name="Normal 3 2 4 7 5 2 2" xfId="25635"/>
    <cellStyle name="Normal 3 2 4 7 5 3" xfId="25636"/>
    <cellStyle name="Normal 3 2 4 7 6" xfId="12531"/>
    <cellStyle name="Normal 3 2 4 7 6 2" xfId="12532"/>
    <cellStyle name="Normal 3 2 4 7 6 2 2" xfId="25637"/>
    <cellStyle name="Normal 3 2 4 7 6 3" xfId="25638"/>
    <cellStyle name="Normal 3 2 4 7 7" xfId="12533"/>
    <cellStyle name="Normal 3 2 4 7 7 2" xfId="25639"/>
    <cellStyle name="Normal 3 2 4 7 8" xfId="25640"/>
    <cellStyle name="Normal 3 2 4 8" xfId="1834"/>
    <cellStyle name="Normal 3 2 4 8 2" xfId="12534"/>
    <cellStyle name="Normal 3 2 4 8 2 2" xfId="12535"/>
    <cellStyle name="Normal 3 2 4 8 2 2 2" xfId="12536"/>
    <cellStyle name="Normal 3 2 4 8 2 2 2 2" xfId="25641"/>
    <cellStyle name="Normal 3 2 4 8 2 2 3" xfId="25642"/>
    <cellStyle name="Normal 3 2 4 8 2 3" xfId="12537"/>
    <cellStyle name="Normal 3 2 4 8 2 3 2" xfId="25643"/>
    <cellStyle name="Normal 3 2 4 8 2 4" xfId="25644"/>
    <cellStyle name="Normal 3 2 4 8 3" xfId="12538"/>
    <cellStyle name="Normal 3 2 4 8 3 2" xfId="12539"/>
    <cellStyle name="Normal 3 2 4 8 3 2 2" xfId="25645"/>
    <cellStyle name="Normal 3 2 4 8 3 3" xfId="25646"/>
    <cellStyle name="Normal 3 2 4 8 4" xfId="12540"/>
    <cellStyle name="Normal 3 2 4 8 4 2" xfId="12541"/>
    <cellStyle name="Normal 3 2 4 8 4 2 2" xfId="16215"/>
    <cellStyle name="Normal 3 2 4 8 4 3" xfId="25647"/>
    <cellStyle name="Normal 3 2 4 8 5" xfId="12542"/>
    <cellStyle name="Normal 3 2 4 8 5 2" xfId="12543"/>
    <cellStyle name="Normal 3 2 4 8 5 2 2" xfId="25648"/>
    <cellStyle name="Normal 3 2 4 8 5 3" xfId="16216"/>
    <cellStyle name="Normal 3 2 4 8 6" xfId="12544"/>
    <cellStyle name="Normal 3 2 4 8 6 2" xfId="12545"/>
    <cellStyle name="Normal 3 2 4 8 6 2 2" xfId="25649"/>
    <cellStyle name="Normal 3 2 4 8 6 3" xfId="29387"/>
    <cellStyle name="Normal 3 2 4 8 7" xfId="12546"/>
    <cellStyle name="Normal 3 2 4 8 7 2" xfId="30309"/>
    <cellStyle name="Normal 3 2 4 8 8" xfId="25650"/>
    <cellStyle name="Normal 3 2 4 9" xfId="12547"/>
    <cellStyle name="Normal 3 2 4 9 2" xfId="12548"/>
    <cellStyle name="Normal 3 2 4 9 2 2" xfId="12549"/>
    <cellStyle name="Normal 3 2 4 9 2 2 2" xfId="25651"/>
    <cellStyle name="Normal 3 2 4 9 2 3" xfId="25652"/>
    <cellStyle name="Normal 3 2 4 9 3" xfId="12550"/>
    <cellStyle name="Normal 3 2 4 9 3 2" xfId="25653"/>
    <cellStyle name="Normal 3 2 4 9 4" xfId="25654"/>
    <cellStyle name="Normal 3 2 5" xfId="855"/>
    <cellStyle name="Normal 3 2 5 10" xfId="12551"/>
    <cellStyle name="Normal 3 2 5 10 2" xfId="12552"/>
    <cellStyle name="Normal 3 2 5 10 2 2" xfId="25655"/>
    <cellStyle name="Normal 3 2 5 10 3" xfId="25656"/>
    <cellStyle name="Normal 3 2 5 11" xfId="12553"/>
    <cellStyle name="Normal 3 2 5 11 2" xfId="12554"/>
    <cellStyle name="Normal 3 2 5 11 2 2" xfId="25657"/>
    <cellStyle name="Normal 3 2 5 11 3" xfId="25658"/>
    <cellStyle name="Normal 3 2 5 12" xfId="12555"/>
    <cellStyle name="Normal 3 2 5 12 2" xfId="12556"/>
    <cellStyle name="Normal 3 2 5 12 2 2" xfId="25659"/>
    <cellStyle name="Normal 3 2 5 12 3" xfId="25660"/>
    <cellStyle name="Normal 3 2 5 13" xfId="12557"/>
    <cellStyle name="Normal 3 2 5 13 2" xfId="12558"/>
    <cellStyle name="Normal 3 2 5 13 2 2" xfId="25661"/>
    <cellStyle name="Normal 3 2 5 13 3" xfId="25662"/>
    <cellStyle name="Normal 3 2 5 14" xfId="12559"/>
    <cellStyle name="Normal 3 2 5 14 2" xfId="25663"/>
    <cellStyle name="Normal 3 2 5 15" xfId="25664"/>
    <cellStyle name="Normal 3 2 5 2" xfId="856"/>
    <cellStyle name="Normal 3 2 5 2 2" xfId="857"/>
    <cellStyle name="Normal 3 2 5 2 2 2" xfId="25665"/>
    <cellStyle name="Normal 3 2 5 2 3" xfId="12560"/>
    <cellStyle name="Normal 3 2 5 2 3 2" xfId="25666"/>
    <cellStyle name="Normal 3 2 5 2 4" xfId="25667"/>
    <cellStyle name="Normal 3 2 5 3" xfId="858"/>
    <cellStyle name="Normal 3 2 5 3 2" xfId="1835"/>
    <cellStyle name="Normal 3 2 5 3 2 2" xfId="12561"/>
    <cellStyle name="Normal 3 2 5 3 2 2 2" xfId="12562"/>
    <cellStyle name="Normal 3 2 5 3 2 2 2 2" xfId="12563"/>
    <cellStyle name="Normal 3 2 5 3 2 2 2 2 2" xfId="25668"/>
    <cellStyle name="Normal 3 2 5 3 2 2 2 3" xfId="25669"/>
    <cellStyle name="Normal 3 2 5 3 2 2 3" xfId="12564"/>
    <cellStyle name="Normal 3 2 5 3 2 2 3 2" xfId="25670"/>
    <cellStyle name="Normal 3 2 5 3 2 2 4" xfId="25671"/>
    <cellStyle name="Normal 3 2 5 3 2 3" xfId="12565"/>
    <cellStyle name="Normal 3 2 5 3 2 3 2" xfId="12566"/>
    <cellStyle name="Normal 3 2 5 3 2 3 2 2" xfId="25672"/>
    <cellStyle name="Normal 3 2 5 3 2 3 3" xfId="25673"/>
    <cellStyle name="Normal 3 2 5 3 2 4" xfId="12567"/>
    <cellStyle name="Normal 3 2 5 3 2 4 2" xfId="12568"/>
    <cellStyle name="Normal 3 2 5 3 2 4 2 2" xfId="25674"/>
    <cellStyle name="Normal 3 2 5 3 2 4 3" xfId="25675"/>
    <cellStyle name="Normal 3 2 5 3 2 5" xfId="12569"/>
    <cellStyle name="Normal 3 2 5 3 2 5 2" xfId="12570"/>
    <cellStyle name="Normal 3 2 5 3 2 5 2 2" xfId="29388"/>
    <cellStyle name="Normal 3 2 5 3 2 5 3" xfId="30310"/>
    <cellStyle name="Normal 3 2 5 3 2 6" xfId="12571"/>
    <cellStyle name="Normal 3 2 5 3 2 6 2" xfId="12572"/>
    <cellStyle name="Normal 3 2 5 3 2 6 2 2" xfId="25676"/>
    <cellStyle name="Normal 3 2 5 3 2 6 3" xfId="25677"/>
    <cellStyle name="Normal 3 2 5 3 2 7" xfId="12573"/>
    <cellStyle name="Normal 3 2 5 3 2 7 2" xfId="25678"/>
    <cellStyle name="Normal 3 2 5 3 2 8" xfId="25679"/>
    <cellStyle name="Normal 3 2 5 3 3" xfId="12574"/>
    <cellStyle name="Normal 3 2 5 3 3 2" xfId="12575"/>
    <cellStyle name="Normal 3 2 5 3 3 2 2" xfId="12576"/>
    <cellStyle name="Normal 3 2 5 3 3 2 2 2" xfId="25680"/>
    <cellStyle name="Normal 3 2 5 3 3 2 3" xfId="25681"/>
    <cellStyle name="Normal 3 2 5 3 3 3" xfId="12577"/>
    <cellStyle name="Normal 3 2 5 3 3 3 2" xfId="25682"/>
    <cellStyle name="Normal 3 2 5 3 3 4" xfId="25683"/>
    <cellStyle name="Normal 3 2 5 3 4" xfId="12578"/>
    <cellStyle name="Normal 3 2 5 3 4 2" xfId="12579"/>
    <cellStyle name="Normal 3 2 5 3 4 2 2" xfId="25684"/>
    <cellStyle name="Normal 3 2 5 3 4 3" xfId="25685"/>
    <cellStyle name="Normal 3 2 5 3 5" xfId="12580"/>
    <cellStyle name="Normal 3 2 5 3 5 2" xfId="12581"/>
    <cellStyle name="Normal 3 2 5 3 5 2 2" xfId="25686"/>
    <cellStyle name="Normal 3 2 5 3 5 3" xfId="25687"/>
    <cellStyle name="Normal 3 2 5 3 6" xfId="12582"/>
    <cellStyle name="Normal 3 2 5 3 6 2" xfId="12583"/>
    <cellStyle name="Normal 3 2 5 3 6 2 2" xfId="25688"/>
    <cellStyle name="Normal 3 2 5 3 6 3" xfId="25689"/>
    <cellStyle name="Normal 3 2 5 3 7" xfId="12584"/>
    <cellStyle name="Normal 3 2 5 3 7 2" xfId="12585"/>
    <cellStyle name="Normal 3 2 5 3 7 2 2" xfId="25690"/>
    <cellStyle name="Normal 3 2 5 3 7 3" xfId="25691"/>
    <cellStyle name="Normal 3 2 5 3 8" xfId="12586"/>
    <cellStyle name="Normal 3 2 5 3 8 2" xfId="25692"/>
    <cellStyle name="Normal 3 2 5 3 9" xfId="25693"/>
    <cellStyle name="Normal 3 2 5 4" xfId="859"/>
    <cellStyle name="Normal 3 2 5 4 2" xfId="1836"/>
    <cellStyle name="Normal 3 2 5 4 2 2" xfId="12587"/>
    <cellStyle name="Normal 3 2 5 4 2 2 2" xfId="12588"/>
    <cellStyle name="Normal 3 2 5 4 2 2 2 2" xfId="12589"/>
    <cellStyle name="Normal 3 2 5 4 2 2 2 2 2" xfId="25694"/>
    <cellStyle name="Normal 3 2 5 4 2 2 2 3" xfId="29389"/>
    <cellStyle name="Normal 3 2 5 4 2 2 3" xfId="12590"/>
    <cellStyle name="Normal 3 2 5 4 2 2 3 2" xfId="25695"/>
    <cellStyle name="Normal 3 2 5 4 2 2 4" xfId="25696"/>
    <cellStyle name="Normal 3 2 5 4 2 3" xfId="12591"/>
    <cellStyle name="Normal 3 2 5 4 2 3 2" xfId="12592"/>
    <cellStyle name="Normal 3 2 5 4 2 3 2 2" xfId="25697"/>
    <cellStyle name="Normal 3 2 5 4 2 3 3" xfId="25698"/>
    <cellStyle name="Normal 3 2 5 4 2 4" xfId="12593"/>
    <cellStyle name="Normal 3 2 5 4 2 4 2" xfId="12594"/>
    <cellStyle name="Normal 3 2 5 4 2 4 2 2" xfId="25699"/>
    <cellStyle name="Normal 3 2 5 4 2 4 3" xfId="25700"/>
    <cellStyle name="Normal 3 2 5 4 2 5" xfId="12595"/>
    <cellStyle name="Normal 3 2 5 4 2 5 2" xfId="12596"/>
    <cellStyle name="Normal 3 2 5 4 2 5 2 2" xfId="25701"/>
    <cellStyle name="Normal 3 2 5 4 2 5 3" xfId="25702"/>
    <cellStyle name="Normal 3 2 5 4 2 6" xfId="12597"/>
    <cellStyle name="Normal 3 2 5 4 2 6 2" xfId="12598"/>
    <cellStyle name="Normal 3 2 5 4 2 6 2 2" xfId="25703"/>
    <cellStyle name="Normal 3 2 5 4 2 6 3" xfId="16217"/>
    <cellStyle name="Normal 3 2 5 4 2 7" xfId="12599"/>
    <cellStyle name="Normal 3 2 5 4 2 7 2" xfId="16218"/>
    <cellStyle name="Normal 3 2 5 4 2 8" xfId="25704"/>
    <cellStyle name="Normal 3 2 5 4 3" xfId="12600"/>
    <cellStyle name="Normal 3 2 5 4 3 2" xfId="12601"/>
    <cellStyle name="Normal 3 2 5 4 3 2 2" xfId="12602"/>
    <cellStyle name="Normal 3 2 5 4 3 2 2 2" xfId="25705"/>
    <cellStyle name="Normal 3 2 5 4 3 2 3" xfId="29390"/>
    <cellStyle name="Normal 3 2 5 4 3 3" xfId="12603"/>
    <cellStyle name="Normal 3 2 5 4 3 3 2" xfId="25706"/>
    <cellStyle name="Normal 3 2 5 4 3 4" xfId="25707"/>
    <cellStyle name="Normal 3 2 5 4 4" xfId="12604"/>
    <cellStyle name="Normal 3 2 5 4 4 2" xfId="12605"/>
    <cellStyle name="Normal 3 2 5 4 4 2 2" xfId="25708"/>
    <cellStyle name="Normal 3 2 5 4 4 3" xfId="25709"/>
    <cellStyle name="Normal 3 2 5 4 5" xfId="12606"/>
    <cellStyle name="Normal 3 2 5 4 5 2" xfId="12607"/>
    <cellStyle name="Normal 3 2 5 4 5 2 2" xfId="25710"/>
    <cellStyle name="Normal 3 2 5 4 5 3" xfId="25711"/>
    <cellStyle name="Normal 3 2 5 4 6" xfId="12608"/>
    <cellStyle name="Normal 3 2 5 4 6 2" xfId="12609"/>
    <cellStyle name="Normal 3 2 5 4 6 2 2" xfId="25712"/>
    <cellStyle name="Normal 3 2 5 4 6 3" xfId="25713"/>
    <cellStyle name="Normal 3 2 5 4 7" xfId="12610"/>
    <cellStyle name="Normal 3 2 5 4 7 2" xfId="12611"/>
    <cellStyle name="Normal 3 2 5 4 7 2 2" xfId="25714"/>
    <cellStyle name="Normal 3 2 5 4 7 3" xfId="25715"/>
    <cellStyle name="Normal 3 2 5 4 8" xfId="12612"/>
    <cellStyle name="Normal 3 2 5 4 8 2" xfId="16219"/>
    <cellStyle name="Normal 3 2 5 4 9" xfId="25716"/>
    <cellStyle name="Normal 3 2 5 5" xfId="1837"/>
    <cellStyle name="Normal 3 2 5 5 2" xfId="1838"/>
    <cellStyle name="Normal 3 2 5 5 2 2" xfId="12613"/>
    <cellStyle name="Normal 3 2 5 5 2 2 2" xfId="12614"/>
    <cellStyle name="Normal 3 2 5 5 2 2 2 2" xfId="12615"/>
    <cellStyle name="Normal 3 2 5 5 2 2 2 2 2" xfId="25717"/>
    <cellStyle name="Normal 3 2 5 5 2 2 2 3" xfId="29391"/>
    <cellStyle name="Normal 3 2 5 5 2 2 3" xfId="12616"/>
    <cellStyle name="Normal 3 2 5 5 2 2 3 2" xfId="25718"/>
    <cellStyle name="Normal 3 2 5 5 2 2 4" xfId="25719"/>
    <cellStyle name="Normal 3 2 5 5 2 3" xfId="12617"/>
    <cellStyle name="Normal 3 2 5 5 2 3 2" xfId="12618"/>
    <cellStyle name="Normal 3 2 5 5 2 3 2 2" xfId="25720"/>
    <cellStyle name="Normal 3 2 5 5 2 3 3" xfId="25721"/>
    <cellStyle name="Normal 3 2 5 5 2 4" xfId="12619"/>
    <cellStyle name="Normal 3 2 5 5 2 4 2" xfId="12620"/>
    <cellStyle name="Normal 3 2 5 5 2 4 2 2" xfId="25722"/>
    <cellStyle name="Normal 3 2 5 5 2 4 3" xfId="25723"/>
    <cellStyle name="Normal 3 2 5 5 2 5" xfId="12621"/>
    <cellStyle name="Normal 3 2 5 5 2 5 2" xfId="12622"/>
    <cellStyle name="Normal 3 2 5 5 2 5 2 2" xfId="25724"/>
    <cellStyle name="Normal 3 2 5 5 2 5 3" xfId="25725"/>
    <cellStyle name="Normal 3 2 5 5 2 6" xfId="12623"/>
    <cellStyle name="Normal 3 2 5 5 2 6 2" xfId="12624"/>
    <cellStyle name="Normal 3 2 5 5 2 6 2 2" xfId="25726"/>
    <cellStyle name="Normal 3 2 5 5 2 6 3" xfId="25727"/>
    <cellStyle name="Normal 3 2 5 5 2 7" xfId="12625"/>
    <cellStyle name="Normal 3 2 5 5 2 7 2" xfId="16220"/>
    <cellStyle name="Normal 3 2 5 5 2 8" xfId="17231"/>
    <cellStyle name="Normal 3 2 5 5 3" xfId="12626"/>
    <cellStyle name="Normal 3 2 5 5 3 2" xfId="12627"/>
    <cellStyle name="Normal 3 2 5 5 3 2 2" xfId="12628"/>
    <cellStyle name="Normal 3 2 5 5 3 2 2 2" xfId="25728"/>
    <cellStyle name="Normal 3 2 5 5 3 2 3" xfId="25729"/>
    <cellStyle name="Normal 3 2 5 5 3 3" xfId="12629"/>
    <cellStyle name="Normal 3 2 5 5 3 3 2" xfId="25730"/>
    <cellStyle name="Normal 3 2 5 5 3 4" xfId="25731"/>
    <cellStyle name="Normal 3 2 5 5 4" xfId="12630"/>
    <cellStyle name="Normal 3 2 5 5 4 2" xfId="12631"/>
    <cellStyle name="Normal 3 2 5 5 4 2 2" xfId="25732"/>
    <cellStyle name="Normal 3 2 5 5 4 3" xfId="25733"/>
    <cellStyle name="Normal 3 2 5 5 5" xfId="12632"/>
    <cellStyle name="Normal 3 2 5 5 5 2" xfId="12633"/>
    <cellStyle name="Normal 3 2 5 5 5 2 2" xfId="25734"/>
    <cellStyle name="Normal 3 2 5 5 5 3" xfId="25735"/>
    <cellStyle name="Normal 3 2 5 5 6" xfId="12634"/>
    <cellStyle name="Normal 3 2 5 5 6 2" xfId="12635"/>
    <cellStyle name="Normal 3 2 5 5 6 2 2" xfId="25736"/>
    <cellStyle name="Normal 3 2 5 5 6 3" xfId="25737"/>
    <cellStyle name="Normal 3 2 5 5 7" xfId="12636"/>
    <cellStyle name="Normal 3 2 5 5 7 2" xfId="12637"/>
    <cellStyle name="Normal 3 2 5 5 7 2 2" xfId="25738"/>
    <cellStyle name="Normal 3 2 5 5 7 3" xfId="25739"/>
    <cellStyle name="Normal 3 2 5 5 8" xfId="12638"/>
    <cellStyle name="Normal 3 2 5 5 8 2" xfId="25740"/>
    <cellStyle name="Normal 3 2 5 5 9" xfId="25741"/>
    <cellStyle name="Normal 3 2 5 6" xfId="1839"/>
    <cellStyle name="Normal 3 2 5 6 2" xfId="12639"/>
    <cellStyle name="Normal 3 2 5 6 2 2" xfId="12640"/>
    <cellStyle name="Normal 3 2 5 6 2 2 2" xfId="12641"/>
    <cellStyle name="Normal 3 2 5 6 2 2 2 2" xfId="29392"/>
    <cellStyle name="Normal 3 2 5 6 2 2 3" xfId="30311"/>
    <cellStyle name="Normal 3 2 5 6 2 3" xfId="12642"/>
    <cellStyle name="Normal 3 2 5 6 2 3 2" xfId="25742"/>
    <cellStyle name="Normal 3 2 5 6 2 4" xfId="25743"/>
    <cellStyle name="Normal 3 2 5 6 3" xfId="12643"/>
    <cellStyle name="Normal 3 2 5 6 3 2" xfId="12644"/>
    <cellStyle name="Normal 3 2 5 6 3 2 2" xfId="25744"/>
    <cellStyle name="Normal 3 2 5 6 3 3" xfId="25745"/>
    <cellStyle name="Normal 3 2 5 6 4" xfId="12645"/>
    <cellStyle name="Normal 3 2 5 6 4 2" xfId="12646"/>
    <cellStyle name="Normal 3 2 5 6 4 2 2" xfId="25746"/>
    <cellStyle name="Normal 3 2 5 6 4 3" xfId="25747"/>
    <cellStyle name="Normal 3 2 5 6 5" xfId="12647"/>
    <cellStyle name="Normal 3 2 5 6 5 2" xfId="12648"/>
    <cellStyle name="Normal 3 2 5 6 5 2 2" xfId="25748"/>
    <cellStyle name="Normal 3 2 5 6 5 3" xfId="25749"/>
    <cellStyle name="Normal 3 2 5 6 6" xfId="12649"/>
    <cellStyle name="Normal 3 2 5 6 6 2" xfId="12650"/>
    <cellStyle name="Normal 3 2 5 6 6 2 2" xfId="25750"/>
    <cellStyle name="Normal 3 2 5 6 6 3" xfId="25751"/>
    <cellStyle name="Normal 3 2 5 6 7" xfId="12651"/>
    <cellStyle name="Normal 3 2 5 6 7 2" xfId="25752"/>
    <cellStyle name="Normal 3 2 5 6 8" xfId="25753"/>
    <cellStyle name="Normal 3 2 5 7" xfId="1840"/>
    <cellStyle name="Normal 3 2 5 7 2" xfId="12652"/>
    <cellStyle name="Normal 3 2 5 7 2 2" xfId="12653"/>
    <cellStyle name="Normal 3 2 5 7 2 2 2" xfId="12654"/>
    <cellStyle name="Normal 3 2 5 7 2 2 2 2" xfId="25754"/>
    <cellStyle name="Normal 3 2 5 7 2 2 3" xfId="25755"/>
    <cellStyle name="Normal 3 2 5 7 2 3" xfId="12655"/>
    <cellStyle name="Normal 3 2 5 7 2 3 2" xfId="16221"/>
    <cellStyle name="Normal 3 2 5 7 2 4" xfId="16222"/>
    <cellStyle name="Normal 3 2 5 7 3" xfId="12656"/>
    <cellStyle name="Normal 3 2 5 7 3 2" xfId="12657"/>
    <cellStyle name="Normal 3 2 5 7 3 2 2" xfId="16223"/>
    <cellStyle name="Normal 3 2 5 7 3 3" xfId="16224"/>
    <cellStyle name="Normal 3 2 5 7 4" xfId="12658"/>
    <cellStyle name="Normal 3 2 5 7 4 2" xfId="12659"/>
    <cellStyle name="Normal 3 2 5 7 4 2 2" xfId="16225"/>
    <cellStyle name="Normal 3 2 5 7 4 3" xfId="16226"/>
    <cellStyle name="Normal 3 2 5 7 5" xfId="12660"/>
    <cellStyle name="Normal 3 2 5 7 5 2" xfId="12661"/>
    <cellStyle name="Normal 3 2 5 7 5 2 2" xfId="16227"/>
    <cellStyle name="Normal 3 2 5 7 5 3" xfId="16228"/>
    <cellStyle name="Normal 3 2 5 7 6" xfId="12662"/>
    <cellStyle name="Normal 3 2 5 7 6 2" xfId="12663"/>
    <cellStyle name="Normal 3 2 5 7 6 2 2" xfId="16229"/>
    <cellStyle name="Normal 3 2 5 7 6 3" xfId="15576"/>
    <cellStyle name="Normal 3 2 5 7 7" xfId="12664"/>
    <cellStyle name="Normal 3 2 5 7 7 2" xfId="16230"/>
    <cellStyle name="Normal 3 2 5 7 8" xfId="16823"/>
    <cellStyle name="Normal 3 2 5 8" xfId="1841"/>
    <cellStyle name="Normal 3 2 5 8 2" xfId="12665"/>
    <cellStyle name="Normal 3 2 5 8 2 2" xfId="12666"/>
    <cellStyle name="Normal 3 2 5 8 2 2 2" xfId="12667"/>
    <cellStyle name="Normal 3 2 5 8 2 2 2 2" xfId="29393"/>
    <cellStyle name="Normal 3 2 5 8 2 2 3" xfId="30312"/>
    <cellStyle name="Normal 3 2 5 8 2 3" xfId="12668"/>
    <cellStyle name="Normal 3 2 5 8 2 3 2" xfId="16231"/>
    <cellStyle name="Normal 3 2 5 8 2 4" xfId="16825"/>
    <cellStyle name="Normal 3 2 5 8 3" xfId="12669"/>
    <cellStyle name="Normal 3 2 5 8 3 2" xfId="12670"/>
    <cellStyle name="Normal 3 2 5 8 3 2 2" xfId="16824"/>
    <cellStyle name="Normal 3 2 5 8 3 3" xfId="16232"/>
    <cellStyle name="Normal 3 2 5 8 4" xfId="12671"/>
    <cellStyle name="Normal 3 2 5 8 4 2" xfId="12672"/>
    <cellStyle name="Normal 3 2 5 8 4 2 2" xfId="16233"/>
    <cellStyle name="Normal 3 2 5 8 4 3" xfId="16826"/>
    <cellStyle name="Normal 3 2 5 8 5" xfId="12673"/>
    <cellStyle name="Normal 3 2 5 8 5 2" xfId="12674"/>
    <cellStyle name="Normal 3 2 5 8 5 2 2" xfId="16827"/>
    <cellStyle name="Normal 3 2 5 8 5 3" xfId="16234"/>
    <cellStyle name="Normal 3 2 5 8 6" xfId="12675"/>
    <cellStyle name="Normal 3 2 5 8 6 2" xfId="12676"/>
    <cellStyle name="Normal 3 2 5 8 6 2 2" xfId="16235"/>
    <cellStyle name="Normal 3 2 5 8 6 3" xfId="16236"/>
    <cellStyle name="Normal 3 2 5 8 7" xfId="12677"/>
    <cellStyle name="Normal 3 2 5 8 7 2" xfId="16237"/>
    <cellStyle name="Normal 3 2 5 8 8" xfId="16238"/>
    <cellStyle name="Normal 3 2 5 9" xfId="12678"/>
    <cellStyle name="Normal 3 2 5 9 2" xfId="12679"/>
    <cellStyle name="Normal 3 2 5 9 2 2" xfId="12680"/>
    <cellStyle name="Normal 3 2 5 9 2 2 2" xfId="16239"/>
    <cellStyle name="Normal 3 2 5 9 2 3" xfId="16240"/>
    <cellStyle name="Normal 3 2 5 9 3" xfId="12681"/>
    <cellStyle name="Normal 3 2 5 9 3 2" xfId="16241"/>
    <cellStyle name="Normal 3 2 5 9 4" xfId="16242"/>
    <cellStyle name="Normal 3 2 6" xfId="860"/>
    <cellStyle name="Normal 3 2 6 2" xfId="861"/>
    <cellStyle name="Normal 3 2 6 2 2" xfId="16243"/>
    <cellStyle name="Normal 3 2 6 3" xfId="12682"/>
    <cellStyle name="Normal 3 2 6 3 2" xfId="16244"/>
    <cellStyle name="Normal 3 2 6 4" xfId="16245"/>
    <cellStyle name="Normal 3 2 7" xfId="862"/>
    <cellStyle name="Normal 3 2 7 2" xfId="863"/>
    <cellStyle name="Normal 3 2 7 2 2" xfId="12683"/>
    <cellStyle name="Normal 3 2 7 2 2 2" xfId="12684"/>
    <cellStyle name="Normal 3 2 7 2 2 2 2" xfId="12685"/>
    <cellStyle name="Normal 3 2 7 2 2 2 2 2" xfId="16246"/>
    <cellStyle name="Normal 3 2 7 2 2 2 3" xfId="16247"/>
    <cellStyle name="Normal 3 2 7 2 2 3" xfId="12686"/>
    <cellStyle name="Normal 3 2 7 2 2 3 2" xfId="16248"/>
    <cellStyle name="Normal 3 2 7 2 2 4" xfId="16249"/>
    <cellStyle name="Normal 3 2 7 2 3" xfId="12687"/>
    <cellStyle name="Normal 3 2 7 2 3 2" xfId="12688"/>
    <cellStyle name="Normal 3 2 7 2 3 2 2" xfId="16250"/>
    <cellStyle name="Normal 3 2 7 2 3 3" xfId="16251"/>
    <cellStyle name="Normal 3 2 7 2 4" xfId="12689"/>
    <cellStyle name="Normal 3 2 7 2 4 2" xfId="12690"/>
    <cellStyle name="Normal 3 2 7 2 4 2 2" xfId="16252"/>
    <cellStyle name="Normal 3 2 7 2 4 3" xfId="29394"/>
    <cellStyle name="Normal 3 2 7 2 5" xfId="12691"/>
    <cellStyle name="Normal 3 2 7 2 5 2" xfId="12692"/>
    <cellStyle name="Normal 3 2 7 2 5 2 2" xfId="30313"/>
    <cellStyle name="Normal 3 2 7 2 5 3" xfId="16253"/>
    <cellStyle name="Normal 3 2 7 2 6" xfId="12693"/>
    <cellStyle name="Normal 3 2 7 2 6 2" xfId="12694"/>
    <cellStyle name="Normal 3 2 7 2 6 2 2" xfId="16254"/>
    <cellStyle name="Normal 3 2 7 2 6 3" xfId="16255"/>
    <cellStyle name="Normal 3 2 7 2 7" xfId="25756"/>
    <cellStyle name="Normal 3 2 7 3" xfId="12695"/>
    <cellStyle name="Normal 3 2 7 3 2" xfId="12696"/>
    <cellStyle name="Normal 3 2 7 3 2 2" xfId="12697"/>
    <cellStyle name="Normal 3 2 7 3 2 2 2" xfId="16256"/>
    <cellStyle name="Normal 3 2 7 3 2 3" xfId="16257"/>
    <cellStyle name="Normal 3 2 7 3 3" xfId="12698"/>
    <cellStyle name="Normal 3 2 7 3 3 2" xfId="16258"/>
    <cellStyle name="Normal 3 2 7 3 4" xfId="30314"/>
    <cellStyle name="Normal 3 2 7 4" xfId="12699"/>
    <cellStyle name="Normal 3 2 7 4 2" xfId="12700"/>
    <cellStyle name="Normal 3 2 7 4 2 2" xfId="16259"/>
    <cellStyle name="Normal 3 2 7 4 3" xfId="16260"/>
    <cellStyle name="Normal 3 2 7 5" xfId="12701"/>
    <cellStyle name="Normal 3 2 7 5 2" xfId="12702"/>
    <cellStyle name="Normal 3 2 7 5 2 2" xfId="16261"/>
    <cellStyle name="Normal 3 2 7 5 3" xfId="16262"/>
    <cellStyle name="Normal 3 2 7 6" xfId="12703"/>
    <cellStyle name="Normal 3 2 7 6 2" xfId="12704"/>
    <cellStyle name="Normal 3 2 7 6 2 2" xfId="16263"/>
    <cellStyle name="Normal 3 2 7 6 3" xfId="16828"/>
    <cellStyle name="Normal 3 2 7 7" xfId="12705"/>
    <cellStyle name="Normal 3 2 7 7 2" xfId="12706"/>
    <cellStyle name="Normal 3 2 7 7 2 2" xfId="16264"/>
    <cellStyle name="Normal 3 2 7 7 3" xfId="16265"/>
    <cellStyle name="Normal 3 2 7 8" xfId="12707"/>
    <cellStyle name="Normal 3 2 7 8 2" xfId="16266"/>
    <cellStyle name="Normal 3 2 7 9" xfId="16267"/>
    <cellStyle name="Normal 3 2 8" xfId="864"/>
    <cellStyle name="Normal 3 2 8 2" xfId="1842"/>
    <cellStyle name="Normal 3 2 8 2 2" xfId="12708"/>
    <cellStyle name="Normal 3 2 8 2 2 2" xfId="12709"/>
    <cellStyle name="Normal 3 2 8 2 2 2 2" xfId="12710"/>
    <cellStyle name="Normal 3 2 8 2 2 2 2 2" xfId="16268"/>
    <cellStyle name="Normal 3 2 8 2 2 2 3" xfId="17232"/>
    <cellStyle name="Normal 3 2 8 2 2 3" xfId="12711"/>
    <cellStyle name="Normal 3 2 8 2 2 3 2" xfId="17435"/>
    <cellStyle name="Normal 3 2 8 2 2 4" xfId="16269"/>
    <cellStyle name="Normal 3 2 8 2 3" xfId="12712"/>
    <cellStyle name="Normal 3 2 8 2 3 2" xfId="12713"/>
    <cellStyle name="Normal 3 2 8 2 3 2 2" xfId="16270"/>
    <cellStyle name="Normal 3 2 8 2 3 3" xfId="16271"/>
    <cellStyle name="Normal 3 2 8 2 4" xfId="12714"/>
    <cellStyle name="Normal 3 2 8 2 4 2" xfId="12715"/>
    <cellStyle name="Normal 3 2 8 2 4 2 2" xfId="16272"/>
    <cellStyle name="Normal 3 2 8 2 4 3" xfId="16273"/>
    <cellStyle name="Normal 3 2 8 2 5" xfId="12716"/>
    <cellStyle name="Normal 3 2 8 2 5 2" xfId="12717"/>
    <cellStyle name="Normal 3 2 8 2 5 2 2" xfId="16274"/>
    <cellStyle name="Normal 3 2 8 2 5 3" xfId="29395"/>
    <cellStyle name="Normal 3 2 8 2 6" xfId="12718"/>
    <cellStyle name="Normal 3 2 8 2 6 2" xfId="12719"/>
    <cellStyle name="Normal 3 2 8 2 6 2 2" xfId="16275"/>
    <cellStyle name="Normal 3 2 8 2 6 3" xfId="17436"/>
    <cellStyle name="Normal 3 2 8 2 7" xfId="12720"/>
    <cellStyle name="Normal 3 2 8 2 7 2" xfId="17437"/>
    <cellStyle name="Normal 3 2 8 2 8" xfId="16276"/>
    <cellStyle name="Normal 3 2 8 3" xfId="12721"/>
    <cellStyle name="Normal 3 2 8 3 2" xfId="12722"/>
    <cellStyle name="Normal 3 2 8 3 2 2" xfId="12723"/>
    <cellStyle name="Normal 3 2 8 3 2 2 2" xfId="17438"/>
    <cellStyle name="Normal 3 2 8 3 2 3" xfId="17439"/>
    <cellStyle name="Normal 3 2 8 3 3" xfId="12724"/>
    <cellStyle name="Normal 3 2 8 3 3 2" xfId="16277"/>
    <cellStyle name="Normal 3 2 8 3 4" xfId="16278"/>
    <cellStyle name="Normal 3 2 8 4" xfId="12725"/>
    <cellStyle name="Normal 3 2 8 4 2" xfId="12726"/>
    <cellStyle name="Normal 3 2 8 4 2 2" xfId="16279"/>
    <cellStyle name="Normal 3 2 8 4 3" xfId="17233"/>
    <cellStyle name="Normal 3 2 8 5" xfId="12727"/>
    <cellStyle name="Normal 3 2 8 5 2" xfId="12728"/>
    <cellStyle name="Normal 3 2 8 5 2 2" xfId="15573"/>
    <cellStyle name="Normal 3 2 8 5 3" xfId="16280"/>
    <cellStyle name="Normal 3 2 8 6" xfId="12729"/>
    <cellStyle name="Normal 3 2 8 6 2" xfId="12730"/>
    <cellStyle name="Normal 3 2 8 6 2 2" xfId="16281"/>
    <cellStyle name="Normal 3 2 8 6 3" xfId="17388"/>
    <cellStyle name="Normal 3 2 8 7" xfId="12731"/>
    <cellStyle name="Normal 3 2 8 7 2" xfId="12732"/>
    <cellStyle name="Normal 3 2 8 7 2 2" xfId="16282"/>
    <cellStyle name="Normal 3 2 8 7 3" xfId="16283"/>
    <cellStyle name="Normal 3 2 8 8" xfId="12733"/>
    <cellStyle name="Normal 3 2 8 8 2" xfId="16284"/>
    <cellStyle name="Normal 3 2 8 9" xfId="16285"/>
    <cellStyle name="Normal 3 2 9" xfId="865"/>
    <cellStyle name="Normal 3 2 9 2" xfId="1843"/>
    <cellStyle name="Normal 3 2 9 2 2" xfId="12734"/>
    <cellStyle name="Normal 3 2 9 2 2 2" xfId="12735"/>
    <cellStyle name="Normal 3 2 9 2 2 2 2" xfId="12736"/>
    <cellStyle name="Normal 3 2 9 2 2 2 2 2" xfId="16286"/>
    <cellStyle name="Normal 3 2 9 2 2 2 3" xfId="16287"/>
    <cellStyle name="Normal 3 2 9 2 2 3" xfId="12737"/>
    <cellStyle name="Normal 3 2 9 2 2 3 2" xfId="17440"/>
    <cellStyle name="Normal 3 2 9 2 2 4" xfId="17441"/>
    <cellStyle name="Normal 3 2 9 2 3" xfId="12738"/>
    <cellStyle name="Normal 3 2 9 2 3 2" xfId="12739"/>
    <cellStyle name="Normal 3 2 9 2 3 2 2" xfId="16288"/>
    <cellStyle name="Normal 3 2 9 2 3 3" xfId="17442"/>
    <cellStyle name="Normal 3 2 9 2 4" xfId="12740"/>
    <cellStyle name="Normal 3 2 9 2 4 2" xfId="12741"/>
    <cellStyle name="Normal 3 2 9 2 4 2 2" xfId="17443"/>
    <cellStyle name="Normal 3 2 9 2 4 3" xfId="16289"/>
    <cellStyle name="Normal 3 2 9 2 5" xfId="12742"/>
    <cellStyle name="Normal 3 2 9 2 5 2" xfId="12743"/>
    <cellStyle name="Normal 3 2 9 2 5 2 2" xfId="16290"/>
    <cellStyle name="Normal 3 2 9 2 5 3" xfId="29396"/>
    <cellStyle name="Normal 3 2 9 2 6" xfId="12744"/>
    <cellStyle name="Normal 3 2 9 2 6 2" xfId="12745"/>
    <cellStyle name="Normal 3 2 9 2 6 2 2" xfId="17444"/>
    <cellStyle name="Normal 3 2 9 2 6 3" xfId="17445"/>
    <cellStyle name="Normal 3 2 9 2 7" xfId="12746"/>
    <cellStyle name="Normal 3 2 9 2 7 2" xfId="16291"/>
    <cellStyle name="Normal 3 2 9 2 8" xfId="17446"/>
    <cellStyle name="Normal 3 2 9 3" xfId="12747"/>
    <cellStyle name="Normal 3 2 9 3 2" xfId="12748"/>
    <cellStyle name="Normal 3 2 9 3 2 2" xfId="12749"/>
    <cellStyle name="Normal 3 2 9 3 2 2 2" xfId="17447"/>
    <cellStyle name="Normal 3 2 9 3 2 3" xfId="16292"/>
    <cellStyle name="Normal 3 2 9 3 3" xfId="12750"/>
    <cellStyle name="Normal 3 2 9 3 3 2" xfId="16293"/>
    <cellStyle name="Normal 3 2 9 3 4" xfId="16294"/>
    <cellStyle name="Normal 3 2 9 4" xfId="12751"/>
    <cellStyle name="Normal 3 2 9 4 2" xfId="12752"/>
    <cellStyle name="Normal 3 2 9 4 2 2" xfId="16295"/>
    <cellStyle name="Normal 3 2 9 4 3" xfId="15572"/>
    <cellStyle name="Normal 3 2 9 5" xfId="12753"/>
    <cellStyle name="Normal 3 2 9 5 2" xfId="12754"/>
    <cellStyle name="Normal 3 2 9 5 2 2" xfId="15577"/>
    <cellStyle name="Normal 3 2 9 5 3" xfId="25757"/>
    <cellStyle name="Normal 3 2 9 6" xfId="12755"/>
    <cellStyle name="Normal 3 2 9 6 2" xfId="12756"/>
    <cellStyle name="Normal 3 2 9 6 2 2" xfId="16296"/>
    <cellStyle name="Normal 3 2 9 6 3" xfId="25758"/>
    <cellStyle name="Normal 3 2 9 7" xfId="12757"/>
    <cellStyle name="Normal 3 2 9 7 2" xfId="12758"/>
    <cellStyle name="Normal 3 2 9 7 2 2" xfId="15579"/>
    <cellStyle name="Normal 3 2 9 7 3" xfId="16297"/>
    <cellStyle name="Normal 3 2 9 8" xfId="12759"/>
    <cellStyle name="Normal 3 2 9 8 2" xfId="16298"/>
    <cellStyle name="Normal 3 2 9 9" xfId="16299"/>
    <cellStyle name="Normal 3 2_Kalnciems budzets 2013" xfId="866"/>
    <cellStyle name="Normal 3 3" xfId="867"/>
    <cellStyle name="Normal 3 3 2" xfId="868"/>
    <cellStyle name="Normal 3 3 2 10" xfId="12760"/>
    <cellStyle name="Normal 3 3 2 10 2" xfId="12761"/>
    <cellStyle name="Normal 3 3 2 10 2 2" xfId="12762"/>
    <cellStyle name="Normal 3 3 2 10 2 2 2" xfId="25759"/>
    <cellStyle name="Normal 3 3 2 10 2 3" xfId="25760"/>
    <cellStyle name="Normal 3 3 2 10 3" xfId="12763"/>
    <cellStyle name="Normal 3 3 2 10 3 2" xfId="25761"/>
    <cellStyle name="Normal 3 3 2 10 4" xfId="25762"/>
    <cellStyle name="Normal 3 3 2 11" xfId="12764"/>
    <cellStyle name="Normal 3 3 2 11 2" xfId="12765"/>
    <cellStyle name="Normal 3 3 2 11 2 2" xfId="25763"/>
    <cellStyle name="Normal 3 3 2 11 3" xfId="25764"/>
    <cellStyle name="Normal 3 3 2 12" xfId="12766"/>
    <cellStyle name="Normal 3 3 2 12 2" xfId="12767"/>
    <cellStyle name="Normal 3 3 2 12 2 2" xfId="25765"/>
    <cellStyle name="Normal 3 3 2 12 3" xfId="25766"/>
    <cellStyle name="Normal 3 3 2 13" xfId="12768"/>
    <cellStyle name="Normal 3 3 2 13 2" xfId="12769"/>
    <cellStyle name="Normal 3 3 2 13 2 2" xfId="29397"/>
    <cellStyle name="Normal 3 3 2 13 3" xfId="30315"/>
    <cellStyle name="Normal 3 3 2 14" xfId="12770"/>
    <cellStyle name="Normal 3 3 2 14 2" xfId="12771"/>
    <cellStyle name="Normal 3 3 2 14 2 2" xfId="25767"/>
    <cellStyle name="Normal 3 3 2 14 3" xfId="15575"/>
    <cellStyle name="Normal 3 3 2 15" xfId="12772"/>
    <cellStyle name="Normal 3 3 2 15 2" xfId="25768"/>
    <cellStyle name="Normal 3 3 2 16" xfId="25769"/>
    <cellStyle name="Normal 3 3 2 2" xfId="869"/>
    <cellStyle name="Normal 3 3 2 2 2" xfId="25770"/>
    <cellStyle name="Normal 3 3 2 3" xfId="870"/>
    <cellStyle name="Normal 3 3 2 3 10" xfId="12773"/>
    <cellStyle name="Normal 3 3 2 3 10 2" xfId="12774"/>
    <cellStyle name="Normal 3 3 2 3 10 2 2" xfId="25771"/>
    <cellStyle name="Normal 3 3 2 3 10 3" xfId="25772"/>
    <cellStyle name="Normal 3 3 2 3 11" xfId="12775"/>
    <cellStyle name="Normal 3 3 2 3 11 2" xfId="12776"/>
    <cellStyle name="Normal 3 3 2 3 11 2 2" xfId="25773"/>
    <cellStyle name="Normal 3 3 2 3 11 3" xfId="25774"/>
    <cellStyle name="Normal 3 3 2 3 12" xfId="12777"/>
    <cellStyle name="Normal 3 3 2 3 12 2" xfId="12778"/>
    <cellStyle name="Normal 3 3 2 3 12 2 2" xfId="25775"/>
    <cellStyle name="Normal 3 3 2 3 12 3" xfId="25776"/>
    <cellStyle name="Normal 3 3 2 3 13" xfId="12779"/>
    <cellStyle name="Normal 3 3 2 3 13 2" xfId="16300"/>
    <cellStyle name="Normal 3 3 2 3 14" xfId="16301"/>
    <cellStyle name="Normal 3 3 2 3 2" xfId="871"/>
    <cellStyle name="Normal 3 3 2 3 2 2" xfId="1844"/>
    <cellStyle name="Normal 3 3 2 3 2 2 2" xfId="12780"/>
    <cellStyle name="Normal 3 3 2 3 2 2 2 2" xfId="12781"/>
    <cellStyle name="Normal 3 3 2 3 2 2 2 2 2" xfId="12782"/>
    <cellStyle name="Normal 3 3 2 3 2 2 2 2 2 2" xfId="25777"/>
    <cellStyle name="Normal 3 3 2 3 2 2 2 2 3" xfId="16302"/>
    <cellStyle name="Normal 3 3 2 3 2 2 2 3" xfId="12783"/>
    <cellStyle name="Normal 3 3 2 3 2 2 2 3 2" xfId="17234"/>
    <cellStyle name="Normal 3 3 2 3 2 2 2 4" xfId="25778"/>
    <cellStyle name="Normal 3 3 2 3 2 2 3" xfId="12784"/>
    <cellStyle name="Normal 3 3 2 3 2 2 3 2" xfId="12785"/>
    <cellStyle name="Normal 3 3 2 3 2 2 3 2 2" xfId="25779"/>
    <cellStyle name="Normal 3 3 2 3 2 2 3 3" xfId="25780"/>
    <cellStyle name="Normal 3 3 2 3 2 2 4" xfId="12786"/>
    <cellStyle name="Normal 3 3 2 3 2 2 4 2" xfId="12787"/>
    <cellStyle name="Normal 3 3 2 3 2 2 4 2 2" xfId="25781"/>
    <cellStyle name="Normal 3 3 2 3 2 2 4 3" xfId="25782"/>
    <cellStyle name="Normal 3 3 2 3 2 2 5" xfId="12788"/>
    <cellStyle name="Normal 3 3 2 3 2 2 5 2" xfId="12789"/>
    <cellStyle name="Normal 3 3 2 3 2 2 5 2 2" xfId="25783"/>
    <cellStyle name="Normal 3 3 2 3 2 2 5 3" xfId="25784"/>
    <cellStyle name="Normal 3 3 2 3 2 2 6" xfId="12790"/>
    <cellStyle name="Normal 3 3 2 3 2 2 6 2" xfId="12791"/>
    <cellStyle name="Normal 3 3 2 3 2 2 6 2 2" xfId="25785"/>
    <cellStyle name="Normal 3 3 2 3 2 2 6 3" xfId="25786"/>
    <cellStyle name="Normal 3 3 2 3 2 2 7" xfId="12792"/>
    <cellStyle name="Normal 3 3 2 3 2 2 7 2" xfId="25787"/>
    <cellStyle name="Normal 3 3 2 3 2 2 8" xfId="29398"/>
    <cellStyle name="Normal 3 3 2 3 2 3" xfId="12793"/>
    <cellStyle name="Normal 3 3 2 3 2 3 2" xfId="12794"/>
    <cellStyle name="Normal 3 3 2 3 2 3 2 2" xfId="12795"/>
    <cellStyle name="Normal 3 3 2 3 2 3 2 2 2" xfId="30316"/>
    <cellStyle name="Normal 3 3 2 3 2 3 2 3" xfId="25788"/>
    <cellStyle name="Normal 3 3 2 3 2 3 3" xfId="12796"/>
    <cellStyle name="Normal 3 3 2 3 2 3 3 2" xfId="25789"/>
    <cellStyle name="Normal 3 3 2 3 2 3 4" xfId="25790"/>
    <cellStyle name="Normal 3 3 2 3 2 4" xfId="12797"/>
    <cellStyle name="Normal 3 3 2 3 2 4 2" xfId="12798"/>
    <cellStyle name="Normal 3 3 2 3 2 4 2 2" xfId="25791"/>
    <cellStyle name="Normal 3 3 2 3 2 4 3" xfId="25792"/>
    <cellStyle name="Normal 3 3 2 3 2 5" xfId="12799"/>
    <cellStyle name="Normal 3 3 2 3 2 5 2" xfId="12800"/>
    <cellStyle name="Normal 3 3 2 3 2 5 2 2" xfId="25793"/>
    <cellStyle name="Normal 3 3 2 3 2 5 3" xfId="25794"/>
    <cellStyle name="Normal 3 3 2 3 2 6" xfId="12801"/>
    <cellStyle name="Normal 3 3 2 3 2 6 2" xfId="12802"/>
    <cellStyle name="Normal 3 3 2 3 2 6 2 2" xfId="25795"/>
    <cellStyle name="Normal 3 3 2 3 2 6 3" xfId="25796"/>
    <cellStyle name="Normal 3 3 2 3 2 7" xfId="12803"/>
    <cellStyle name="Normal 3 3 2 3 2 7 2" xfId="12804"/>
    <cellStyle name="Normal 3 3 2 3 2 7 2 2" xfId="25797"/>
    <cellStyle name="Normal 3 3 2 3 2 7 3" xfId="25798"/>
    <cellStyle name="Normal 3 3 2 3 2 8" xfId="12805"/>
    <cellStyle name="Normal 3 3 2 3 2 8 2" xfId="25799"/>
    <cellStyle name="Normal 3 3 2 3 2 9" xfId="25800"/>
    <cellStyle name="Normal 3 3 2 3 3" xfId="872"/>
    <cellStyle name="Normal 3 3 2 3 3 2" xfId="1845"/>
    <cellStyle name="Normal 3 3 2 3 3 2 2" xfId="12806"/>
    <cellStyle name="Normal 3 3 2 3 3 2 2 2" xfId="12807"/>
    <cellStyle name="Normal 3 3 2 3 3 2 2 2 2" xfId="12808"/>
    <cellStyle name="Normal 3 3 2 3 3 2 2 2 2 2" xfId="25801"/>
    <cellStyle name="Normal 3 3 2 3 3 2 2 2 3" xfId="25802"/>
    <cellStyle name="Normal 3 3 2 3 3 2 2 3" xfId="12809"/>
    <cellStyle name="Normal 3 3 2 3 3 2 2 3 2" xfId="25803"/>
    <cellStyle name="Normal 3 3 2 3 3 2 2 4" xfId="16303"/>
    <cellStyle name="Normal 3 3 2 3 3 2 3" xfId="12810"/>
    <cellStyle name="Normal 3 3 2 3 3 2 3 2" xfId="12811"/>
    <cellStyle name="Normal 3 3 2 3 3 2 3 2 2" xfId="17235"/>
    <cellStyle name="Normal 3 3 2 3 3 2 3 3" xfId="25804"/>
    <cellStyle name="Normal 3 3 2 3 3 2 4" xfId="12812"/>
    <cellStyle name="Normal 3 3 2 3 3 2 4 2" xfId="12813"/>
    <cellStyle name="Normal 3 3 2 3 3 2 4 2 2" xfId="25805"/>
    <cellStyle name="Normal 3 3 2 3 3 2 4 3" xfId="25806"/>
    <cellStyle name="Normal 3 3 2 3 3 2 5" xfId="12814"/>
    <cellStyle name="Normal 3 3 2 3 3 2 5 2" xfId="12815"/>
    <cellStyle name="Normal 3 3 2 3 3 2 5 2 2" xfId="25807"/>
    <cellStyle name="Normal 3 3 2 3 3 2 5 3" xfId="25808"/>
    <cellStyle name="Normal 3 3 2 3 3 2 6" xfId="12816"/>
    <cellStyle name="Normal 3 3 2 3 3 2 6 2" xfId="12817"/>
    <cellStyle name="Normal 3 3 2 3 3 2 6 2 2" xfId="25809"/>
    <cellStyle name="Normal 3 3 2 3 3 2 6 3" xfId="25810"/>
    <cellStyle name="Normal 3 3 2 3 3 2 7" xfId="12818"/>
    <cellStyle name="Normal 3 3 2 3 3 2 7 2" xfId="25811"/>
    <cellStyle name="Normal 3 3 2 3 3 2 8" xfId="29399"/>
    <cellStyle name="Normal 3 3 2 3 3 3" xfId="12819"/>
    <cellStyle name="Normal 3 3 2 3 3 3 2" xfId="12820"/>
    <cellStyle name="Normal 3 3 2 3 3 3 2 2" xfId="12821"/>
    <cellStyle name="Normal 3 3 2 3 3 3 2 2 2" xfId="30317"/>
    <cellStyle name="Normal 3 3 2 3 3 3 2 3" xfId="25812"/>
    <cellStyle name="Normal 3 3 2 3 3 3 3" xfId="12822"/>
    <cellStyle name="Normal 3 3 2 3 3 3 3 2" xfId="25813"/>
    <cellStyle name="Normal 3 3 2 3 3 3 4" xfId="25814"/>
    <cellStyle name="Normal 3 3 2 3 3 4" xfId="12823"/>
    <cellStyle name="Normal 3 3 2 3 3 4 2" xfId="12824"/>
    <cellStyle name="Normal 3 3 2 3 3 4 2 2" xfId="25815"/>
    <cellStyle name="Normal 3 3 2 3 3 4 3" xfId="25816"/>
    <cellStyle name="Normal 3 3 2 3 3 5" xfId="12825"/>
    <cellStyle name="Normal 3 3 2 3 3 5 2" xfId="12826"/>
    <cellStyle name="Normal 3 3 2 3 3 5 2 2" xfId="25817"/>
    <cellStyle name="Normal 3 3 2 3 3 5 3" xfId="25818"/>
    <cellStyle name="Normal 3 3 2 3 3 6" xfId="12827"/>
    <cellStyle name="Normal 3 3 2 3 3 6 2" xfId="12828"/>
    <cellStyle name="Normal 3 3 2 3 3 6 2 2" xfId="30318"/>
    <cellStyle name="Normal 3 3 2 3 3 6 3" xfId="30319"/>
    <cellStyle name="Normal 3 3 2 3 3 7" xfId="12829"/>
    <cellStyle name="Normal 3 3 2 3 3 7 2" xfId="12830"/>
    <cellStyle name="Normal 3 3 2 3 3 7 2 2" xfId="30320"/>
    <cellStyle name="Normal 3 3 2 3 3 7 3" xfId="17415"/>
    <cellStyle name="Normal 3 3 2 3 3 8" xfId="12831"/>
    <cellStyle name="Normal 3 3 2 3 3 8 2" xfId="30321"/>
    <cellStyle name="Normal 3 3 2 3 3 9" xfId="30322"/>
    <cellStyle name="Normal 3 3 2 3 4" xfId="873"/>
    <cellStyle name="Normal 3 3 2 3 4 2" xfId="1846"/>
    <cellStyle name="Normal 3 3 2 3 4 2 2" xfId="12832"/>
    <cellStyle name="Normal 3 3 2 3 4 2 2 2" xfId="12833"/>
    <cellStyle name="Normal 3 3 2 3 4 2 2 2 2" xfId="12834"/>
    <cellStyle name="Normal 3 3 2 3 4 2 2 2 2 2" xfId="30323"/>
    <cellStyle name="Normal 3 3 2 3 4 2 2 2 3" xfId="30324"/>
    <cellStyle name="Normal 3 3 2 3 4 2 2 3" xfId="12835"/>
    <cellStyle name="Normal 3 3 2 3 4 2 2 3 2" xfId="25819"/>
    <cellStyle name="Normal 3 3 2 3 4 2 2 4" xfId="25820"/>
    <cellStyle name="Normal 3 3 2 3 4 2 3" xfId="12836"/>
    <cellStyle name="Normal 3 3 2 3 4 2 3 2" xfId="12837"/>
    <cellStyle name="Normal 3 3 2 3 4 2 3 2 2" xfId="25821"/>
    <cellStyle name="Normal 3 3 2 3 4 2 3 3" xfId="25822"/>
    <cellStyle name="Normal 3 3 2 3 4 2 4" xfId="12838"/>
    <cellStyle name="Normal 3 3 2 3 4 2 4 2" xfId="12839"/>
    <cellStyle name="Normal 3 3 2 3 4 2 4 2 2" xfId="25823"/>
    <cellStyle name="Normal 3 3 2 3 4 2 4 3" xfId="25824"/>
    <cellStyle name="Normal 3 3 2 3 4 2 5" xfId="12840"/>
    <cellStyle name="Normal 3 3 2 3 4 2 5 2" xfId="12841"/>
    <cellStyle name="Normal 3 3 2 3 4 2 5 2 2" xfId="25825"/>
    <cellStyle name="Normal 3 3 2 3 4 2 5 3" xfId="25826"/>
    <cellStyle name="Normal 3 3 2 3 4 2 6" xfId="12842"/>
    <cellStyle name="Normal 3 3 2 3 4 2 6 2" xfId="12843"/>
    <cellStyle name="Normal 3 3 2 3 4 2 6 2 2" xfId="25827"/>
    <cellStyle name="Normal 3 3 2 3 4 2 6 3" xfId="25828"/>
    <cellStyle name="Normal 3 3 2 3 4 2 7" xfId="12844"/>
    <cellStyle name="Normal 3 3 2 3 4 2 7 2" xfId="25829"/>
    <cellStyle name="Normal 3 3 2 3 4 2 8" xfId="16853"/>
    <cellStyle name="Normal 3 3 2 3 4 3" xfId="12845"/>
    <cellStyle name="Normal 3 3 2 3 4 3 2" xfId="12846"/>
    <cellStyle name="Normal 3 3 2 3 4 3 2 2" xfId="12847"/>
    <cellStyle name="Normal 3 3 2 3 4 3 2 2 2" xfId="17236"/>
    <cellStyle name="Normal 3 3 2 3 4 3 2 3" xfId="25830"/>
    <cellStyle name="Normal 3 3 2 3 4 3 3" xfId="12848"/>
    <cellStyle name="Normal 3 3 2 3 4 3 3 2" xfId="25831"/>
    <cellStyle name="Normal 3 3 2 3 4 3 4" xfId="25832"/>
    <cellStyle name="Normal 3 3 2 3 4 4" xfId="12849"/>
    <cellStyle name="Normal 3 3 2 3 4 4 2" xfId="12850"/>
    <cellStyle name="Normal 3 3 2 3 4 4 2 2" xfId="25833"/>
    <cellStyle name="Normal 3 3 2 3 4 4 3" xfId="25834"/>
    <cellStyle name="Normal 3 3 2 3 4 5" xfId="12851"/>
    <cellStyle name="Normal 3 3 2 3 4 5 2" xfId="12852"/>
    <cellStyle name="Normal 3 3 2 3 4 5 2 2" xfId="25835"/>
    <cellStyle name="Normal 3 3 2 3 4 5 3" xfId="29400"/>
    <cellStyle name="Normal 3 3 2 3 4 6" xfId="12853"/>
    <cellStyle name="Normal 3 3 2 3 4 6 2" xfId="12854"/>
    <cellStyle name="Normal 3 3 2 3 4 6 2 2" xfId="25836"/>
    <cellStyle name="Normal 3 3 2 3 4 6 3" xfId="25837"/>
    <cellStyle name="Normal 3 3 2 3 4 7" xfId="12855"/>
    <cellStyle name="Normal 3 3 2 3 4 7 2" xfId="12856"/>
    <cellStyle name="Normal 3 3 2 3 4 7 2 2" xfId="25838"/>
    <cellStyle name="Normal 3 3 2 3 4 7 3" xfId="25839"/>
    <cellStyle name="Normal 3 3 2 3 4 8" xfId="12857"/>
    <cellStyle name="Normal 3 3 2 3 4 8 2" xfId="25840"/>
    <cellStyle name="Normal 3 3 2 3 4 9" xfId="25841"/>
    <cellStyle name="Normal 3 3 2 3 5" xfId="1847"/>
    <cellStyle name="Normal 3 3 2 3 5 2" xfId="12858"/>
    <cellStyle name="Normal 3 3 2 3 5 2 2" xfId="12859"/>
    <cellStyle name="Normal 3 3 2 3 5 2 2 2" xfId="12860"/>
    <cellStyle name="Normal 3 3 2 3 5 2 2 2 2" xfId="25842"/>
    <cellStyle name="Normal 3 3 2 3 5 2 2 3" xfId="25843"/>
    <cellStyle name="Normal 3 3 2 3 5 2 3" xfId="12861"/>
    <cellStyle name="Normal 3 3 2 3 5 2 3 2" xfId="25844"/>
    <cellStyle name="Normal 3 3 2 3 5 2 4" xfId="17563"/>
    <cellStyle name="Normal 3 3 2 3 5 3" xfId="12862"/>
    <cellStyle name="Normal 3 3 2 3 5 3 2" xfId="12863"/>
    <cellStyle name="Normal 3 3 2 3 5 3 2 2" xfId="25845"/>
    <cellStyle name="Normal 3 3 2 3 5 3 3" xfId="25846"/>
    <cellStyle name="Normal 3 3 2 3 5 4" xfId="12864"/>
    <cellStyle name="Normal 3 3 2 3 5 4 2" xfId="12865"/>
    <cellStyle name="Normal 3 3 2 3 5 4 2 2" xfId="17561"/>
    <cellStyle name="Normal 3 3 2 3 5 4 3" xfId="29401"/>
    <cellStyle name="Normal 3 3 2 3 5 5" xfId="12866"/>
    <cellStyle name="Normal 3 3 2 3 5 5 2" xfId="12867"/>
    <cellStyle name="Normal 3 3 2 3 5 5 2 2" xfId="25847"/>
    <cellStyle name="Normal 3 3 2 3 5 5 3" xfId="25848"/>
    <cellStyle name="Normal 3 3 2 3 5 6" xfId="12868"/>
    <cellStyle name="Normal 3 3 2 3 5 6 2" xfId="12869"/>
    <cellStyle name="Normal 3 3 2 3 5 6 2 2" xfId="25849"/>
    <cellStyle name="Normal 3 3 2 3 5 6 3" xfId="25850"/>
    <cellStyle name="Normal 3 3 2 3 5 7" xfId="12870"/>
    <cellStyle name="Normal 3 3 2 3 5 7 2" xfId="25851"/>
    <cellStyle name="Normal 3 3 2 3 5 8" xfId="25852"/>
    <cellStyle name="Normal 3 3 2 3 6" xfId="1848"/>
    <cellStyle name="Normal 3 3 2 3 6 2" xfId="12871"/>
    <cellStyle name="Normal 3 3 2 3 6 2 2" xfId="12872"/>
    <cellStyle name="Normal 3 3 2 3 6 2 2 2" xfId="12873"/>
    <cellStyle name="Normal 3 3 2 3 6 2 2 2 2" xfId="25853"/>
    <cellStyle name="Normal 3 3 2 3 6 2 2 3" xfId="25854"/>
    <cellStyle name="Normal 3 3 2 3 6 2 3" xfId="12874"/>
    <cellStyle name="Normal 3 3 2 3 6 2 3 2" xfId="17562"/>
    <cellStyle name="Normal 3 3 2 3 6 2 4" xfId="17237"/>
    <cellStyle name="Normal 3 3 2 3 6 3" xfId="12875"/>
    <cellStyle name="Normal 3 3 2 3 6 3 2" xfId="12876"/>
    <cellStyle name="Normal 3 3 2 3 6 3 2 2" xfId="25855"/>
    <cellStyle name="Normal 3 3 2 3 6 3 3" xfId="25856"/>
    <cellStyle name="Normal 3 3 2 3 6 4" xfId="12877"/>
    <cellStyle name="Normal 3 3 2 3 6 4 2" xfId="12878"/>
    <cellStyle name="Normal 3 3 2 3 6 4 2 2" xfId="25857"/>
    <cellStyle name="Normal 3 3 2 3 6 4 3" xfId="29402"/>
    <cellStyle name="Normal 3 3 2 3 6 5" xfId="12879"/>
    <cellStyle name="Normal 3 3 2 3 6 5 2" xfId="12880"/>
    <cellStyle name="Normal 3 3 2 3 6 5 2 2" xfId="25858"/>
    <cellStyle name="Normal 3 3 2 3 6 5 3" xfId="25859"/>
    <cellStyle name="Normal 3 3 2 3 6 6" xfId="12881"/>
    <cellStyle name="Normal 3 3 2 3 6 6 2" xfId="12882"/>
    <cellStyle name="Normal 3 3 2 3 6 6 2 2" xfId="25860"/>
    <cellStyle name="Normal 3 3 2 3 6 6 3" xfId="25861"/>
    <cellStyle name="Normal 3 3 2 3 6 7" xfId="12883"/>
    <cellStyle name="Normal 3 3 2 3 6 7 2" xfId="25862"/>
    <cellStyle name="Normal 3 3 2 3 6 8" xfId="25863"/>
    <cellStyle name="Normal 3 3 2 3 7" xfId="1849"/>
    <cellStyle name="Normal 3 3 2 3 7 2" xfId="12884"/>
    <cellStyle name="Normal 3 3 2 3 7 2 2" xfId="12885"/>
    <cellStyle name="Normal 3 3 2 3 7 2 2 2" xfId="12886"/>
    <cellStyle name="Normal 3 3 2 3 7 2 2 2 2" xfId="25864"/>
    <cellStyle name="Normal 3 3 2 3 7 2 2 3" xfId="25865"/>
    <cellStyle name="Normal 3 3 2 3 7 2 3" xfId="12887"/>
    <cellStyle name="Normal 3 3 2 3 7 2 3 2" xfId="25866"/>
    <cellStyle name="Normal 3 3 2 3 7 2 4" xfId="25867"/>
    <cellStyle name="Normal 3 3 2 3 7 3" xfId="12888"/>
    <cellStyle name="Normal 3 3 2 3 7 3 2" xfId="12889"/>
    <cellStyle name="Normal 3 3 2 3 7 3 2 2" xfId="17238"/>
    <cellStyle name="Normal 3 3 2 3 7 3 3" xfId="25868"/>
    <cellStyle name="Normal 3 3 2 3 7 4" xfId="12890"/>
    <cellStyle name="Normal 3 3 2 3 7 4 2" xfId="12891"/>
    <cellStyle name="Normal 3 3 2 3 7 4 2 2" xfId="25869"/>
    <cellStyle name="Normal 3 3 2 3 7 4 3" xfId="25870"/>
    <cellStyle name="Normal 3 3 2 3 7 5" xfId="12892"/>
    <cellStyle name="Normal 3 3 2 3 7 5 2" xfId="12893"/>
    <cellStyle name="Normal 3 3 2 3 7 5 2 2" xfId="25871"/>
    <cellStyle name="Normal 3 3 2 3 7 5 3" xfId="25872"/>
    <cellStyle name="Normal 3 3 2 3 7 6" xfId="12894"/>
    <cellStyle name="Normal 3 3 2 3 7 6 2" xfId="12895"/>
    <cellStyle name="Normal 3 3 2 3 7 6 2 2" xfId="25873"/>
    <cellStyle name="Normal 3 3 2 3 7 6 3" xfId="25874"/>
    <cellStyle name="Normal 3 3 2 3 7 7" xfId="12896"/>
    <cellStyle name="Normal 3 3 2 3 7 7 2" xfId="25875"/>
    <cellStyle name="Normal 3 3 2 3 7 8" xfId="25876"/>
    <cellStyle name="Normal 3 3 2 3 8" xfId="12897"/>
    <cellStyle name="Normal 3 3 2 3 8 2" xfId="12898"/>
    <cellStyle name="Normal 3 3 2 3 8 2 2" xfId="12899"/>
    <cellStyle name="Normal 3 3 2 3 8 2 2 2" xfId="25877"/>
    <cellStyle name="Normal 3 3 2 3 8 2 3" xfId="25878"/>
    <cellStyle name="Normal 3 3 2 3 8 3" xfId="12900"/>
    <cellStyle name="Normal 3 3 2 3 8 3 2" xfId="25879"/>
    <cellStyle name="Normal 3 3 2 3 8 4" xfId="25880"/>
    <cellStyle name="Normal 3 3 2 3 9" xfId="12901"/>
    <cellStyle name="Normal 3 3 2 3 9 2" xfId="12902"/>
    <cellStyle name="Normal 3 3 2 3 9 2 2" xfId="17239"/>
    <cellStyle name="Normal 3 3 2 3 9 3" xfId="25881"/>
    <cellStyle name="Normal 3 3 2 4" xfId="874"/>
    <cellStyle name="Normal 3 3 2 4 2" xfId="1850"/>
    <cellStyle name="Normal 3 3 2 4 2 2" xfId="12903"/>
    <cellStyle name="Normal 3 3 2 4 2 2 2" xfId="12904"/>
    <cellStyle name="Normal 3 3 2 4 2 2 2 2" xfId="12905"/>
    <cellStyle name="Normal 3 3 2 4 2 2 2 2 2" xfId="29403"/>
    <cellStyle name="Normal 3 3 2 4 2 2 2 3" xfId="30325"/>
    <cellStyle name="Normal 3 3 2 4 2 2 3" xfId="12906"/>
    <cellStyle name="Normal 3 3 2 4 2 2 3 2" xfId="25882"/>
    <cellStyle name="Normal 3 3 2 4 2 2 4" xfId="25883"/>
    <cellStyle name="Normal 3 3 2 4 2 3" xfId="12907"/>
    <cellStyle name="Normal 3 3 2 4 2 3 2" xfId="12908"/>
    <cellStyle name="Normal 3 3 2 4 2 3 2 2" xfId="25884"/>
    <cellStyle name="Normal 3 3 2 4 2 3 3" xfId="25885"/>
    <cellStyle name="Normal 3 3 2 4 2 4" xfId="12909"/>
    <cellStyle name="Normal 3 3 2 4 2 4 2" xfId="12910"/>
    <cellStyle name="Normal 3 3 2 4 2 4 2 2" xfId="25886"/>
    <cellStyle name="Normal 3 3 2 4 2 4 3" xfId="25887"/>
    <cellStyle name="Normal 3 3 2 4 2 5" xfId="12911"/>
    <cellStyle name="Normal 3 3 2 4 2 5 2" xfId="12912"/>
    <cellStyle name="Normal 3 3 2 4 2 5 2 2" xfId="25888"/>
    <cellStyle name="Normal 3 3 2 4 2 5 3" xfId="25889"/>
    <cellStyle name="Normal 3 3 2 4 2 6" xfId="12913"/>
    <cellStyle name="Normal 3 3 2 4 2 6 2" xfId="12914"/>
    <cellStyle name="Normal 3 3 2 4 2 6 2 2" xfId="25890"/>
    <cellStyle name="Normal 3 3 2 4 2 6 3" xfId="25891"/>
    <cellStyle name="Normal 3 3 2 4 2 7" xfId="12915"/>
    <cellStyle name="Normal 3 3 2 4 2 7 2" xfId="25892"/>
    <cellStyle name="Normal 3 3 2 4 2 8" xfId="25893"/>
    <cellStyle name="Normal 3 3 2 4 3" xfId="12916"/>
    <cellStyle name="Normal 3 3 2 4 3 2" xfId="12917"/>
    <cellStyle name="Normal 3 3 2 4 3 2 2" xfId="12918"/>
    <cellStyle name="Normal 3 3 2 4 3 2 2 2" xfId="25894"/>
    <cellStyle name="Normal 3 3 2 4 3 2 3" xfId="25895"/>
    <cellStyle name="Normal 3 3 2 4 3 3" xfId="12919"/>
    <cellStyle name="Normal 3 3 2 4 3 3 2" xfId="25896"/>
    <cellStyle name="Normal 3 3 2 4 3 4" xfId="25897"/>
    <cellStyle name="Normal 3 3 2 4 4" xfId="12920"/>
    <cellStyle name="Normal 3 3 2 4 4 2" xfId="12921"/>
    <cellStyle name="Normal 3 3 2 4 4 2 2" xfId="16304"/>
    <cellStyle name="Normal 3 3 2 4 4 3" xfId="16305"/>
    <cellStyle name="Normal 3 3 2 4 5" xfId="12922"/>
    <cellStyle name="Normal 3 3 2 4 5 2" xfId="12923"/>
    <cellStyle name="Normal 3 3 2 4 5 2 2" xfId="25898"/>
    <cellStyle name="Normal 3 3 2 4 5 3" xfId="25899"/>
    <cellStyle name="Normal 3 3 2 4 6" xfId="12924"/>
    <cellStyle name="Normal 3 3 2 4 6 2" xfId="12925"/>
    <cellStyle name="Normal 3 3 2 4 6 2 2" xfId="25900"/>
    <cellStyle name="Normal 3 3 2 4 6 3" xfId="25901"/>
    <cellStyle name="Normal 3 3 2 4 7" xfId="12926"/>
    <cellStyle name="Normal 3 3 2 4 7 2" xfId="12927"/>
    <cellStyle name="Normal 3 3 2 4 7 2 2" xfId="25902"/>
    <cellStyle name="Normal 3 3 2 4 7 3" xfId="25903"/>
    <cellStyle name="Normal 3 3 2 4 8" xfId="12928"/>
    <cellStyle name="Normal 3 3 2 4 8 2" xfId="25904"/>
    <cellStyle name="Normal 3 3 2 4 9" xfId="25905"/>
    <cellStyle name="Normal 3 3 2 5" xfId="875"/>
    <cellStyle name="Normal 3 3 2 5 2" xfId="1851"/>
    <cellStyle name="Normal 3 3 2 5 2 2" xfId="12929"/>
    <cellStyle name="Normal 3 3 2 5 2 2 2" xfId="12930"/>
    <cellStyle name="Normal 3 3 2 5 2 2 2 2" xfId="12931"/>
    <cellStyle name="Normal 3 3 2 5 2 2 2 2 2" xfId="29404"/>
    <cellStyle name="Normal 3 3 2 5 2 2 2 3" xfId="30326"/>
    <cellStyle name="Normal 3 3 2 5 2 2 3" xfId="12932"/>
    <cellStyle name="Normal 3 3 2 5 2 2 3 2" xfId="25906"/>
    <cellStyle name="Normal 3 3 2 5 2 2 4" xfId="25907"/>
    <cellStyle name="Normal 3 3 2 5 2 3" xfId="12933"/>
    <cellStyle name="Normal 3 3 2 5 2 3 2" xfId="12934"/>
    <cellStyle name="Normal 3 3 2 5 2 3 2 2" xfId="25908"/>
    <cellStyle name="Normal 3 3 2 5 2 3 3" xfId="25909"/>
    <cellStyle name="Normal 3 3 2 5 2 4" xfId="12935"/>
    <cellStyle name="Normal 3 3 2 5 2 4 2" xfId="12936"/>
    <cellStyle name="Normal 3 3 2 5 2 4 2 2" xfId="25910"/>
    <cellStyle name="Normal 3 3 2 5 2 4 3" xfId="25911"/>
    <cellStyle name="Normal 3 3 2 5 2 5" xfId="12937"/>
    <cellStyle name="Normal 3 3 2 5 2 5 2" xfId="12938"/>
    <cellStyle name="Normal 3 3 2 5 2 5 2 2" xfId="25912"/>
    <cellStyle name="Normal 3 3 2 5 2 5 3" xfId="25913"/>
    <cellStyle name="Normal 3 3 2 5 2 6" xfId="12939"/>
    <cellStyle name="Normal 3 3 2 5 2 6 2" xfId="12940"/>
    <cellStyle name="Normal 3 3 2 5 2 6 2 2" xfId="25914"/>
    <cellStyle name="Normal 3 3 2 5 2 6 3" xfId="25915"/>
    <cellStyle name="Normal 3 3 2 5 2 7" xfId="12941"/>
    <cellStyle name="Normal 3 3 2 5 2 7 2" xfId="25916"/>
    <cellStyle name="Normal 3 3 2 5 2 8" xfId="25917"/>
    <cellStyle name="Normal 3 3 2 5 3" xfId="12942"/>
    <cellStyle name="Normal 3 3 2 5 3 2" xfId="12943"/>
    <cellStyle name="Normal 3 3 2 5 3 2 2" xfId="12944"/>
    <cellStyle name="Normal 3 3 2 5 3 2 2 2" xfId="25918"/>
    <cellStyle name="Normal 3 3 2 5 3 2 3" xfId="25919"/>
    <cellStyle name="Normal 3 3 2 5 3 3" xfId="12945"/>
    <cellStyle name="Normal 3 3 2 5 3 3 2" xfId="25920"/>
    <cellStyle name="Normal 3 3 2 5 3 4" xfId="25921"/>
    <cellStyle name="Normal 3 3 2 5 4" xfId="12946"/>
    <cellStyle name="Normal 3 3 2 5 4 2" xfId="12947"/>
    <cellStyle name="Normal 3 3 2 5 4 2 2" xfId="25922"/>
    <cellStyle name="Normal 3 3 2 5 4 3" xfId="25923"/>
    <cellStyle name="Normal 3 3 2 5 5" xfId="12948"/>
    <cellStyle name="Normal 3 3 2 5 5 2" xfId="12949"/>
    <cellStyle name="Normal 3 3 2 5 5 2 2" xfId="16306"/>
    <cellStyle name="Normal 3 3 2 5 5 3" xfId="17240"/>
    <cellStyle name="Normal 3 3 2 5 6" xfId="12950"/>
    <cellStyle name="Normal 3 3 2 5 6 2" xfId="12951"/>
    <cellStyle name="Normal 3 3 2 5 6 2 2" xfId="25924"/>
    <cellStyle name="Normal 3 3 2 5 6 3" xfId="25925"/>
    <cellStyle name="Normal 3 3 2 5 7" xfId="12952"/>
    <cellStyle name="Normal 3 3 2 5 7 2" xfId="12953"/>
    <cellStyle name="Normal 3 3 2 5 7 2 2" xfId="25926"/>
    <cellStyle name="Normal 3 3 2 5 7 3" xfId="25927"/>
    <cellStyle name="Normal 3 3 2 5 8" xfId="12954"/>
    <cellStyle name="Normal 3 3 2 5 8 2" xfId="25928"/>
    <cellStyle name="Normal 3 3 2 5 9" xfId="25929"/>
    <cellStyle name="Normal 3 3 2 6" xfId="876"/>
    <cellStyle name="Normal 3 3 2 6 2" xfId="1852"/>
    <cellStyle name="Normal 3 3 2 6 2 2" xfId="12955"/>
    <cellStyle name="Normal 3 3 2 6 2 2 2" xfId="12956"/>
    <cellStyle name="Normal 3 3 2 6 2 2 2 2" xfId="12957"/>
    <cellStyle name="Normal 3 3 2 6 2 2 2 2 2" xfId="29405"/>
    <cellStyle name="Normal 3 3 2 6 2 2 2 3" xfId="30327"/>
    <cellStyle name="Normal 3 3 2 6 2 2 3" xfId="12958"/>
    <cellStyle name="Normal 3 3 2 6 2 2 3 2" xfId="25930"/>
    <cellStyle name="Normal 3 3 2 6 2 2 4" xfId="25931"/>
    <cellStyle name="Normal 3 3 2 6 2 3" xfId="12959"/>
    <cellStyle name="Normal 3 3 2 6 2 3 2" xfId="12960"/>
    <cellStyle name="Normal 3 3 2 6 2 3 2 2" xfId="25932"/>
    <cellStyle name="Normal 3 3 2 6 2 3 3" xfId="25933"/>
    <cellStyle name="Normal 3 3 2 6 2 4" xfId="12961"/>
    <cellStyle name="Normal 3 3 2 6 2 4 2" xfId="12962"/>
    <cellStyle name="Normal 3 3 2 6 2 4 2 2" xfId="25934"/>
    <cellStyle name="Normal 3 3 2 6 2 4 3" xfId="25935"/>
    <cellStyle name="Normal 3 3 2 6 2 5" xfId="12963"/>
    <cellStyle name="Normal 3 3 2 6 2 5 2" xfId="12964"/>
    <cellStyle name="Normal 3 3 2 6 2 5 2 2" xfId="25936"/>
    <cellStyle name="Normal 3 3 2 6 2 5 3" xfId="30328"/>
    <cellStyle name="Normal 3 3 2 6 2 6" xfId="12965"/>
    <cellStyle name="Normal 3 3 2 6 2 6 2" xfId="12966"/>
    <cellStyle name="Normal 3 3 2 6 2 6 2 2" xfId="30329"/>
    <cellStyle name="Normal 3 3 2 6 2 6 3" xfId="30330"/>
    <cellStyle name="Normal 3 3 2 6 2 7" xfId="12967"/>
    <cellStyle name="Normal 3 3 2 6 2 7 2" xfId="30331"/>
    <cellStyle name="Normal 3 3 2 6 2 8" xfId="30332"/>
    <cellStyle name="Normal 3 3 2 6 3" xfId="12968"/>
    <cellStyle name="Normal 3 3 2 6 3 2" xfId="12969"/>
    <cellStyle name="Normal 3 3 2 6 3 2 2" xfId="12970"/>
    <cellStyle name="Normal 3 3 2 6 3 2 2 2" xfId="25937"/>
    <cellStyle name="Normal 3 3 2 6 3 2 3" xfId="25938"/>
    <cellStyle name="Normal 3 3 2 6 3 3" xfId="12971"/>
    <cellStyle name="Normal 3 3 2 6 3 3 2" xfId="25939"/>
    <cellStyle name="Normal 3 3 2 6 3 4" xfId="25940"/>
    <cellStyle name="Normal 3 3 2 6 4" xfId="12972"/>
    <cellStyle name="Normal 3 3 2 6 4 2" xfId="12973"/>
    <cellStyle name="Normal 3 3 2 6 4 2 2" xfId="25941"/>
    <cellStyle name="Normal 3 3 2 6 4 3" xfId="25942"/>
    <cellStyle name="Normal 3 3 2 6 5" xfId="12974"/>
    <cellStyle name="Normal 3 3 2 6 5 2" xfId="12975"/>
    <cellStyle name="Normal 3 3 2 6 5 2 2" xfId="25943"/>
    <cellStyle name="Normal 3 3 2 6 5 3" xfId="25944"/>
    <cellStyle name="Normal 3 3 2 6 6" xfId="12976"/>
    <cellStyle name="Normal 3 3 2 6 6 2" xfId="12977"/>
    <cellStyle name="Normal 3 3 2 6 6 2 2" xfId="25945"/>
    <cellStyle name="Normal 3 3 2 6 6 3" xfId="25946"/>
    <cellStyle name="Normal 3 3 2 6 7" xfId="12978"/>
    <cellStyle name="Normal 3 3 2 6 7 2" xfId="12979"/>
    <cellStyle name="Normal 3 3 2 6 7 2 2" xfId="25947"/>
    <cellStyle name="Normal 3 3 2 6 7 3" xfId="25948"/>
    <cellStyle name="Normal 3 3 2 6 8" xfId="12980"/>
    <cellStyle name="Normal 3 3 2 6 8 2" xfId="25949"/>
    <cellStyle name="Normal 3 3 2 6 9" xfId="16307"/>
    <cellStyle name="Normal 3 3 2 7" xfId="1853"/>
    <cellStyle name="Normal 3 3 2 7 2" xfId="12981"/>
    <cellStyle name="Normal 3 3 2 7 2 2" xfId="12982"/>
    <cellStyle name="Normal 3 3 2 7 2 2 2" xfId="12983"/>
    <cellStyle name="Normal 3 3 2 7 2 2 2 2" xfId="29406"/>
    <cellStyle name="Normal 3 3 2 7 2 2 3" xfId="17241"/>
    <cellStyle name="Normal 3 3 2 7 2 3" xfId="12984"/>
    <cellStyle name="Normal 3 3 2 7 2 3 2" xfId="25950"/>
    <cellStyle name="Normal 3 3 2 7 2 4" xfId="25951"/>
    <cellStyle name="Normal 3 3 2 7 3" xfId="12985"/>
    <cellStyle name="Normal 3 3 2 7 3 2" xfId="12986"/>
    <cellStyle name="Normal 3 3 2 7 3 2 2" xfId="25952"/>
    <cellStyle name="Normal 3 3 2 7 3 3" xfId="25953"/>
    <cellStyle name="Normal 3 3 2 7 4" xfId="12987"/>
    <cellStyle name="Normal 3 3 2 7 4 2" xfId="12988"/>
    <cellStyle name="Normal 3 3 2 7 4 2 2" xfId="25954"/>
    <cellStyle name="Normal 3 3 2 7 4 3" xfId="25955"/>
    <cellStyle name="Normal 3 3 2 7 5" xfId="12989"/>
    <cellStyle name="Normal 3 3 2 7 5 2" xfId="12990"/>
    <cellStyle name="Normal 3 3 2 7 5 2 2" xfId="25956"/>
    <cellStyle name="Normal 3 3 2 7 5 3" xfId="25957"/>
    <cellStyle name="Normal 3 3 2 7 6" xfId="12991"/>
    <cellStyle name="Normal 3 3 2 7 6 2" xfId="12992"/>
    <cellStyle name="Normal 3 3 2 7 6 2 2" xfId="25958"/>
    <cellStyle name="Normal 3 3 2 7 6 3" xfId="25959"/>
    <cellStyle name="Normal 3 3 2 7 7" xfId="12993"/>
    <cellStyle name="Normal 3 3 2 7 7 2" xfId="25960"/>
    <cellStyle name="Normal 3 3 2 7 8" xfId="25961"/>
    <cellStyle name="Normal 3 3 2 8" xfId="1854"/>
    <cellStyle name="Normal 3 3 2 8 2" xfId="12994"/>
    <cellStyle name="Normal 3 3 2 8 2 2" xfId="12995"/>
    <cellStyle name="Normal 3 3 2 8 2 2 2" xfId="12996"/>
    <cellStyle name="Normal 3 3 2 8 2 2 2 2" xfId="29407"/>
    <cellStyle name="Normal 3 3 2 8 2 2 3" xfId="25962"/>
    <cellStyle name="Normal 3 3 2 8 2 3" xfId="12997"/>
    <cellStyle name="Normal 3 3 2 8 2 3 2" xfId="25963"/>
    <cellStyle name="Normal 3 3 2 8 2 4" xfId="25964"/>
    <cellStyle name="Normal 3 3 2 8 3" xfId="12998"/>
    <cellStyle name="Normal 3 3 2 8 3 2" xfId="12999"/>
    <cellStyle name="Normal 3 3 2 8 3 2 2" xfId="25965"/>
    <cellStyle name="Normal 3 3 2 8 3 3" xfId="25966"/>
    <cellStyle name="Normal 3 3 2 8 4" xfId="13000"/>
    <cellStyle name="Normal 3 3 2 8 4 2" xfId="13001"/>
    <cellStyle name="Normal 3 3 2 8 4 2 2" xfId="25967"/>
    <cellStyle name="Normal 3 3 2 8 4 3" xfId="25968"/>
    <cellStyle name="Normal 3 3 2 8 5" xfId="13002"/>
    <cellStyle name="Normal 3 3 2 8 5 2" xfId="13003"/>
    <cellStyle name="Normal 3 3 2 8 5 2 2" xfId="25969"/>
    <cellStyle name="Normal 3 3 2 8 5 3" xfId="25970"/>
    <cellStyle name="Normal 3 3 2 8 6" xfId="13004"/>
    <cellStyle name="Normal 3 3 2 8 6 2" xfId="13005"/>
    <cellStyle name="Normal 3 3 2 8 6 2 2" xfId="25971"/>
    <cellStyle name="Normal 3 3 2 8 6 3" xfId="25972"/>
    <cellStyle name="Normal 3 3 2 8 7" xfId="13006"/>
    <cellStyle name="Normal 3 3 2 8 7 2" xfId="25973"/>
    <cellStyle name="Normal 3 3 2 8 8" xfId="25974"/>
    <cellStyle name="Normal 3 3 2 9" xfId="1855"/>
    <cellStyle name="Normal 3 3 2 9 2" xfId="13007"/>
    <cellStyle name="Normal 3 3 2 9 2 2" xfId="13008"/>
    <cellStyle name="Normal 3 3 2 9 2 2 2" xfId="13009"/>
    <cellStyle name="Normal 3 3 2 9 2 2 2 2" xfId="29408"/>
    <cellStyle name="Normal 3 3 2 9 2 2 3" xfId="30333"/>
    <cellStyle name="Normal 3 3 2 9 2 3" xfId="13010"/>
    <cellStyle name="Normal 3 3 2 9 2 3 2" xfId="17416"/>
    <cellStyle name="Normal 3 3 2 9 2 4" xfId="29026"/>
    <cellStyle name="Normal 3 3 2 9 3" xfId="13011"/>
    <cellStyle name="Normal 3 3 2 9 3 2" xfId="13012"/>
    <cellStyle name="Normal 3 3 2 9 3 2 2" xfId="29637"/>
    <cellStyle name="Normal 3 3 2 9 3 3" xfId="29638"/>
    <cellStyle name="Normal 3 3 2 9 4" xfId="13013"/>
    <cellStyle name="Normal 3 3 2 9 4 2" xfId="13014"/>
    <cellStyle name="Normal 3 3 2 9 4 2 2" xfId="25975"/>
    <cellStyle name="Normal 3 3 2 9 4 3" xfId="17242"/>
    <cellStyle name="Normal 3 3 2 9 5" xfId="13015"/>
    <cellStyle name="Normal 3 3 2 9 5 2" xfId="13016"/>
    <cellStyle name="Normal 3 3 2 9 5 2 2" xfId="25976"/>
    <cellStyle name="Normal 3 3 2 9 5 3" xfId="25977"/>
    <cellStyle name="Normal 3 3 2 9 6" xfId="13017"/>
    <cellStyle name="Normal 3 3 2 9 6 2" xfId="13018"/>
    <cellStyle name="Normal 3 3 2 9 6 2 2" xfId="25978"/>
    <cellStyle name="Normal 3 3 2 9 6 3" xfId="25979"/>
    <cellStyle name="Normal 3 3 2 9 7" xfId="13019"/>
    <cellStyle name="Normal 3 3 2 9 7 2" xfId="25980"/>
    <cellStyle name="Normal 3 3 2 9 8" xfId="25981"/>
    <cellStyle name="Normal 3 3 3" xfId="877"/>
    <cellStyle name="Normal 3 3 3 2" xfId="878"/>
    <cellStyle name="Normal 3 3 3 2 2" xfId="25982"/>
    <cellStyle name="Normal 3 3 3 3" xfId="879"/>
    <cellStyle name="Normal 3 3 3 3 10" xfId="13020"/>
    <cellStyle name="Normal 3 3 3 3 10 2" xfId="13021"/>
    <cellStyle name="Normal 3 3 3 3 10 2 2" xfId="25983"/>
    <cellStyle name="Normal 3 3 3 3 10 3" xfId="25984"/>
    <cellStyle name="Normal 3 3 3 3 11" xfId="13022"/>
    <cellStyle name="Normal 3 3 3 3 11 2" xfId="13023"/>
    <cellStyle name="Normal 3 3 3 3 11 2 2" xfId="25985"/>
    <cellStyle name="Normal 3 3 3 3 11 3" xfId="25986"/>
    <cellStyle name="Normal 3 3 3 3 12" xfId="13024"/>
    <cellStyle name="Normal 3 3 3 3 12 2" xfId="13025"/>
    <cellStyle name="Normal 3 3 3 3 12 2 2" xfId="25987"/>
    <cellStyle name="Normal 3 3 3 3 12 3" xfId="25988"/>
    <cellStyle name="Normal 3 3 3 3 13" xfId="13026"/>
    <cellStyle name="Normal 3 3 3 3 13 2" xfId="17243"/>
    <cellStyle name="Normal 3 3 3 3 14" xfId="25989"/>
    <cellStyle name="Normal 3 3 3 3 2" xfId="880"/>
    <cellStyle name="Normal 3 3 3 3 2 2" xfId="1856"/>
    <cellStyle name="Normal 3 3 3 3 2 2 2" xfId="13027"/>
    <cellStyle name="Normal 3 3 3 3 2 2 2 2" xfId="13028"/>
    <cellStyle name="Normal 3 3 3 3 2 2 2 2 2" xfId="13029"/>
    <cellStyle name="Normal 3 3 3 3 2 2 2 2 2 2" xfId="25990"/>
    <cellStyle name="Normal 3 3 3 3 2 2 2 2 3" xfId="25991"/>
    <cellStyle name="Normal 3 3 3 3 2 2 2 3" xfId="13030"/>
    <cellStyle name="Normal 3 3 3 3 2 2 2 3 2" xfId="29409"/>
    <cellStyle name="Normal 3 3 3 3 2 2 2 4" xfId="25992"/>
    <cellStyle name="Normal 3 3 3 3 2 2 3" xfId="13031"/>
    <cellStyle name="Normal 3 3 3 3 2 2 3 2" xfId="13032"/>
    <cellStyle name="Normal 3 3 3 3 2 2 3 2 2" xfId="25993"/>
    <cellStyle name="Normal 3 3 3 3 2 2 3 3" xfId="25994"/>
    <cellStyle name="Normal 3 3 3 3 2 2 4" xfId="13033"/>
    <cellStyle name="Normal 3 3 3 3 2 2 4 2" xfId="13034"/>
    <cellStyle name="Normal 3 3 3 3 2 2 4 2 2" xfId="25995"/>
    <cellStyle name="Normal 3 3 3 3 2 2 4 3" xfId="25996"/>
    <cellStyle name="Normal 3 3 3 3 2 2 5" xfId="13035"/>
    <cellStyle name="Normal 3 3 3 3 2 2 5 2" xfId="13036"/>
    <cellStyle name="Normal 3 3 3 3 2 2 5 2 2" xfId="25997"/>
    <cellStyle name="Normal 3 3 3 3 2 2 5 3" xfId="25998"/>
    <cellStyle name="Normal 3 3 3 3 2 2 6" xfId="13037"/>
    <cellStyle name="Normal 3 3 3 3 2 2 6 2" xfId="13038"/>
    <cellStyle name="Normal 3 3 3 3 2 2 6 2 2" xfId="25999"/>
    <cellStyle name="Normal 3 3 3 3 2 2 6 3" xfId="26000"/>
    <cellStyle name="Normal 3 3 3 3 2 2 7" xfId="13039"/>
    <cellStyle name="Normal 3 3 3 3 2 2 7 2" xfId="26001"/>
    <cellStyle name="Normal 3 3 3 3 2 2 8" xfId="17244"/>
    <cellStyle name="Normal 3 3 3 3 2 3" xfId="13040"/>
    <cellStyle name="Normal 3 3 3 3 2 3 2" xfId="13041"/>
    <cellStyle name="Normal 3 3 3 3 2 3 2 2" xfId="13042"/>
    <cellStyle name="Normal 3 3 3 3 2 3 2 2 2" xfId="26002"/>
    <cellStyle name="Normal 3 3 3 3 2 3 2 3" xfId="26003"/>
    <cellStyle name="Normal 3 3 3 3 2 3 3" xfId="13043"/>
    <cellStyle name="Normal 3 3 3 3 2 3 3 2" xfId="29410"/>
    <cellStyle name="Normal 3 3 3 3 2 3 4" xfId="26004"/>
    <cellStyle name="Normal 3 3 3 3 2 4" xfId="13044"/>
    <cellStyle name="Normal 3 3 3 3 2 4 2" xfId="13045"/>
    <cellStyle name="Normal 3 3 3 3 2 4 2 2" xfId="26005"/>
    <cellStyle name="Normal 3 3 3 3 2 4 3" xfId="26006"/>
    <cellStyle name="Normal 3 3 3 3 2 5" xfId="13046"/>
    <cellStyle name="Normal 3 3 3 3 2 5 2" xfId="13047"/>
    <cellStyle name="Normal 3 3 3 3 2 5 2 2" xfId="26007"/>
    <cellStyle name="Normal 3 3 3 3 2 5 3" xfId="26008"/>
    <cellStyle name="Normal 3 3 3 3 2 6" xfId="13048"/>
    <cellStyle name="Normal 3 3 3 3 2 6 2" xfId="13049"/>
    <cellStyle name="Normal 3 3 3 3 2 6 2 2" xfId="26009"/>
    <cellStyle name="Normal 3 3 3 3 2 6 3" xfId="26010"/>
    <cellStyle name="Normal 3 3 3 3 2 7" xfId="13050"/>
    <cellStyle name="Normal 3 3 3 3 2 7 2" xfId="13051"/>
    <cellStyle name="Normal 3 3 3 3 2 7 2 2" xfId="26011"/>
    <cellStyle name="Normal 3 3 3 3 2 7 3" xfId="26012"/>
    <cellStyle name="Normal 3 3 3 3 2 8" xfId="13052"/>
    <cellStyle name="Normal 3 3 3 3 2 8 2" xfId="26013"/>
    <cellStyle name="Normal 3 3 3 3 2 9" xfId="26014"/>
    <cellStyle name="Normal 3 3 3 3 3" xfId="881"/>
    <cellStyle name="Normal 3 3 3 3 3 2" xfId="1857"/>
    <cellStyle name="Normal 3 3 3 3 3 2 2" xfId="13053"/>
    <cellStyle name="Normal 3 3 3 3 3 2 2 2" xfId="13054"/>
    <cellStyle name="Normal 3 3 3 3 3 2 2 2 2" xfId="13055"/>
    <cellStyle name="Normal 3 3 3 3 3 2 2 2 2 2" xfId="26015"/>
    <cellStyle name="Normal 3 3 3 3 3 2 2 2 3" xfId="26016"/>
    <cellStyle name="Normal 3 3 3 3 3 2 2 3" xfId="13056"/>
    <cellStyle name="Normal 3 3 3 3 3 2 2 3 2" xfId="29411"/>
    <cellStyle name="Normal 3 3 3 3 3 2 2 4" xfId="26017"/>
    <cellStyle name="Normal 3 3 3 3 3 2 3" xfId="13057"/>
    <cellStyle name="Normal 3 3 3 3 3 2 3 2" xfId="13058"/>
    <cellStyle name="Normal 3 3 3 3 3 2 3 2 2" xfId="26018"/>
    <cellStyle name="Normal 3 3 3 3 3 2 3 3" xfId="16308"/>
    <cellStyle name="Normal 3 3 3 3 3 2 4" xfId="13059"/>
    <cellStyle name="Normal 3 3 3 3 3 2 4 2" xfId="13060"/>
    <cellStyle name="Normal 3 3 3 3 3 2 4 2 2" xfId="16309"/>
    <cellStyle name="Normal 3 3 3 3 3 2 4 3" xfId="16310"/>
    <cellStyle name="Normal 3 3 3 3 3 2 5" xfId="13061"/>
    <cellStyle name="Normal 3 3 3 3 3 2 5 2" xfId="13062"/>
    <cellStyle name="Normal 3 3 3 3 3 2 5 2 2" xfId="26019"/>
    <cellStyle name="Normal 3 3 3 3 3 2 5 3" xfId="26020"/>
    <cellStyle name="Normal 3 3 3 3 3 2 6" xfId="13063"/>
    <cellStyle name="Normal 3 3 3 3 3 2 6 2" xfId="13064"/>
    <cellStyle name="Normal 3 3 3 3 3 2 6 2 2" xfId="26021"/>
    <cellStyle name="Normal 3 3 3 3 3 2 6 3" xfId="26022"/>
    <cellStyle name="Normal 3 3 3 3 3 2 7" xfId="13065"/>
    <cellStyle name="Normal 3 3 3 3 3 2 7 2" xfId="26023"/>
    <cellStyle name="Normal 3 3 3 3 3 2 8" xfId="26024"/>
    <cellStyle name="Normal 3 3 3 3 3 3" xfId="13066"/>
    <cellStyle name="Normal 3 3 3 3 3 3 2" xfId="13067"/>
    <cellStyle name="Normal 3 3 3 3 3 3 2 2" xfId="13068"/>
    <cellStyle name="Normal 3 3 3 3 3 3 2 2 2" xfId="26025"/>
    <cellStyle name="Normal 3 3 3 3 3 3 2 3" xfId="26026"/>
    <cellStyle name="Normal 3 3 3 3 3 3 3" xfId="13069"/>
    <cellStyle name="Normal 3 3 3 3 3 3 3 2" xfId="26027"/>
    <cellStyle name="Normal 3 3 3 3 3 3 4" xfId="26028"/>
    <cellStyle name="Normal 3 3 3 3 3 4" xfId="13070"/>
    <cellStyle name="Normal 3 3 3 3 3 4 2" xfId="13071"/>
    <cellStyle name="Normal 3 3 3 3 3 4 2 2" xfId="26029"/>
    <cellStyle name="Normal 3 3 3 3 3 4 3" xfId="26030"/>
    <cellStyle name="Normal 3 3 3 3 3 5" xfId="13072"/>
    <cellStyle name="Normal 3 3 3 3 3 5 2" xfId="13073"/>
    <cellStyle name="Normal 3 3 3 3 3 5 2 2" xfId="26031"/>
    <cellStyle name="Normal 3 3 3 3 3 5 3" xfId="16311"/>
    <cellStyle name="Normal 3 3 3 3 3 6" xfId="13074"/>
    <cellStyle name="Normal 3 3 3 3 3 6 2" xfId="13075"/>
    <cellStyle name="Normal 3 3 3 3 3 6 2 2" xfId="16312"/>
    <cellStyle name="Normal 3 3 3 3 3 6 3" xfId="16829"/>
    <cellStyle name="Normal 3 3 3 3 3 7" xfId="13076"/>
    <cellStyle name="Normal 3 3 3 3 3 7 2" xfId="13077"/>
    <cellStyle name="Normal 3 3 3 3 3 7 2 2" xfId="26032"/>
    <cellStyle name="Normal 3 3 3 3 3 7 3" xfId="26033"/>
    <cellStyle name="Normal 3 3 3 3 3 8" xfId="13078"/>
    <cellStyle name="Normal 3 3 3 3 3 8 2" xfId="16313"/>
    <cellStyle name="Normal 3 3 3 3 3 9" xfId="26034"/>
    <cellStyle name="Normal 3 3 3 3 4" xfId="882"/>
    <cellStyle name="Normal 3 3 3 3 4 2" xfId="1858"/>
    <cellStyle name="Normal 3 3 3 3 4 2 2" xfId="13079"/>
    <cellStyle name="Normal 3 3 3 3 4 2 2 2" xfId="13080"/>
    <cellStyle name="Normal 3 3 3 3 4 2 2 2 2" xfId="13081"/>
    <cellStyle name="Normal 3 3 3 3 4 2 2 2 2 2" xfId="26035"/>
    <cellStyle name="Normal 3 3 3 3 4 2 2 2 3" xfId="29412"/>
    <cellStyle name="Normal 3 3 3 3 4 2 2 3" xfId="13082"/>
    <cellStyle name="Normal 3 3 3 3 4 2 2 3 2" xfId="30334"/>
    <cellStyle name="Normal 3 3 3 3 4 2 2 4" xfId="26036"/>
    <cellStyle name="Normal 3 3 3 3 4 2 3" xfId="13083"/>
    <cellStyle name="Normal 3 3 3 3 4 2 3 2" xfId="13084"/>
    <cellStyle name="Normal 3 3 3 3 4 2 3 2 2" xfId="26037"/>
    <cellStyle name="Normal 3 3 3 3 4 2 3 3" xfId="26038"/>
    <cellStyle name="Normal 3 3 3 3 4 2 4" xfId="13085"/>
    <cellStyle name="Normal 3 3 3 3 4 2 4 2" xfId="13086"/>
    <cellStyle name="Normal 3 3 3 3 4 2 4 2 2" xfId="26039"/>
    <cellStyle name="Normal 3 3 3 3 4 2 4 3" xfId="16314"/>
    <cellStyle name="Normal 3 3 3 3 4 2 5" xfId="13087"/>
    <cellStyle name="Normal 3 3 3 3 4 2 5 2" xfId="13088"/>
    <cellStyle name="Normal 3 3 3 3 4 2 5 2 2" xfId="17245"/>
    <cellStyle name="Normal 3 3 3 3 4 2 5 3" xfId="26040"/>
    <cellStyle name="Normal 3 3 3 3 4 2 6" xfId="13089"/>
    <cellStyle name="Normal 3 3 3 3 4 2 6 2" xfId="13090"/>
    <cellStyle name="Normal 3 3 3 3 4 2 6 2 2" xfId="26041"/>
    <cellStyle name="Normal 3 3 3 3 4 2 6 3" xfId="26042"/>
    <cellStyle name="Normal 3 3 3 3 4 2 7" xfId="13091"/>
    <cellStyle name="Normal 3 3 3 3 4 2 7 2" xfId="26043"/>
    <cellStyle name="Normal 3 3 3 3 4 2 8" xfId="26044"/>
    <cellStyle name="Normal 3 3 3 3 4 3" xfId="13092"/>
    <cellStyle name="Normal 3 3 3 3 4 3 2" xfId="13093"/>
    <cellStyle name="Normal 3 3 3 3 4 3 2 2" xfId="13094"/>
    <cellStyle name="Normal 3 3 3 3 4 3 2 2 2" xfId="26045"/>
    <cellStyle name="Normal 3 3 3 3 4 3 2 3" xfId="26046"/>
    <cellStyle name="Normal 3 3 3 3 4 3 3" xfId="13095"/>
    <cellStyle name="Normal 3 3 3 3 4 3 3 2" xfId="26047"/>
    <cellStyle name="Normal 3 3 3 3 4 3 4" xfId="26048"/>
    <cellStyle name="Normal 3 3 3 3 4 4" xfId="13096"/>
    <cellStyle name="Normal 3 3 3 3 4 4 2" xfId="13097"/>
    <cellStyle name="Normal 3 3 3 3 4 4 2 2" xfId="26049"/>
    <cellStyle name="Normal 3 3 3 3 4 4 3" xfId="26050"/>
    <cellStyle name="Normal 3 3 3 3 4 5" xfId="13098"/>
    <cellStyle name="Normal 3 3 3 3 4 5 2" xfId="13099"/>
    <cellStyle name="Normal 3 3 3 3 4 5 2 2" xfId="26051"/>
    <cellStyle name="Normal 3 3 3 3 4 5 3" xfId="26052"/>
    <cellStyle name="Normal 3 3 3 3 4 6" xfId="13100"/>
    <cellStyle name="Normal 3 3 3 3 4 6 2" xfId="13101"/>
    <cellStyle name="Normal 3 3 3 3 4 6 2 2" xfId="26053"/>
    <cellStyle name="Normal 3 3 3 3 4 6 3" xfId="26054"/>
    <cellStyle name="Normal 3 3 3 3 4 7" xfId="13102"/>
    <cellStyle name="Normal 3 3 3 3 4 7 2" xfId="13103"/>
    <cellStyle name="Normal 3 3 3 3 4 7 2 2" xfId="26055"/>
    <cellStyle name="Normal 3 3 3 3 4 7 3" xfId="26056"/>
    <cellStyle name="Normal 3 3 3 3 4 8" xfId="13104"/>
    <cellStyle name="Normal 3 3 3 3 4 8 2" xfId="26057"/>
    <cellStyle name="Normal 3 3 3 3 4 9" xfId="26058"/>
    <cellStyle name="Normal 3 3 3 3 5" xfId="1859"/>
    <cellStyle name="Normal 3 3 3 3 5 2" xfId="13105"/>
    <cellStyle name="Normal 3 3 3 3 5 2 2" xfId="13106"/>
    <cellStyle name="Normal 3 3 3 3 5 2 2 2" xfId="13107"/>
    <cellStyle name="Normal 3 3 3 3 5 2 2 2 2" xfId="26059"/>
    <cellStyle name="Normal 3 3 3 3 5 2 2 3" xfId="29413"/>
    <cellStyle name="Normal 3 3 3 3 5 2 3" xfId="13108"/>
    <cellStyle name="Normal 3 3 3 3 5 2 3 2" xfId="30335"/>
    <cellStyle name="Normal 3 3 3 3 5 2 4" xfId="26060"/>
    <cellStyle name="Normal 3 3 3 3 5 3" xfId="13109"/>
    <cellStyle name="Normal 3 3 3 3 5 3 2" xfId="13110"/>
    <cellStyle name="Normal 3 3 3 3 5 3 2 2" xfId="26061"/>
    <cellStyle name="Normal 3 3 3 3 5 3 3" xfId="26062"/>
    <cellStyle name="Normal 3 3 3 3 5 4" xfId="13111"/>
    <cellStyle name="Normal 3 3 3 3 5 4 2" xfId="13112"/>
    <cellStyle name="Normal 3 3 3 3 5 4 2 2" xfId="26063"/>
    <cellStyle name="Normal 3 3 3 3 5 4 3" xfId="26064"/>
    <cellStyle name="Normal 3 3 3 3 5 5" xfId="13113"/>
    <cellStyle name="Normal 3 3 3 3 5 5 2" xfId="13114"/>
    <cellStyle name="Normal 3 3 3 3 5 5 2 2" xfId="26065"/>
    <cellStyle name="Normal 3 3 3 3 5 5 3" xfId="16315"/>
    <cellStyle name="Normal 3 3 3 3 5 6" xfId="13115"/>
    <cellStyle name="Normal 3 3 3 3 5 6 2" xfId="13116"/>
    <cellStyle name="Normal 3 3 3 3 5 6 2 2" xfId="17246"/>
    <cellStyle name="Normal 3 3 3 3 5 6 3" xfId="26066"/>
    <cellStyle name="Normal 3 3 3 3 5 7" xfId="13117"/>
    <cellStyle name="Normal 3 3 3 3 5 7 2" xfId="26067"/>
    <cellStyle name="Normal 3 3 3 3 5 8" xfId="26068"/>
    <cellStyle name="Normal 3 3 3 3 6" xfId="1860"/>
    <cellStyle name="Normal 3 3 3 3 6 2" xfId="13118"/>
    <cellStyle name="Normal 3 3 3 3 6 2 2" xfId="13119"/>
    <cellStyle name="Normal 3 3 3 3 6 2 2 2" xfId="13120"/>
    <cellStyle name="Normal 3 3 3 3 6 2 2 2 2" xfId="26069"/>
    <cellStyle name="Normal 3 3 3 3 6 2 2 3" xfId="26070"/>
    <cellStyle name="Normal 3 3 3 3 6 2 3" xfId="13121"/>
    <cellStyle name="Normal 3 3 3 3 6 2 3 2" xfId="26071"/>
    <cellStyle name="Normal 3 3 3 3 6 2 4" xfId="26072"/>
    <cellStyle name="Normal 3 3 3 3 6 3" xfId="13122"/>
    <cellStyle name="Normal 3 3 3 3 6 3 2" xfId="13123"/>
    <cellStyle name="Normal 3 3 3 3 6 3 2 2" xfId="26073"/>
    <cellStyle name="Normal 3 3 3 3 6 3 3" xfId="26074"/>
    <cellStyle name="Normal 3 3 3 3 6 4" xfId="13124"/>
    <cellStyle name="Normal 3 3 3 3 6 4 2" xfId="13125"/>
    <cellStyle name="Normal 3 3 3 3 6 4 2 2" xfId="26075"/>
    <cellStyle name="Normal 3 3 3 3 6 4 3" xfId="26076"/>
    <cellStyle name="Normal 3 3 3 3 6 5" xfId="13126"/>
    <cellStyle name="Normal 3 3 3 3 6 5 2" xfId="13127"/>
    <cellStyle name="Normal 3 3 3 3 6 5 2 2" xfId="26077"/>
    <cellStyle name="Normal 3 3 3 3 6 5 3" xfId="26078"/>
    <cellStyle name="Normal 3 3 3 3 6 6" xfId="13128"/>
    <cellStyle name="Normal 3 3 3 3 6 6 2" xfId="13129"/>
    <cellStyle name="Normal 3 3 3 3 6 6 2 2" xfId="26079"/>
    <cellStyle name="Normal 3 3 3 3 6 6 3" xfId="26080"/>
    <cellStyle name="Normal 3 3 3 3 6 7" xfId="13130"/>
    <cellStyle name="Normal 3 3 3 3 6 7 2" xfId="26081"/>
    <cellStyle name="Normal 3 3 3 3 6 8" xfId="26082"/>
    <cellStyle name="Normal 3 3 3 3 7" xfId="1861"/>
    <cellStyle name="Normal 3 3 3 3 7 2" xfId="13131"/>
    <cellStyle name="Normal 3 3 3 3 7 2 2" xfId="13132"/>
    <cellStyle name="Normal 3 3 3 3 7 2 2 2" xfId="13133"/>
    <cellStyle name="Normal 3 3 3 3 7 2 2 2 2" xfId="26083"/>
    <cellStyle name="Normal 3 3 3 3 7 2 2 3" xfId="29414"/>
    <cellStyle name="Normal 3 3 3 3 7 2 3" xfId="13134"/>
    <cellStyle name="Normal 3 3 3 3 7 2 3 2" xfId="30336"/>
    <cellStyle name="Normal 3 3 3 3 7 2 4" xfId="26084"/>
    <cellStyle name="Normal 3 3 3 3 7 3" xfId="13135"/>
    <cellStyle name="Normal 3 3 3 3 7 3 2" xfId="13136"/>
    <cellStyle name="Normal 3 3 3 3 7 3 2 2" xfId="26085"/>
    <cellStyle name="Normal 3 3 3 3 7 3 3" xfId="26086"/>
    <cellStyle name="Normal 3 3 3 3 7 4" xfId="13137"/>
    <cellStyle name="Normal 3 3 3 3 7 4 2" xfId="13138"/>
    <cellStyle name="Normal 3 3 3 3 7 4 2 2" xfId="26087"/>
    <cellStyle name="Normal 3 3 3 3 7 4 3" xfId="26088"/>
    <cellStyle name="Normal 3 3 3 3 7 5" xfId="13139"/>
    <cellStyle name="Normal 3 3 3 3 7 5 2" xfId="13140"/>
    <cellStyle name="Normal 3 3 3 3 7 5 2 2" xfId="26089"/>
    <cellStyle name="Normal 3 3 3 3 7 5 3" xfId="26090"/>
    <cellStyle name="Normal 3 3 3 3 7 6" xfId="13141"/>
    <cellStyle name="Normal 3 3 3 3 7 6 2" xfId="13142"/>
    <cellStyle name="Normal 3 3 3 3 7 6 2 2" xfId="30337"/>
    <cellStyle name="Normal 3 3 3 3 7 6 3" xfId="30338"/>
    <cellStyle name="Normal 3 3 3 3 7 7" xfId="13143"/>
    <cellStyle name="Normal 3 3 3 3 7 7 2" xfId="26091"/>
    <cellStyle name="Normal 3 3 3 3 7 8" xfId="16316"/>
    <cellStyle name="Normal 3 3 3 3 8" xfId="13144"/>
    <cellStyle name="Normal 3 3 3 3 8 2" xfId="13145"/>
    <cellStyle name="Normal 3 3 3 3 8 2 2" xfId="13146"/>
    <cellStyle name="Normal 3 3 3 3 8 2 2 2" xfId="17247"/>
    <cellStyle name="Normal 3 3 3 3 8 2 3" xfId="26092"/>
    <cellStyle name="Normal 3 3 3 3 8 3" xfId="13147"/>
    <cellStyle name="Normal 3 3 3 3 8 3 2" xfId="26093"/>
    <cellStyle name="Normal 3 3 3 3 8 4" xfId="26094"/>
    <cellStyle name="Normal 3 3 3 3 9" xfId="13148"/>
    <cellStyle name="Normal 3 3 3 3 9 2" xfId="13149"/>
    <cellStyle name="Normal 3 3 3 3 9 2 2" xfId="26095"/>
    <cellStyle name="Normal 3 3 3 3 9 3" xfId="26096"/>
    <cellStyle name="Normal 3 3 3 4" xfId="26097"/>
    <cellStyle name="Normal 3 3 4" xfId="883"/>
    <cellStyle name="Normal 3 3 4 2" xfId="26098"/>
    <cellStyle name="Normal 3 3 5" xfId="26099"/>
    <cellStyle name="Normal 3 4" xfId="884"/>
    <cellStyle name="Normal 3 4 2" xfId="885"/>
    <cellStyle name="Normal 3 4 2 2" xfId="886"/>
    <cellStyle name="Normal 3 4 2 2 2" xfId="26100"/>
    <cellStyle name="Normal 3 4 2 3" xfId="26101"/>
    <cellStyle name="Normal 3 4 3" xfId="887"/>
    <cellStyle name="Normal 3 4 3 2" xfId="26102"/>
    <cellStyle name="Normal 3 4 4" xfId="888"/>
    <cellStyle name="Normal 3 4 4 2" xfId="26103"/>
    <cellStyle name="Normal 3 4 5" xfId="889"/>
    <cellStyle name="Normal 3 4 5 2" xfId="26104"/>
    <cellStyle name="Normal 3 4 6" xfId="890"/>
    <cellStyle name="Normal 3 4 6 2" xfId="26105"/>
    <cellStyle name="Normal 3 4 7" xfId="26106"/>
    <cellStyle name="Normal 3 5" xfId="891"/>
    <cellStyle name="Normal 3 5 2" xfId="892"/>
    <cellStyle name="Normal 3 5 2 2" xfId="26107"/>
    <cellStyle name="Normal 3 5 3" xfId="893"/>
    <cellStyle name="Normal 3 5 3 2" xfId="26108"/>
    <cellStyle name="Normal 3 5 4" xfId="894"/>
    <cellStyle name="Normal 3 5 4 2" xfId="26109"/>
    <cellStyle name="Normal 3 5 5" xfId="1341"/>
    <cellStyle name="Normal 3 5 5 2" xfId="26110"/>
    <cellStyle name="Normal 3 5 6" xfId="26111"/>
    <cellStyle name="Normal 3 6" xfId="895"/>
    <cellStyle name="Normal 3 6 2" xfId="26112"/>
    <cellStyle name="Normal 3 7" xfId="896"/>
    <cellStyle name="Normal 3 7 2" xfId="897"/>
    <cellStyle name="Normal 3 7 2 2" xfId="26113"/>
    <cellStyle name="Normal 3 7 3" xfId="26114"/>
    <cellStyle name="Normal 3 8" xfId="898"/>
    <cellStyle name="Normal 3 8 2" xfId="899"/>
    <cellStyle name="Normal 3 8 2 2" xfId="16511"/>
    <cellStyle name="Normal 3 8 3" xfId="30339"/>
    <cellStyle name="Normal 3 9" xfId="900"/>
    <cellStyle name="Normal 3 9 2" xfId="901"/>
    <cellStyle name="Normal 3 9 2 2" xfId="26115"/>
    <cellStyle name="Normal 3 9 3" xfId="902"/>
    <cellStyle name="Normal 3 9 3 2" xfId="903"/>
    <cellStyle name="Normal 3 9 3 2 2" xfId="26116"/>
    <cellStyle name="Normal 3 9 3 3" xfId="26117"/>
    <cellStyle name="Normal 3 9 4" xfId="16317"/>
    <cellStyle name="Normal 30" xfId="1359"/>
    <cellStyle name="Normal 30 2" xfId="1987"/>
    <cellStyle name="Normal 30 2 2" xfId="13150"/>
    <cellStyle name="Normal 30 2 2 2" xfId="26118"/>
    <cellStyle name="Normal 30 2 3" xfId="26119"/>
    <cellStyle name="Normal 30 3" xfId="13151"/>
    <cellStyle name="Normal 30 3 2" xfId="26120"/>
    <cellStyle name="Normal 30 4" xfId="13152"/>
    <cellStyle name="Normal 30 4 2" xfId="26121"/>
    <cellStyle name="Normal 30 5" xfId="13153"/>
    <cellStyle name="Normal 30 5 2" xfId="26122"/>
    <cellStyle name="Normal 30 6" xfId="26123"/>
    <cellStyle name="Normal 31" xfId="1361"/>
    <cellStyle name="Normal 31 2" xfId="1955"/>
    <cellStyle name="Normal 31 2 2" xfId="13154"/>
    <cellStyle name="Normal 31 2 2 2" xfId="16532"/>
    <cellStyle name="Normal 31 2 3" xfId="26124"/>
    <cellStyle name="Normal 31 3" xfId="13155"/>
    <cellStyle name="Normal 31 3 2" xfId="26125"/>
    <cellStyle name="Normal 31 4" xfId="13156"/>
    <cellStyle name="Normal 31 4 2" xfId="26126"/>
    <cellStyle name="Normal 31 5" xfId="13157"/>
    <cellStyle name="Normal 31 5 2" xfId="26127"/>
    <cellStyle name="Normal 32" xfId="1988"/>
    <cellStyle name="Normal 32 2" xfId="13158"/>
    <cellStyle name="Normal 32 2 2" xfId="13159"/>
    <cellStyle name="Normal 32 2 2 2" xfId="26128"/>
    <cellStyle name="Normal 32 2 3" xfId="26129"/>
    <cellStyle name="Normal 32 3" xfId="13160"/>
    <cellStyle name="Normal 32 3 2" xfId="26130"/>
    <cellStyle name="Normal 32 4" xfId="16830"/>
    <cellStyle name="Normal 32 5" xfId="26131"/>
    <cellStyle name="Normal 32 6" xfId="26132"/>
    <cellStyle name="Normal 33" xfId="1989"/>
    <cellStyle name="Normal 33 2" xfId="13161"/>
    <cellStyle name="Normal 33 2 2" xfId="13162"/>
    <cellStyle name="Normal 33 2 2 2" xfId="13163"/>
    <cellStyle name="Normal 33 2 2 2 2" xfId="26133"/>
    <cellStyle name="Normal 33 2 2 3" xfId="26134"/>
    <cellStyle name="Normal 33 2 3" xfId="13164"/>
    <cellStyle name="Normal 33 2 3 2" xfId="26135"/>
    <cellStyle name="Normal 33 2 4" xfId="26136"/>
    <cellStyle name="Normal 33 3" xfId="13165"/>
    <cellStyle name="Normal 33 3 2" xfId="13166"/>
    <cellStyle name="Normal 33 3 2 2" xfId="26137"/>
    <cellStyle name="Normal 33 3 3" xfId="26138"/>
    <cellStyle name="Normal 33 4" xfId="13167"/>
    <cellStyle name="Normal 33 4 2" xfId="13168"/>
    <cellStyle name="Normal 33 4 2 2" xfId="29415"/>
    <cellStyle name="Normal 33 4 3" xfId="30340"/>
    <cellStyle name="Normal 33 5" xfId="13169"/>
    <cellStyle name="Normal 33 5 2" xfId="13170"/>
    <cellStyle name="Normal 33 5 2 2" xfId="26139"/>
    <cellStyle name="Normal 33 5 3" xfId="26140"/>
    <cellStyle name="Normal 33 6" xfId="13171"/>
    <cellStyle name="Normal 33 6 2" xfId="13172"/>
    <cellStyle name="Normal 33 6 2 2" xfId="26141"/>
    <cellStyle name="Normal 33 6 3" xfId="26142"/>
    <cellStyle name="Normal 33 7" xfId="17248"/>
    <cellStyle name="Normal 33 8" xfId="26143"/>
    <cellStyle name="Normal 33 9" xfId="26144"/>
    <cellStyle name="Normal 34" xfId="13173"/>
    <cellStyle name="Normal 34 2" xfId="26145"/>
    <cellStyle name="Normal 35" xfId="13174"/>
    <cellStyle name="Normal 35 2" xfId="26146"/>
    <cellStyle name="Normal 36" xfId="13175"/>
    <cellStyle name="Normal 36 2" xfId="13176"/>
    <cellStyle name="Normal 36 2 2" xfId="26147"/>
    <cellStyle name="Normal 36 3" xfId="26148"/>
    <cellStyle name="Normal 37" xfId="15569"/>
    <cellStyle name="Normal 37 2" xfId="26149"/>
    <cellStyle name="Normal 37 3" xfId="26150"/>
    <cellStyle name="Normal 37 4" xfId="26151"/>
    <cellStyle name="Normal 38" xfId="15570"/>
    <cellStyle name="Normal 38 2" xfId="26152"/>
    <cellStyle name="Normal 39" xfId="26153"/>
    <cellStyle name="Normal 4" xfId="904"/>
    <cellStyle name="Normal 4 10" xfId="905"/>
    <cellStyle name="Normal 4 10 2" xfId="906"/>
    <cellStyle name="Normal 4 10 2 2" xfId="907"/>
    <cellStyle name="Normal 4 10 2 2 2" xfId="13177"/>
    <cellStyle name="Normal 4 10 2 2 2 2" xfId="13178"/>
    <cellStyle name="Normal 4 10 2 2 2 2 2" xfId="26154"/>
    <cellStyle name="Normal 4 10 2 2 2 3" xfId="26155"/>
    <cellStyle name="Normal 4 10 2 2 3" xfId="13179"/>
    <cellStyle name="Normal 4 10 2 2 3 2" xfId="13180"/>
    <cellStyle name="Normal 4 10 2 2 3 2 2" xfId="26156"/>
    <cellStyle name="Normal 4 10 2 2 3 3" xfId="26157"/>
    <cellStyle name="Normal 4 10 2 2 4" xfId="13181"/>
    <cellStyle name="Normal 4 10 2 2 4 2" xfId="26158"/>
    <cellStyle name="Normal 4 10 2 2 5" xfId="26159"/>
    <cellStyle name="Normal 4 10 2 3" xfId="13182"/>
    <cellStyle name="Normal 4 10 2 3 2" xfId="13183"/>
    <cellStyle name="Normal 4 10 2 3 2 2" xfId="26160"/>
    <cellStyle name="Normal 4 10 2 3 3" xfId="26161"/>
    <cellStyle name="Normal 4 10 2 4" xfId="13184"/>
    <cellStyle name="Normal 4 10 2 4 2" xfId="13185"/>
    <cellStyle name="Normal 4 10 2 4 2 2" xfId="16318"/>
    <cellStyle name="Normal 4 10 2 4 3" xfId="16319"/>
    <cellStyle name="Normal 4 10 2 5" xfId="13186"/>
    <cellStyle name="Normal 4 10 2 5 2" xfId="13187"/>
    <cellStyle name="Normal 4 10 2 5 2 2" xfId="29416"/>
    <cellStyle name="Normal 4 10 2 5 3" xfId="30341"/>
    <cellStyle name="Normal 4 10 2 6" xfId="13188"/>
    <cellStyle name="Normal 4 10 2 6 2" xfId="13189"/>
    <cellStyle name="Normal 4 10 2 6 2 2" xfId="26162"/>
    <cellStyle name="Normal 4 10 2 6 3" xfId="26163"/>
    <cellStyle name="Normal 4 10 2 7" xfId="13190"/>
    <cellStyle name="Normal 4 10 2 7 2" xfId="26164"/>
    <cellStyle name="Normal 4 10 2 8" xfId="26165"/>
    <cellStyle name="Normal 4 10 3" xfId="908"/>
    <cellStyle name="Normal 4 10 3 2" xfId="13191"/>
    <cellStyle name="Normal 4 10 3 2 2" xfId="13192"/>
    <cellStyle name="Normal 4 10 3 2 2 2" xfId="26166"/>
    <cellStyle name="Normal 4 10 3 2 3" xfId="26167"/>
    <cellStyle name="Normal 4 10 3 3" xfId="13193"/>
    <cellStyle name="Normal 4 10 3 3 2" xfId="13194"/>
    <cellStyle name="Normal 4 10 3 3 2 2" xfId="26168"/>
    <cellStyle name="Normal 4 10 3 3 3" xfId="26169"/>
    <cellStyle name="Normal 4 10 3 4" xfId="13195"/>
    <cellStyle name="Normal 4 10 3 4 2" xfId="26170"/>
    <cellStyle name="Normal 4 10 3 5" xfId="26171"/>
    <cellStyle name="Normal 4 10 4" xfId="13196"/>
    <cellStyle name="Normal 4 10 4 2" xfId="13197"/>
    <cellStyle name="Normal 4 10 4 2 2" xfId="26172"/>
    <cellStyle name="Normal 4 10 4 3" xfId="26173"/>
    <cellStyle name="Normal 4 10 5" xfId="13198"/>
    <cellStyle name="Normal 4 10 5 2" xfId="13199"/>
    <cellStyle name="Normal 4 10 5 2 2" xfId="26174"/>
    <cellStyle name="Normal 4 10 5 3" xfId="26175"/>
    <cellStyle name="Normal 4 10 6" xfId="13200"/>
    <cellStyle name="Normal 4 10 6 2" xfId="13201"/>
    <cellStyle name="Normal 4 10 6 2 2" xfId="26176"/>
    <cellStyle name="Normal 4 10 6 3" xfId="26177"/>
    <cellStyle name="Normal 4 10 7" xfId="13202"/>
    <cellStyle name="Normal 4 10 7 2" xfId="13203"/>
    <cellStyle name="Normal 4 10 7 2 2" xfId="26178"/>
    <cellStyle name="Normal 4 10 7 3" xfId="26179"/>
    <cellStyle name="Normal 4 10 8" xfId="13204"/>
    <cellStyle name="Normal 4 10 8 2" xfId="26180"/>
    <cellStyle name="Normal 4 10 9" xfId="29417"/>
    <cellStyle name="Normal 4 11" xfId="909"/>
    <cellStyle name="Normal 4 11 2" xfId="910"/>
    <cellStyle name="Normal 4 11 2 2" xfId="13205"/>
    <cellStyle name="Normal 4 11 2 2 2" xfId="13206"/>
    <cellStyle name="Normal 4 11 2 2 2 2" xfId="13207"/>
    <cellStyle name="Normal 4 11 2 2 2 2 2" xfId="26181"/>
    <cellStyle name="Normal 4 11 2 2 2 3" xfId="26182"/>
    <cellStyle name="Normal 4 11 2 2 3" xfId="13208"/>
    <cellStyle name="Normal 4 11 2 2 3 2" xfId="26183"/>
    <cellStyle name="Normal 4 11 2 2 4" xfId="26184"/>
    <cellStyle name="Normal 4 11 2 3" xfId="13209"/>
    <cellStyle name="Normal 4 11 2 3 2" xfId="13210"/>
    <cellStyle name="Normal 4 11 2 3 2 2" xfId="26185"/>
    <cellStyle name="Normal 4 11 2 3 3" xfId="26186"/>
    <cellStyle name="Normal 4 11 2 4" xfId="13211"/>
    <cellStyle name="Normal 4 11 2 4 2" xfId="13212"/>
    <cellStyle name="Normal 4 11 2 4 2 2" xfId="16320"/>
    <cellStyle name="Normal 4 11 2 4 3" xfId="17249"/>
    <cellStyle name="Normal 4 11 2 5" xfId="13213"/>
    <cellStyle name="Normal 4 11 2 5 2" xfId="13214"/>
    <cellStyle name="Normal 4 11 2 5 2 2" xfId="26187"/>
    <cellStyle name="Normal 4 11 2 5 3" xfId="26188"/>
    <cellStyle name="Normal 4 11 2 6" xfId="13215"/>
    <cellStyle name="Normal 4 11 2 6 2" xfId="13216"/>
    <cellStyle name="Normal 4 11 2 6 2 2" xfId="26189"/>
    <cellStyle name="Normal 4 11 2 6 3" xfId="26190"/>
    <cellStyle name="Normal 4 11 2 7" xfId="13217"/>
    <cellStyle name="Normal 4 11 2 7 2" xfId="26191"/>
    <cellStyle name="Normal 4 11 2 8" xfId="29418"/>
    <cellStyle name="Normal 4 11 3" xfId="13218"/>
    <cellStyle name="Normal 4 11 3 2" xfId="13219"/>
    <cellStyle name="Normal 4 11 3 2 2" xfId="13220"/>
    <cellStyle name="Normal 4 11 3 2 2 2" xfId="26192"/>
    <cellStyle name="Normal 4 11 3 2 3" xfId="26193"/>
    <cellStyle name="Normal 4 11 3 3" xfId="13221"/>
    <cellStyle name="Normal 4 11 3 3 2" xfId="26194"/>
    <cellStyle name="Normal 4 11 3 4" xfId="26195"/>
    <cellStyle name="Normal 4 11 4" xfId="13222"/>
    <cellStyle name="Normal 4 11 4 2" xfId="13223"/>
    <cellStyle name="Normal 4 11 4 2 2" xfId="26196"/>
    <cellStyle name="Normal 4 11 4 3" xfId="26197"/>
    <cellStyle name="Normal 4 11 5" xfId="13224"/>
    <cellStyle name="Normal 4 11 5 2" xfId="13225"/>
    <cellStyle name="Normal 4 11 5 2 2" xfId="26198"/>
    <cellStyle name="Normal 4 11 5 3" xfId="26199"/>
    <cellStyle name="Normal 4 11 6" xfId="13226"/>
    <cellStyle name="Normal 4 11 6 2" xfId="13227"/>
    <cellStyle name="Normal 4 11 6 2 2" xfId="26200"/>
    <cellStyle name="Normal 4 11 6 3" xfId="26201"/>
    <cellStyle name="Normal 4 11 7" xfId="13228"/>
    <cellStyle name="Normal 4 11 7 2" xfId="13229"/>
    <cellStyle name="Normal 4 11 7 2 2" xfId="26202"/>
    <cellStyle name="Normal 4 11 7 3" xfId="26203"/>
    <cellStyle name="Normal 4 11 8" xfId="13230"/>
    <cellStyle name="Normal 4 11 8 2" xfId="26204"/>
    <cellStyle name="Normal 4 11 9" xfId="29419"/>
    <cellStyle name="Normal 4 12" xfId="911"/>
    <cellStyle name="Normal 4 12 2" xfId="1862"/>
    <cellStyle name="Normal 4 12 2 2" xfId="13231"/>
    <cellStyle name="Normal 4 12 2 2 2" xfId="13232"/>
    <cellStyle name="Normal 4 12 2 2 2 2" xfId="13233"/>
    <cellStyle name="Normal 4 12 2 2 2 2 2" xfId="26205"/>
    <cellStyle name="Normal 4 12 2 2 2 3" xfId="26206"/>
    <cellStyle name="Normal 4 12 2 2 3" xfId="13234"/>
    <cellStyle name="Normal 4 12 2 2 3 2" xfId="26207"/>
    <cellStyle name="Normal 4 12 2 2 4" xfId="26208"/>
    <cellStyle name="Normal 4 12 2 3" xfId="13235"/>
    <cellStyle name="Normal 4 12 2 3 2" xfId="13236"/>
    <cellStyle name="Normal 4 12 2 3 2 2" xfId="26209"/>
    <cellStyle name="Normal 4 12 2 3 3" xfId="26210"/>
    <cellStyle name="Normal 4 12 2 4" xfId="13237"/>
    <cellStyle name="Normal 4 12 2 4 2" xfId="13238"/>
    <cellStyle name="Normal 4 12 2 4 2 2" xfId="26211"/>
    <cellStyle name="Normal 4 12 2 4 3" xfId="26212"/>
    <cellStyle name="Normal 4 12 2 5" xfId="13239"/>
    <cellStyle name="Normal 4 12 2 5 2" xfId="13240"/>
    <cellStyle name="Normal 4 12 2 5 2 2" xfId="16321"/>
    <cellStyle name="Normal 4 12 2 5 3" xfId="17250"/>
    <cellStyle name="Normal 4 12 2 6" xfId="13241"/>
    <cellStyle name="Normal 4 12 2 6 2" xfId="13242"/>
    <cellStyle name="Normal 4 12 2 6 2 2" xfId="26213"/>
    <cellStyle name="Normal 4 12 2 6 3" xfId="26214"/>
    <cellStyle name="Normal 4 12 2 7" xfId="13243"/>
    <cellStyle name="Normal 4 12 2 7 2" xfId="26215"/>
    <cellStyle name="Normal 4 12 2 8" xfId="26216"/>
    <cellStyle name="Normal 4 12 3" xfId="13244"/>
    <cellStyle name="Normal 4 12 3 2" xfId="13245"/>
    <cellStyle name="Normal 4 12 3 2 2" xfId="13246"/>
    <cellStyle name="Normal 4 12 3 2 2 2" xfId="26217"/>
    <cellStyle name="Normal 4 12 3 2 3" xfId="26218"/>
    <cellStyle name="Normal 4 12 3 3" xfId="13247"/>
    <cellStyle name="Normal 4 12 3 3 2" xfId="26219"/>
    <cellStyle name="Normal 4 12 3 4" xfId="26220"/>
    <cellStyle name="Normal 4 12 4" xfId="13248"/>
    <cellStyle name="Normal 4 12 4 2" xfId="13249"/>
    <cellStyle name="Normal 4 12 4 2 2" xfId="26221"/>
    <cellStyle name="Normal 4 12 4 3" xfId="26222"/>
    <cellStyle name="Normal 4 12 5" xfId="13250"/>
    <cellStyle name="Normal 4 12 5 2" xfId="13251"/>
    <cellStyle name="Normal 4 12 5 2 2" xfId="26223"/>
    <cellStyle name="Normal 4 12 5 3" xfId="26224"/>
    <cellStyle name="Normal 4 12 6" xfId="13252"/>
    <cellStyle name="Normal 4 12 6 2" xfId="13253"/>
    <cellStyle name="Normal 4 12 6 2 2" xfId="26225"/>
    <cellStyle name="Normal 4 12 6 3" xfId="26226"/>
    <cellStyle name="Normal 4 12 7" xfId="13254"/>
    <cellStyle name="Normal 4 12 7 2" xfId="13255"/>
    <cellStyle name="Normal 4 12 7 2 2" xfId="26227"/>
    <cellStyle name="Normal 4 12 7 3" xfId="26228"/>
    <cellStyle name="Normal 4 12 8" xfId="13256"/>
    <cellStyle name="Normal 4 12 8 2" xfId="29420"/>
    <cellStyle name="Normal 4 12 9" xfId="30342"/>
    <cellStyle name="Normal 4 13" xfId="1863"/>
    <cellStyle name="Normal 4 13 2" xfId="13257"/>
    <cellStyle name="Normal 4 13 2 2" xfId="13258"/>
    <cellStyle name="Normal 4 13 2 2 2" xfId="13259"/>
    <cellStyle name="Normal 4 13 2 2 2 2" xfId="26229"/>
    <cellStyle name="Normal 4 13 2 2 3" xfId="26230"/>
    <cellStyle name="Normal 4 13 2 3" xfId="13260"/>
    <cellStyle name="Normal 4 13 2 3 2" xfId="26231"/>
    <cellStyle name="Normal 4 13 2 4" xfId="26232"/>
    <cellStyle name="Normal 4 13 3" xfId="13261"/>
    <cellStyle name="Normal 4 13 3 2" xfId="13262"/>
    <cellStyle name="Normal 4 13 3 2 2" xfId="26233"/>
    <cellStyle name="Normal 4 13 3 3" xfId="26234"/>
    <cellStyle name="Normal 4 13 4" xfId="13263"/>
    <cellStyle name="Normal 4 13 4 2" xfId="13264"/>
    <cellStyle name="Normal 4 13 4 2 2" xfId="26235"/>
    <cellStyle name="Normal 4 13 4 3" xfId="26236"/>
    <cellStyle name="Normal 4 13 5" xfId="13265"/>
    <cellStyle name="Normal 4 13 5 2" xfId="13266"/>
    <cellStyle name="Normal 4 13 5 2 2" xfId="26237"/>
    <cellStyle name="Normal 4 13 5 3" xfId="26238"/>
    <cellStyle name="Normal 4 13 6" xfId="13267"/>
    <cellStyle name="Normal 4 13 6 2" xfId="13268"/>
    <cellStyle name="Normal 4 13 6 2 2" xfId="17251"/>
    <cellStyle name="Normal 4 13 6 3" xfId="26239"/>
    <cellStyle name="Normal 4 13 7" xfId="13269"/>
    <cellStyle name="Normal 4 13 7 2" xfId="26240"/>
    <cellStyle name="Normal 4 13 8" xfId="26241"/>
    <cellStyle name="Normal 4 14" xfId="1864"/>
    <cellStyle name="Normal 4 14 2" xfId="13270"/>
    <cellStyle name="Normal 4 14 2 2" xfId="13271"/>
    <cellStyle name="Normal 4 14 2 2 2" xfId="13272"/>
    <cellStyle name="Normal 4 14 2 2 2 2" xfId="26242"/>
    <cellStyle name="Normal 4 14 2 2 3" xfId="26243"/>
    <cellStyle name="Normal 4 14 2 3" xfId="13273"/>
    <cellStyle name="Normal 4 14 2 3 2" xfId="26244"/>
    <cellStyle name="Normal 4 14 2 4" xfId="26245"/>
    <cellStyle name="Normal 4 14 3" xfId="13274"/>
    <cellStyle name="Normal 4 14 3 2" xfId="13275"/>
    <cellStyle name="Normal 4 14 3 2 2" xfId="26246"/>
    <cellStyle name="Normal 4 14 3 3" xfId="26247"/>
    <cellStyle name="Normal 4 14 4" xfId="13276"/>
    <cellStyle name="Normal 4 14 4 2" xfId="13277"/>
    <cellStyle name="Normal 4 14 4 2 2" xfId="26248"/>
    <cellStyle name="Normal 4 14 4 3" xfId="26249"/>
    <cellStyle name="Normal 4 14 5" xfId="13278"/>
    <cellStyle name="Normal 4 14 5 2" xfId="13279"/>
    <cellStyle name="Normal 4 14 5 2 2" xfId="26250"/>
    <cellStyle name="Normal 4 14 5 3" xfId="26251"/>
    <cellStyle name="Normal 4 14 6" xfId="13280"/>
    <cellStyle name="Normal 4 14 6 2" xfId="13281"/>
    <cellStyle name="Normal 4 14 6 2 2" xfId="17252"/>
    <cellStyle name="Normal 4 14 6 3" xfId="26252"/>
    <cellStyle name="Normal 4 14 7" xfId="13282"/>
    <cellStyle name="Normal 4 14 7 2" xfId="29421"/>
    <cellStyle name="Normal 4 14 8" xfId="30343"/>
    <cellStyle name="Normal 4 15" xfId="1865"/>
    <cellStyle name="Normal 4 15 2" xfId="13283"/>
    <cellStyle name="Normal 4 15 2 2" xfId="13284"/>
    <cellStyle name="Normal 4 15 2 2 2" xfId="13285"/>
    <cellStyle name="Normal 4 15 2 2 2 2" xfId="26253"/>
    <cellStyle name="Normal 4 15 2 2 3" xfId="26254"/>
    <cellStyle name="Normal 4 15 2 3" xfId="13286"/>
    <cellStyle name="Normal 4 15 2 3 2" xfId="26255"/>
    <cellStyle name="Normal 4 15 2 4" xfId="26256"/>
    <cellStyle name="Normal 4 15 3" xfId="13287"/>
    <cellStyle name="Normal 4 15 3 2" xfId="13288"/>
    <cellStyle name="Normal 4 15 3 2 2" xfId="26257"/>
    <cellStyle name="Normal 4 15 3 3" xfId="26258"/>
    <cellStyle name="Normal 4 15 4" xfId="13289"/>
    <cellStyle name="Normal 4 15 4 2" xfId="13290"/>
    <cellStyle name="Normal 4 15 4 2 2" xfId="26259"/>
    <cellStyle name="Normal 4 15 4 3" xfId="26260"/>
    <cellStyle name="Normal 4 15 5" xfId="13291"/>
    <cellStyle name="Normal 4 15 5 2" xfId="13292"/>
    <cellStyle name="Normal 4 15 5 2 2" xfId="26261"/>
    <cellStyle name="Normal 4 15 5 3" xfId="26262"/>
    <cellStyle name="Normal 4 15 6" xfId="13293"/>
    <cellStyle name="Normal 4 15 6 2" xfId="13294"/>
    <cellStyle name="Normal 4 15 6 2 2" xfId="26263"/>
    <cellStyle name="Normal 4 15 6 3" xfId="26264"/>
    <cellStyle name="Normal 4 15 7" xfId="13295"/>
    <cellStyle name="Normal 4 15 7 2" xfId="17253"/>
    <cellStyle name="Normal 4 15 8" xfId="26265"/>
    <cellStyle name="Normal 4 16" xfId="13296"/>
    <cellStyle name="Normal 4 16 2" xfId="26266"/>
    <cellStyle name="Normal 4 17" xfId="26267"/>
    <cellStyle name="Normal 4 2" xfId="912"/>
    <cellStyle name="Normal 4 2 2" xfId="913"/>
    <cellStyle name="Normal 4 2 2 10" xfId="1866"/>
    <cellStyle name="Normal 4 2 2 10 2" xfId="13297"/>
    <cellStyle name="Normal 4 2 2 10 2 2" xfId="13298"/>
    <cellStyle name="Normal 4 2 2 10 2 2 2" xfId="13299"/>
    <cellStyle name="Normal 4 2 2 10 2 2 2 2" xfId="26268"/>
    <cellStyle name="Normal 4 2 2 10 2 2 3" xfId="26269"/>
    <cellStyle name="Normal 4 2 2 10 2 3" xfId="13300"/>
    <cellStyle name="Normal 4 2 2 10 2 3 2" xfId="26270"/>
    <cellStyle name="Normal 4 2 2 10 2 4" xfId="26271"/>
    <cellStyle name="Normal 4 2 2 10 3" xfId="13301"/>
    <cellStyle name="Normal 4 2 2 10 3 2" xfId="13302"/>
    <cellStyle name="Normal 4 2 2 10 3 2 2" xfId="26272"/>
    <cellStyle name="Normal 4 2 2 10 3 3" xfId="26273"/>
    <cellStyle name="Normal 4 2 2 10 4" xfId="13303"/>
    <cellStyle name="Normal 4 2 2 10 4 2" xfId="13304"/>
    <cellStyle name="Normal 4 2 2 10 4 2 2" xfId="26274"/>
    <cellStyle name="Normal 4 2 2 10 4 3" xfId="26275"/>
    <cellStyle name="Normal 4 2 2 10 5" xfId="13305"/>
    <cellStyle name="Normal 4 2 2 10 5 2" xfId="13306"/>
    <cellStyle name="Normal 4 2 2 10 5 2 2" xfId="26276"/>
    <cellStyle name="Normal 4 2 2 10 5 3" xfId="26277"/>
    <cellStyle name="Normal 4 2 2 10 6" xfId="13307"/>
    <cellStyle name="Normal 4 2 2 10 6 2" xfId="13308"/>
    <cellStyle name="Normal 4 2 2 10 6 2 2" xfId="16512"/>
    <cellStyle name="Normal 4 2 2 10 6 3" xfId="30344"/>
    <cellStyle name="Normal 4 2 2 10 7" xfId="13309"/>
    <cellStyle name="Normal 4 2 2 10 7 2" xfId="16322"/>
    <cellStyle name="Normal 4 2 2 10 8" xfId="26278"/>
    <cellStyle name="Normal 4 2 2 11" xfId="13310"/>
    <cellStyle name="Normal 4 2 2 11 2" xfId="13311"/>
    <cellStyle name="Normal 4 2 2 11 2 2" xfId="13312"/>
    <cellStyle name="Normal 4 2 2 11 2 2 2" xfId="26279"/>
    <cellStyle name="Normal 4 2 2 11 2 3" xfId="26280"/>
    <cellStyle name="Normal 4 2 2 11 3" xfId="13313"/>
    <cellStyle name="Normal 4 2 2 11 3 2" xfId="26281"/>
    <cellStyle name="Normal 4 2 2 11 4" xfId="26282"/>
    <cellStyle name="Normal 4 2 2 12" xfId="13314"/>
    <cellStyle name="Normal 4 2 2 12 2" xfId="13315"/>
    <cellStyle name="Normal 4 2 2 12 2 2" xfId="26283"/>
    <cellStyle name="Normal 4 2 2 12 3" xfId="30345"/>
    <cellStyle name="Normal 4 2 2 13" xfId="13316"/>
    <cellStyle name="Normal 4 2 2 13 2" xfId="13317"/>
    <cellStyle name="Normal 4 2 2 13 2 2" xfId="26284"/>
    <cellStyle name="Normal 4 2 2 13 3" xfId="26285"/>
    <cellStyle name="Normal 4 2 2 14" xfId="13318"/>
    <cellStyle name="Normal 4 2 2 14 2" xfId="13319"/>
    <cellStyle name="Normal 4 2 2 14 2 2" xfId="26286"/>
    <cellStyle name="Normal 4 2 2 14 3" xfId="16323"/>
    <cellStyle name="Normal 4 2 2 15" xfId="13320"/>
    <cellStyle name="Normal 4 2 2 15 2" xfId="13321"/>
    <cellStyle name="Normal 4 2 2 15 2 2" xfId="26287"/>
    <cellStyle name="Normal 4 2 2 15 3" xfId="26288"/>
    <cellStyle name="Normal 4 2 2 16" xfId="26289"/>
    <cellStyle name="Normal 4 2 2 2" xfId="914"/>
    <cellStyle name="Normal 4 2 2 2 10" xfId="13322"/>
    <cellStyle name="Normal 4 2 2 2 10 2" xfId="13323"/>
    <cellStyle name="Normal 4 2 2 2 10 2 2" xfId="26290"/>
    <cellStyle name="Normal 4 2 2 2 10 3" xfId="26291"/>
    <cellStyle name="Normal 4 2 2 2 11" xfId="13324"/>
    <cellStyle name="Normal 4 2 2 2 11 2" xfId="13325"/>
    <cellStyle name="Normal 4 2 2 2 11 2 2" xfId="26292"/>
    <cellStyle name="Normal 4 2 2 2 11 3" xfId="26293"/>
    <cellStyle name="Normal 4 2 2 2 12" xfId="13326"/>
    <cellStyle name="Normal 4 2 2 2 12 2" xfId="13327"/>
    <cellStyle name="Normal 4 2 2 2 12 2 2" xfId="16324"/>
    <cellStyle name="Normal 4 2 2 2 12 3" xfId="17254"/>
    <cellStyle name="Normal 4 2 2 2 13" xfId="13328"/>
    <cellStyle name="Normal 4 2 2 2 13 2" xfId="13329"/>
    <cellStyle name="Normal 4 2 2 2 13 2 2" xfId="26294"/>
    <cellStyle name="Normal 4 2 2 2 13 3" xfId="26295"/>
    <cellStyle name="Normal 4 2 2 2 14" xfId="13330"/>
    <cellStyle name="Normal 4 2 2 2 14 2" xfId="26296"/>
    <cellStyle name="Normal 4 2 2 2 15" xfId="26297"/>
    <cellStyle name="Normal 4 2 2 2 2" xfId="915"/>
    <cellStyle name="Normal 4 2 2 2 2 10" xfId="13331"/>
    <cellStyle name="Normal 4 2 2 2 2 10 2" xfId="13332"/>
    <cellStyle name="Normal 4 2 2 2 2 10 2 2" xfId="26298"/>
    <cellStyle name="Normal 4 2 2 2 2 10 3" xfId="26299"/>
    <cellStyle name="Normal 4 2 2 2 2 11" xfId="13333"/>
    <cellStyle name="Normal 4 2 2 2 2 11 2" xfId="13334"/>
    <cellStyle name="Normal 4 2 2 2 2 11 2 2" xfId="17389"/>
    <cellStyle name="Normal 4 2 2 2 2 11 3" xfId="26300"/>
    <cellStyle name="Normal 4 2 2 2 2 12" xfId="13335"/>
    <cellStyle name="Normal 4 2 2 2 2 12 2" xfId="13336"/>
    <cellStyle name="Normal 4 2 2 2 2 12 2 2" xfId="26301"/>
    <cellStyle name="Normal 4 2 2 2 2 12 3" xfId="26302"/>
    <cellStyle name="Normal 4 2 2 2 2 13" xfId="13337"/>
    <cellStyle name="Normal 4 2 2 2 2 13 2" xfId="26303"/>
    <cellStyle name="Normal 4 2 2 2 2 14" xfId="26304"/>
    <cellStyle name="Normal 4 2 2 2 2 2" xfId="916"/>
    <cellStyle name="Normal 4 2 2 2 2 2 2" xfId="1867"/>
    <cellStyle name="Normal 4 2 2 2 2 2 2 2" xfId="13338"/>
    <cellStyle name="Normal 4 2 2 2 2 2 2 2 2" xfId="13339"/>
    <cellStyle name="Normal 4 2 2 2 2 2 2 2 2 2" xfId="13340"/>
    <cellStyle name="Normal 4 2 2 2 2 2 2 2 2 2 2" xfId="26305"/>
    <cellStyle name="Normal 4 2 2 2 2 2 2 2 2 3" xfId="26306"/>
    <cellStyle name="Normal 4 2 2 2 2 2 2 2 3" xfId="13341"/>
    <cellStyle name="Normal 4 2 2 2 2 2 2 2 3 2" xfId="26307"/>
    <cellStyle name="Normal 4 2 2 2 2 2 2 2 4" xfId="26308"/>
    <cellStyle name="Normal 4 2 2 2 2 2 2 3" xfId="13342"/>
    <cellStyle name="Normal 4 2 2 2 2 2 2 3 2" xfId="13343"/>
    <cellStyle name="Normal 4 2 2 2 2 2 2 3 2 2" xfId="26309"/>
    <cellStyle name="Normal 4 2 2 2 2 2 2 3 3" xfId="26310"/>
    <cellStyle name="Normal 4 2 2 2 2 2 2 4" xfId="13344"/>
    <cellStyle name="Normal 4 2 2 2 2 2 2 4 2" xfId="13345"/>
    <cellStyle name="Normal 4 2 2 2 2 2 2 4 2 2" xfId="26311"/>
    <cellStyle name="Normal 4 2 2 2 2 2 2 4 3" xfId="26312"/>
    <cellStyle name="Normal 4 2 2 2 2 2 2 5" xfId="13346"/>
    <cellStyle name="Normal 4 2 2 2 2 2 2 5 2" xfId="13347"/>
    <cellStyle name="Normal 4 2 2 2 2 2 2 5 2 2" xfId="29422"/>
    <cellStyle name="Normal 4 2 2 2 2 2 2 5 3" xfId="26313"/>
    <cellStyle name="Normal 4 2 2 2 2 2 2 6" xfId="13348"/>
    <cellStyle name="Normal 4 2 2 2 2 2 2 6 2" xfId="13349"/>
    <cellStyle name="Normal 4 2 2 2 2 2 2 6 2 2" xfId="26314"/>
    <cellStyle name="Normal 4 2 2 2 2 2 2 6 3" xfId="26315"/>
    <cellStyle name="Normal 4 2 2 2 2 2 2 7" xfId="13350"/>
    <cellStyle name="Normal 4 2 2 2 2 2 2 7 2" xfId="26316"/>
    <cellStyle name="Normal 4 2 2 2 2 2 2 8" xfId="26317"/>
    <cellStyle name="Normal 4 2 2 2 2 2 3" xfId="13351"/>
    <cellStyle name="Normal 4 2 2 2 2 2 3 2" xfId="13352"/>
    <cellStyle name="Normal 4 2 2 2 2 2 3 2 2" xfId="13353"/>
    <cellStyle name="Normal 4 2 2 2 2 2 3 2 2 2" xfId="26318"/>
    <cellStyle name="Normal 4 2 2 2 2 2 3 2 3" xfId="26319"/>
    <cellStyle name="Normal 4 2 2 2 2 2 3 3" xfId="13354"/>
    <cellStyle name="Normal 4 2 2 2 2 2 3 3 2" xfId="16325"/>
    <cellStyle name="Normal 4 2 2 2 2 2 3 4" xfId="17255"/>
    <cellStyle name="Normal 4 2 2 2 2 2 4" xfId="13355"/>
    <cellStyle name="Normal 4 2 2 2 2 2 4 2" xfId="13356"/>
    <cellStyle name="Normal 4 2 2 2 2 2 4 2 2" xfId="26320"/>
    <cellStyle name="Normal 4 2 2 2 2 2 4 3" xfId="26321"/>
    <cellStyle name="Normal 4 2 2 2 2 2 5" xfId="13357"/>
    <cellStyle name="Normal 4 2 2 2 2 2 5 2" xfId="13358"/>
    <cellStyle name="Normal 4 2 2 2 2 2 5 2 2" xfId="26322"/>
    <cellStyle name="Normal 4 2 2 2 2 2 5 3" xfId="26323"/>
    <cellStyle name="Normal 4 2 2 2 2 2 6" xfId="13359"/>
    <cellStyle name="Normal 4 2 2 2 2 2 6 2" xfId="13360"/>
    <cellStyle name="Normal 4 2 2 2 2 2 6 2 2" xfId="29423"/>
    <cellStyle name="Normal 4 2 2 2 2 2 6 3" xfId="26324"/>
    <cellStyle name="Normal 4 2 2 2 2 2 7" xfId="13361"/>
    <cellStyle name="Normal 4 2 2 2 2 2 7 2" xfId="13362"/>
    <cellStyle name="Normal 4 2 2 2 2 2 7 2 2" xfId="26325"/>
    <cellStyle name="Normal 4 2 2 2 2 2 7 3" xfId="26326"/>
    <cellStyle name="Normal 4 2 2 2 2 2 8" xfId="13363"/>
    <cellStyle name="Normal 4 2 2 2 2 2 8 2" xfId="26327"/>
    <cellStyle name="Normal 4 2 2 2 2 2 9" xfId="26328"/>
    <cellStyle name="Normal 4 2 2 2 2 3" xfId="917"/>
    <cellStyle name="Normal 4 2 2 2 2 3 2" xfId="1868"/>
    <cellStyle name="Normal 4 2 2 2 2 3 2 2" xfId="13364"/>
    <cellStyle name="Normal 4 2 2 2 2 3 2 2 2" xfId="13365"/>
    <cellStyle name="Normal 4 2 2 2 2 3 2 2 2 2" xfId="13366"/>
    <cellStyle name="Normal 4 2 2 2 2 3 2 2 2 2 2" xfId="26329"/>
    <cellStyle name="Normal 4 2 2 2 2 3 2 2 2 3" xfId="26330"/>
    <cellStyle name="Normal 4 2 2 2 2 3 2 2 3" xfId="13367"/>
    <cellStyle name="Normal 4 2 2 2 2 3 2 2 3 2" xfId="26331"/>
    <cellStyle name="Normal 4 2 2 2 2 3 2 2 4" xfId="26332"/>
    <cellStyle name="Normal 4 2 2 2 2 3 2 3" xfId="13368"/>
    <cellStyle name="Normal 4 2 2 2 2 3 2 3 2" xfId="13369"/>
    <cellStyle name="Normal 4 2 2 2 2 3 2 3 2 2" xfId="26333"/>
    <cellStyle name="Normal 4 2 2 2 2 3 2 3 3" xfId="26334"/>
    <cellStyle name="Normal 4 2 2 2 2 3 2 4" xfId="13370"/>
    <cellStyle name="Normal 4 2 2 2 2 3 2 4 2" xfId="13371"/>
    <cellStyle name="Normal 4 2 2 2 2 3 2 4 2 2" xfId="26335"/>
    <cellStyle name="Normal 4 2 2 2 2 3 2 4 3" xfId="26336"/>
    <cellStyle name="Normal 4 2 2 2 2 3 2 5" xfId="13372"/>
    <cellStyle name="Normal 4 2 2 2 2 3 2 5 2" xfId="13373"/>
    <cellStyle name="Normal 4 2 2 2 2 3 2 5 2 2" xfId="26337"/>
    <cellStyle name="Normal 4 2 2 2 2 3 2 5 3" xfId="26338"/>
    <cellStyle name="Normal 4 2 2 2 2 3 2 6" xfId="13374"/>
    <cellStyle name="Normal 4 2 2 2 2 3 2 6 2" xfId="13375"/>
    <cellStyle name="Normal 4 2 2 2 2 3 2 6 2 2" xfId="26339"/>
    <cellStyle name="Normal 4 2 2 2 2 3 2 6 3" xfId="26340"/>
    <cellStyle name="Normal 4 2 2 2 2 3 2 7" xfId="13376"/>
    <cellStyle name="Normal 4 2 2 2 2 3 2 7 2" xfId="26341"/>
    <cellStyle name="Normal 4 2 2 2 2 3 2 8" xfId="26342"/>
    <cellStyle name="Normal 4 2 2 2 2 3 3" xfId="13377"/>
    <cellStyle name="Normal 4 2 2 2 2 3 3 2" xfId="13378"/>
    <cellStyle name="Normal 4 2 2 2 2 3 3 2 2" xfId="13379"/>
    <cellStyle name="Normal 4 2 2 2 2 3 3 2 2 2" xfId="26343"/>
    <cellStyle name="Normal 4 2 2 2 2 3 3 2 3" xfId="26344"/>
    <cellStyle name="Normal 4 2 2 2 2 3 3 3" xfId="13380"/>
    <cellStyle name="Normal 4 2 2 2 2 3 3 3 2" xfId="26345"/>
    <cellStyle name="Normal 4 2 2 2 2 3 3 4" xfId="16326"/>
    <cellStyle name="Normal 4 2 2 2 2 3 4" xfId="13381"/>
    <cellStyle name="Normal 4 2 2 2 2 3 4 2" xfId="13382"/>
    <cellStyle name="Normal 4 2 2 2 2 3 4 2 2" xfId="17256"/>
    <cellStyle name="Normal 4 2 2 2 2 3 4 3" xfId="26346"/>
    <cellStyle name="Normal 4 2 2 2 2 3 5" xfId="13383"/>
    <cellStyle name="Normal 4 2 2 2 2 3 5 2" xfId="13384"/>
    <cellStyle name="Normal 4 2 2 2 2 3 5 2 2" xfId="26347"/>
    <cellStyle name="Normal 4 2 2 2 2 3 5 3" xfId="29424"/>
    <cellStyle name="Normal 4 2 2 2 2 3 6" xfId="13385"/>
    <cellStyle name="Normal 4 2 2 2 2 3 6 2" xfId="13386"/>
    <cellStyle name="Normal 4 2 2 2 2 3 6 2 2" xfId="30346"/>
    <cellStyle name="Normal 4 2 2 2 2 3 6 3" xfId="26348"/>
    <cellStyle name="Normal 4 2 2 2 2 3 7" xfId="13387"/>
    <cellStyle name="Normal 4 2 2 2 2 3 7 2" xfId="13388"/>
    <cellStyle name="Normal 4 2 2 2 2 3 7 2 2" xfId="26349"/>
    <cellStyle name="Normal 4 2 2 2 2 3 7 3" xfId="26350"/>
    <cellStyle name="Normal 4 2 2 2 2 3 8" xfId="13389"/>
    <cellStyle name="Normal 4 2 2 2 2 3 8 2" xfId="26351"/>
    <cellStyle name="Normal 4 2 2 2 2 3 9" xfId="26352"/>
    <cellStyle name="Normal 4 2 2 2 2 4" xfId="918"/>
    <cellStyle name="Normal 4 2 2 2 2 4 2" xfId="1869"/>
    <cellStyle name="Normal 4 2 2 2 2 4 2 2" xfId="13390"/>
    <cellStyle name="Normal 4 2 2 2 2 4 2 2 2" xfId="13391"/>
    <cellStyle name="Normal 4 2 2 2 2 4 2 2 2 2" xfId="13392"/>
    <cellStyle name="Normal 4 2 2 2 2 4 2 2 2 2 2" xfId="26353"/>
    <cellStyle name="Normal 4 2 2 2 2 4 2 2 2 3" xfId="26354"/>
    <cellStyle name="Normal 4 2 2 2 2 4 2 2 3" xfId="13393"/>
    <cellStyle name="Normal 4 2 2 2 2 4 2 2 3 2" xfId="26355"/>
    <cellStyle name="Normal 4 2 2 2 2 4 2 2 4" xfId="26356"/>
    <cellStyle name="Normal 4 2 2 2 2 4 2 3" xfId="13394"/>
    <cellStyle name="Normal 4 2 2 2 2 4 2 3 2" xfId="13395"/>
    <cellStyle name="Normal 4 2 2 2 2 4 2 3 2 2" xfId="26357"/>
    <cellStyle name="Normal 4 2 2 2 2 4 2 3 3" xfId="26358"/>
    <cellStyle name="Normal 4 2 2 2 2 4 2 4" xfId="13396"/>
    <cellStyle name="Normal 4 2 2 2 2 4 2 4 2" xfId="13397"/>
    <cellStyle name="Normal 4 2 2 2 2 4 2 4 2 2" xfId="26359"/>
    <cellStyle name="Normal 4 2 2 2 2 4 2 4 3" xfId="26360"/>
    <cellStyle name="Normal 4 2 2 2 2 4 2 5" xfId="13398"/>
    <cellStyle name="Normal 4 2 2 2 2 4 2 5 2" xfId="13399"/>
    <cellStyle name="Normal 4 2 2 2 2 4 2 5 2 2" xfId="26361"/>
    <cellStyle name="Normal 4 2 2 2 2 4 2 5 3" xfId="26362"/>
    <cellStyle name="Normal 4 2 2 2 2 4 2 6" xfId="13400"/>
    <cellStyle name="Normal 4 2 2 2 2 4 2 6 2" xfId="13401"/>
    <cellStyle name="Normal 4 2 2 2 2 4 2 6 2 2" xfId="26363"/>
    <cellStyle name="Normal 4 2 2 2 2 4 2 6 3" xfId="26364"/>
    <cellStyle name="Normal 4 2 2 2 2 4 2 7" xfId="13402"/>
    <cellStyle name="Normal 4 2 2 2 2 4 2 7 2" xfId="26365"/>
    <cellStyle name="Normal 4 2 2 2 2 4 2 8" xfId="26366"/>
    <cellStyle name="Normal 4 2 2 2 2 4 3" xfId="13403"/>
    <cellStyle name="Normal 4 2 2 2 2 4 3 2" xfId="13404"/>
    <cellStyle name="Normal 4 2 2 2 2 4 3 2 2" xfId="13405"/>
    <cellStyle name="Normal 4 2 2 2 2 4 3 2 2 2" xfId="26367"/>
    <cellStyle name="Normal 4 2 2 2 2 4 3 2 3" xfId="26368"/>
    <cellStyle name="Normal 4 2 2 2 2 4 3 3" xfId="13406"/>
    <cellStyle name="Normal 4 2 2 2 2 4 3 3 2" xfId="26369"/>
    <cellStyle name="Normal 4 2 2 2 2 4 3 4" xfId="26370"/>
    <cellStyle name="Normal 4 2 2 2 2 4 4" xfId="13407"/>
    <cellStyle name="Normal 4 2 2 2 2 4 4 2" xfId="13408"/>
    <cellStyle name="Normal 4 2 2 2 2 4 4 2 2" xfId="26371"/>
    <cellStyle name="Normal 4 2 2 2 2 4 4 3" xfId="17257"/>
    <cellStyle name="Normal 4 2 2 2 2 4 5" xfId="13409"/>
    <cellStyle name="Normal 4 2 2 2 2 4 5 2" xfId="13410"/>
    <cellStyle name="Normal 4 2 2 2 2 4 5 2 2" xfId="26372"/>
    <cellStyle name="Normal 4 2 2 2 2 4 5 3" xfId="29425"/>
    <cellStyle name="Normal 4 2 2 2 2 4 6" xfId="13411"/>
    <cellStyle name="Normal 4 2 2 2 2 4 6 2" xfId="13412"/>
    <cellStyle name="Normal 4 2 2 2 2 4 6 2 2" xfId="30347"/>
    <cellStyle name="Normal 4 2 2 2 2 4 6 3" xfId="26373"/>
    <cellStyle name="Normal 4 2 2 2 2 4 7" xfId="13413"/>
    <cellStyle name="Normal 4 2 2 2 2 4 7 2" xfId="13414"/>
    <cellStyle name="Normal 4 2 2 2 2 4 7 2 2" xfId="26374"/>
    <cellStyle name="Normal 4 2 2 2 2 4 7 3" xfId="26375"/>
    <cellStyle name="Normal 4 2 2 2 2 4 8" xfId="13415"/>
    <cellStyle name="Normal 4 2 2 2 2 4 8 2" xfId="26376"/>
    <cellStyle name="Normal 4 2 2 2 2 4 9" xfId="26377"/>
    <cellStyle name="Normal 4 2 2 2 2 5" xfId="1870"/>
    <cellStyle name="Normal 4 2 2 2 2 5 2" xfId="13416"/>
    <cellStyle name="Normal 4 2 2 2 2 5 2 2" xfId="13417"/>
    <cellStyle name="Normal 4 2 2 2 2 5 2 2 2" xfId="13418"/>
    <cellStyle name="Normal 4 2 2 2 2 5 2 2 2 2" xfId="26378"/>
    <cellStyle name="Normal 4 2 2 2 2 5 2 2 3" xfId="26379"/>
    <cellStyle name="Normal 4 2 2 2 2 5 2 3" xfId="13419"/>
    <cellStyle name="Normal 4 2 2 2 2 5 2 3 2" xfId="26380"/>
    <cellStyle name="Normal 4 2 2 2 2 5 2 4" xfId="26381"/>
    <cellStyle name="Normal 4 2 2 2 2 5 3" xfId="13420"/>
    <cellStyle name="Normal 4 2 2 2 2 5 3 2" xfId="13421"/>
    <cellStyle name="Normal 4 2 2 2 2 5 3 2 2" xfId="26382"/>
    <cellStyle name="Normal 4 2 2 2 2 5 3 3" xfId="26383"/>
    <cellStyle name="Normal 4 2 2 2 2 5 4" xfId="13422"/>
    <cellStyle name="Normal 4 2 2 2 2 5 4 2" xfId="13423"/>
    <cellStyle name="Normal 4 2 2 2 2 5 4 2 2" xfId="26384"/>
    <cellStyle name="Normal 4 2 2 2 2 5 4 3" xfId="17258"/>
    <cellStyle name="Normal 4 2 2 2 2 5 5" xfId="13424"/>
    <cellStyle name="Normal 4 2 2 2 2 5 5 2" xfId="13425"/>
    <cellStyle name="Normal 4 2 2 2 2 5 5 2 2" xfId="26385"/>
    <cellStyle name="Normal 4 2 2 2 2 5 5 3" xfId="26386"/>
    <cellStyle name="Normal 4 2 2 2 2 5 6" xfId="13426"/>
    <cellStyle name="Normal 4 2 2 2 2 5 6 2" xfId="13427"/>
    <cellStyle name="Normal 4 2 2 2 2 5 6 2 2" xfId="26387"/>
    <cellStyle name="Normal 4 2 2 2 2 5 6 3" xfId="26388"/>
    <cellStyle name="Normal 4 2 2 2 2 5 7" xfId="13428"/>
    <cellStyle name="Normal 4 2 2 2 2 5 7 2" xfId="26389"/>
    <cellStyle name="Normal 4 2 2 2 2 5 8" xfId="26390"/>
    <cellStyle name="Normal 4 2 2 2 2 6" xfId="1871"/>
    <cellStyle name="Normal 4 2 2 2 2 6 2" xfId="13429"/>
    <cellStyle name="Normal 4 2 2 2 2 6 2 2" xfId="13430"/>
    <cellStyle name="Normal 4 2 2 2 2 6 2 2 2" xfId="13431"/>
    <cellStyle name="Normal 4 2 2 2 2 6 2 2 2 2" xfId="26391"/>
    <cellStyle name="Normal 4 2 2 2 2 6 2 2 3" xfId="26392"/>
    <cellStyle name="Normal 4 2 2 2 2 6 2 3" xfId="13432"/>
    <cellStyle name="Normal 4 2 2 2 2 6 2 3 2" xfId="26393"/>
    <cellStyle name="Normal 4 2 2 2 2 6 2 4" xfId="26394"/>
    <cellStyle name="Normal 4 2 2 2 2 6 3" xfId="13433"/>
    <cellStyle name="Normal 4 2 2 2 2 6 3 2" xfId="13434"/>
    <cellStyle name="Normal 4 2 2 2 2 6 3 2 2" xfId="26395"/>
    <cellStyle name="Normal 4 2 2 2 2 6 3 3" xfId="26396"/>
    <cellStyle name="Normal 4 2 2 2 2 6 4" xfId="13435"/>
    <cellStyle name="Normal 4 2 2 2 2 6 4 2" xfId="13436"/>
    <cellStyle name="Normal 4 2 2 2 2 6 4 2 2" xfId="26397"/>
    <cellStyle name="Normal 4 2 2 2 2 6 4 3" xfId="29426"/>
    <cellStyle name="Normal 4 2 2 2 2 6 5" xfId="13437"/>
    <cellStyle name="Normal 4 2 2 2 2 6 5 2" xfId="13438"/>
    <cellStyle name="Normal 4 2 2 2 2 6 5 2 2" xfId="30348"/>
    <cellStyle name="Normal 4 2 2 2 2 6 5 3" xfId="17259"/>
    <cellStyle name="Normal 4 2 2 2 2 6 6" xfId="13439"/>
    <cellStyle name="Normal 4 2 2 2 2 6 6 2" xfId="13440"/>
    <cellStyle name="Normal 4 2 2 2 2 6 6 2 2" xfId="26398"/>
    <cellStyle name="Normal 4 2 2 2 2 6 6 3" xfId="26399"/>
    <cellStyle name="Normal 4 2 2 2 2 6 7" xfId="13441"/>
    <cellStyle name="Normal 4 2 2 2 2 6 7 2" xfId="26400"/>
    <cellStyle name="Normal 4 2 2 2 2 6 8" xfId="26401"/>
    <cellStyle name="Normal 4 2 2 2 2 7" xfId="1872"/>
    <cellStyle name="Normal 4 2 2 2 2 7 2" xfId="13442"/>
    <cellStyle name="Normal 4 2 2 2 2 7 2 2" xfId="13443"/>
    <cellStyle name="Normal 4 2 2 2 2 7 2 2 2" xfId="13444"/>
    <cellStyle name="Normal 4 2 2 2 2 7 2 2 2 2" xfId="26402"/>
    <cellStyle name="Normal 4 2 2 2 2 7 2 2 3" xfId="26403"/>
    <cellStyle name="Normal 4 2 2 2 2 7 2 3" xfId="13445"/>
    <cellStyle name="Normal 4 2 2 2 2 7 2 3 2" xfId="30349"/>
    <cellStyle name="Normal 4 2 2 2 2 7 2 4" xfId="30350"/>
    <cellStyle name="Normal 4 2 2 2 2 7 3" xfId="13446"/>
    <cellStyle name="Normal 4 2 2 2 2 7 3 2" xfId="13447"/>
    <cellStyle name="Normal 4 2 2 2 2 7 3 2 2" xfId="30351"/>
    <cellStyle name="Normal 4 2 2 2 2 7 3 3" xfId="30352"/>
    <cellStyle name="Normal 4 2 2 2 2 7 4" xfId="13448"/>
    <cellStyle name="Normal 4 2 2 2 2 7 4 2" xfId="13449"/>
    <cellStyle name="Normal 4 2 2 2 2 7 4 2 2" xfId="16708"/>
    <cellStyle name="Normal 4 2 2 2 2 7 4 3" xfId="16709"/>
    <cellStyle name="Normal 4 2 2 2 2 7 5" xfId="13450"/>
    <cellStyle name="Normal 4 2 2 2 2 7 5 2" xfId="13451"/>
    <cellStyle name="Normal 4 2 2 2 2 7 5 2 2" xfId="17417"/>
    <cellStyle name="Normal 4 2 2 2 2 7 5 3" xfId="30353"/>
    <cellStyle name="Normal 4 2 2 2 2 7 6" xfId="13452"/>
    <cellStyle name="Normal 4 2 2 2 2 7 6 2" xfId="13453"/>
    <cellStyle name="Normal 4 2 2 2 2 7 6 2 2" xfId="26404"/>
    <cellStyle name="Normal 4 2 2 2 2 7 6 3" xfId="26405"/>
    <cellStyle name="Normal 4 2 2 2 2 7 7" xfId="13454"/>
    <cellStyle name="Normal 4 2 2 2 2 7 7 2" xfId="26406"/>
    <cellStyle name="Normal 4 2 2 2 2 7 8" xfId="26407"/>
    <cellStyle name="Normal 4 2 2 2 2 8" xfId="13455"/>
    <cellStyle name="Normal 4 2 2 2 2 8 2" xfId="13456"/>
    <cellStyle name="Normal 4 2 2 2 2 8 2 2" xfId="13457"/>
    <cellStyle name="Normal 4 2 2 2 2 8 2 2 2" xfId="26408"/>
    <cellStyle name="Normal 4 2 2 2 2 8 2 3" xfId="26409"/>
    <cellStyle name="Normal 4 2 2 2 2 8 3" xfId="13458"/>
    <cellStyle name="Normal 4 2 2 2 2 8 3 2" xfId="26410"/>
    <cellStyle name="Normal 4 2 2 2 2 8 4" xfId="26411"/>
    <cellStyle name="Normal 4 2 2 2 2 9" xfId="13459"/>
    <cellStyle name="Normal 4 2 2 2 2 9 2" xfId="13460"/>
    <cellStyle name="Normal 4 2 2 2 2 9 2 2" xfId="26412"/>
    <cellStyle name="Normal 4 2 2 2 2 9 3" xfId="26413"/>
    <cellStyle name="Normal 4 2 2 2 3" xfId="919"/>
    <cellStyle name="Normal 4 2 2 2 3 2" xfId="1873"/>
    <cellStyle name="Normal 4 2 2 2 3 2 2" xfId="13461"/>
    <cellStyle name="Normal 4 2 2 2 3 2 2 2" xfId="13462"/>
    <cellStyle name="Normal 4 2 2 2 3 2 2 2 2" xfId="13463"/>
    <cellStyle name="Normal 4 2 2 2 3 2 2 2 2 2" xfId="26414"/>
    <cellStyle name="Normal 4 2 2 2 3 2 2 2 3" xfId="26415"/>
    <cellStyle name="Normal 4 2 2 2 3 2 2 3" xfId="13464"/>
    <cellStyle name="Normal 4 2 2 2 3 2 2 3 2" xfId="26416"/>
    <cellStyle name="Normal 4 2 2 2 3 2 2 4" xfId="16327"/>
    <cellStyle name="Normal 4 2 2 2 3 2 3" xfId="13465"/>
    <cellStyle name="Normal 4 2 2 2 3 2 3 2" xfId="13466"/>
    <cellStyle name="Normal 4 2 2 2 3 2 3 2 2" xfId="17260"/>
    <cellStyle name="Normal 4 2 2 2 3 2 3 3" xfId="26417"/>
    <cellStyle name="Normal 4 2 2 2 3 2 4" xfId="13467"/>
    <cellStyle name="Normal 4 2 2 2 3 2 4 2" xfId="13468"/>
    <cellStyle name="Normal 4 2 2 2 3 2 4 2 2" xfId="26418"/>
    <cellStyle name="Normal 4 2 2 2 3 2 4 3" xfId="26419"/>
    <cellStyle name="Normal 4 2 2 2 3 2 5" xfId="13469"/>
    <cellStyle name="Normal 4 2 2 2 3 2 5 2" xfId="13470"/>
    <cellStyle name="Normal 4 2 2 2 3 2 5 2 2" xfId="26420"/>
    <cellStyle name="Normal 4 2 2 2 3 2 5 3" xfId="29427"/>
    <cellStyle name="Normal 4 2 2 2 3 2 6" xfId="13471"/>
    <cellStyle name="Normal 4 2 2 2 3 2 6 2" xfId="13472"/>
    <cellStyle name="Normal 4 2 2 2 3 2 6 2 2" xfId="26421"/>
    <cellStyle name="Normal 4 2 2 2 3 2 6 3" xfId="26422"/>
    <cellStyle name="Normal 4 2 2 2 3 2 7" xfId="13473"/>
    <cellStyle name="Normal 4 2 2 2 3 2 7 2" xfId="26423"/>
    <cellStyle name="Normal 4 2 2 2 3 2 8" xfId="26424"/>
    <cellStyle name="Normal 4 2 2 2 3 3" xfId="13474"/>
    <cellStyle name="Normal 4 2 2 2 3 3 2" xfId="13475"/>
    <cellStyle name="Normal 4 2 2 2 3 3 2 2" xfId="13476"/>
    <cellStyle name="Normal 4 2 2 2 3 3 2 2 2" xfId="26425"/>
    <cellStyle name="Normal 4 2 2 2 3 3 2 3" xfId="26426"/>
    <cellStyle name="Normal 4 2 2 2 3 3 3" xfId="13477"/>
    <cellStyle name="Normal 4 2 2 2 3 3 3 2" xfId="26427"/>
    <cellStyle name="Normal 4 2 2 2 3 3 4" xfId="26428"/>
    <cellStyle name="Normal 4 2 2 2 3 4" xfId="13478"/>
    <cellStyle name="Normal 4 2 2 2 3 4 2" xfId="13479"/>
    <cellStyle name="Normal 4 2 2 2 3 4 2 2" xfId="26429"/>
    <cellStyle name="Normal 4 2 2 2 3 4 3" xfId="26430"/>
    <cellStyle name="Normal 4 2 2 2 3 5" xfId="13480"/>
    <cellStyle name="Normal 4 2 2 2 3 5 2" xfId="13481"/>
    <cellStyle name="Normal 4 2 2 2 3 5 2 2" xfId="26431"/>
    <cellStyle name="Normal 4 2 2 2 3 5 3" xfId="26432"/>
    <cellStyle name="Normal 4 2 2 2 3 6" xfId="13482"/>
    <cellStyle name="Normal 4 2 2 2 3 6 2" xfId="13483"/>
    <cellStyle name="Normal 4 2 2 2 3 6 2 2" xfId="26433"/>
    <cellStyle name="Normal 4 2 2 2 3 6 3" xfId="29428"/>
    <cellStyle name="Normal 4 2 2 2 3 7" xfId="13484"/>
    <cellStyle name="Normal 4 2 2 2 3 7 2" xfId="13485"/>
    <cellStyle name="Normal 4 2 2 2 3 7 2 2" xfId="26434"/>
    <cellStyle name="Normal 4 2 2 2 3 7 3" xfId="26435"/>
    <cellStyle name="Normal 4 2 2 2 3 8" xfId="13486"/>
    <cellStyle name="Normal 4 2 2 2 3 8 2" xfId="26436"/>
    <cellStyle name="Normal 4 2 2 2 3 9" xfId="26437"/>
    <cellStyle name="Normal 4 2 2 2 4" xfId="920"/>
    <cellStyle name="Normal 4 2 2 2 4 2" xfId="1874"/>
    <cellStyle name="Normal 4 2 2 2 4 2 2" xfId="13487"/>
    <cellStyle name="Normal 4 2 2 2 4 2 2 2" xfId="13488"/>
    <cellStyle name="Normal 4 2 2 2 4 2 2 2 2" xfId="13489"/>
    <cellStyle name="Normal 4 2 2 2 4 2 2 2 2 2" xfId="26438"/>
    <cellStyle name="Normal 4 2 2 2 4 2 2 2 3" xfId="26439"/>
    <cellStyle name="Normal 4 2 2 2 4 2 2 3" xfId="13490"/>
    <cellStyle name="Normal 4 2 2 2 4 2 2 3 2" xfId="26440"/>
    <cellStyle name="Normal 4 2 2 2 4 2 2 4" xfId="26441"/>
    <cellStyle name="Normal 4 2 2 2 4 2 3" xfId="13491"/>
    <cellStyle name="Normal 4 2 2 2 4 2 3 2" xfId="13492"/>
    <cellStyle name="Normal 4 2 2 2 4 2 3 2 2" xfId="26442"/>
    <cellStyle name="Normal 4 2 2 2 4 2 3 3" xfId="16328"/>
    <cellStyle name="Normal 4 2 2 2 4 2 4" xfId="13493"/>
    <cellStyle name="Normal 4 2 2 2 4 2 4 2" xfId="13494"/>
    <cellStyle name="Normal 4 2 2 2 4 2 4 2 2" xfId="17261"/>
    <cellStyle name="Normal 4 2 2 2 4 2 4 3" xfId="26443"/>
    <cellStyle name="Normal 4 2 2 2 4 2 5" xfId="13495"/>
    <cellStyle name="Normal 4 2 2 2 4 2 5 2" xfId="13496"/>
    <cellStyle name="Normal 4 2 2 2 4 2 5 2 2" xfId="26444"/>
    <cellStyle name="Normal 4 2 2 2 4 2 5 3" xfId="29429"/>
    <cellStyle name="Normal 4 2 2 2 4 2 6" xfId="13497"/>
    <cellStyle name="Normal 4 2 2 2 4 2 6 2" xfId="13498"/>
    <cellStyle name="Normal 4 2 2 2 4 2 6 2 2" xfId="26445"/>
    <cellStyle name="Normal 4 2 2 2 4 2 6 3" xfId="26446"/>
    <cellStyle name="Normal 4 2 2 2 4 2 7" xfId="13499"/>
    <cellStyle name="Normal 4 2 2 2 4 2 7 2" xfId="26447"/>
    <cellStyle name="Normal 4 2 2 2 4 2 8" xfId="26448"/>
    <cellStyle name="Normal 4 2 2 2 4 3" xfId="13500"/>
    <cellStyle name="Normal 4 2 2 2 4 3 2" xfId="13501"/>
    <cellStyle name="Normal 4 2 2 2 4 3 2 2" xfId="13502"/>
    <cellStyle name="Normal 4 2 2 2 4 3 2 2 2" xfId="26449"/>
    <cellStyle name="Normal 4 2 2 2 4 3 2 3" xfId="26450"/>
    <cellStyle name="Normal 4 2 2 2 4 3 3" xfId="13503"/>
    <cellStyle name="Normal 4 2 2 2 4 3 3 2" xfId="26451"/>
    <cellStyle name="Normal 4 2 2 2 4 3 4" xfId="26452"/>
    <cellStyle name="Normal 4 2 2 2 4 4" xfId="13504"/>
    <cellStyle name="Normal 4 2 2 2 4 4 2" xfId="13505"/>
    <cellStyle name="Normal 4 2 2 2 4 4 2 2" xfId="26453"/>
    <cellStyle name="Normal 4 2 2 2 4 4 3" xfId="26454"/>
    <cellStyle name="Normal 4 2 2 2 4 5" xfId="13506"/>
    <cellStyle name="Normal 4 2 2 2 4 5 2" xfId="13507"/>
    <cellStyle name="Normal 4 2 2 2 4 5 2 2" xfId="26455"/>
    <cellStyle name="Normal 4 2 2 2 4 5 3" xfId="26456"/>
    <cellStyle name="Normal 4 2 2 2 4 6" xfId="13508"/>
    <cellStyle name="Normal 4 2 2 2 4 6 2" xfId="13509"/>
    <cellStyle name="Normal 4 2 2 2 4 6 2 2" xfId="26457"/>
    <cellStyle name="Normal 4 2 2 2 4 6 3" xfId="26458"/>
    <cellStyle name="Normal 4 2 2 2 4 7" xfId="13510"/>
    <cellStyle name="Normal 4 2 2 2 4 7 2" xfId="13511"/>
    <cellStyle name="Normal 4 2 2 2 4 7 2 2" xfId="26459"/>
    <cellStyle name="Normal 4 2 2 2 4 7 3" xfId="26460"/>
    <cellStyle name="Normal 4 2 2 2 4 8" xfId="13512"/>
    <cellStyle name="Normal 4 2 2 2 4 8 2" xfId="26461"/>
    <cellStyle name="Normal 4 2 2 2 4 9" xfId="26462"/>
    <cellStyle name="Normal 4 2 2 2 5" xfId="921"/>
    <cellStyle name="Normal 4 2 2 2 5 2" xfId="1875"/>
    <cellStyle name="Normal 4 2 2 2 5 2 2" xfId="13513"/>
    <cellStyle name="Normal 4 2 2 2 5 2 2 2" xfId="13514"/>
    <cellStyle name="Normal 4 2 2 2 5 2 2 2 2" xfId="13515"/>
    <cellStyle name="Normal 4 2 2 2 5 2 2 2 2 2" xfId="26463"/>
    <cellStyle name="Normal 4 2 2 2 5 2 2 2 3" xfId="26464"/>
    <cellStyle name="Normal 4 2 2 2 5 2 2 3" xfId="13516"/>
    <cellStyle name="Normal 4 2 2 2 5 2 2 3 2" xfId="26465"/>
    <cellStyle name="Normal 4 2 2 2 5 2 2 4" xfId="26466"/>
    <cellStyle name="Normal 4 2 2 2 5 2 3" xfId="13517"/>
    <cellStyle name="Normal 4 2 2 2 5 2 3 2" xfId="13518"/>
    <cellStyle name="Normal 4 2 2 2 5 2 3 2 2" xfId="26467"/>
    <cellStyle name="Normal 4 2 2 2 5 2 3 3" xfId="26468"/>
    <cellStyle name="Normal 4 2 2 2 5 2 4" xfId="13519"/>
    <cellStyle name="Normal 4 2 2 2 5 2 4 2" xfId="13520"/>
    <cellStyle name="Normal 4 2 2 2 5 2 4 2 2" xfId="16329"/>
    <cellStyle name="Normal 4 2 2 2 5 2 4 3" xfId="17262"/>
    <cellStyle name="Normal 4 2 2 2 5 2 5" xfId="13521"/>
    <cellStyle name="Normal 4 2 2 2 5 2 5 2" xfId="13522"/>
    <cellStyle name="Normal 4 2 2 2 5 2 5 2 2" xfId="29430"/>
    <cellStyle name="Normal 4 2 2 2 5 2 5 3" xfId="30354"/>
    <cellStyle name="Normal 4 2 2 2 5 2 6" xfId="13523"/>
    <cellStyle name="Normal 4 2 2 2 5 2 6 2" xfId="13524"/>
    <cellStyle name="Normal 4 2 2 2 5 2 6 2 2" xfId="26469"/>
    <cellStyle name="Normal 4 2 2 2 5 2 6 3" xfId="26470"/>
    <cellStyle name="Normal 4 2 2 2 5 2 7" xfId="13525"/>
    <cellStyle name="Normal 4 2 2 2 5 2 7 2" xfId="26471"/>
    <cellStyle name="Normal 4 2 2 2 5 2 8" xfId="26472"/>
    <cellStyle name="Normal 4 2 2 2 5 3" xfId="13526"/>
    <cellStyle name="Normal 4 2 2 2 5 3 2" xfId="13527"/>
    <cellStyle name="Normal 4 2 2 2 5 3 2 2" xfId="13528"/>
    <cellStyle name="Normal 4 2 2 2 5 3 2 2 2" xfId="26473"/>
    <cellStyle name="Normal 4 2 2 2 5 3 2 3" xfId="26474"/>
    <cellStyle name="Normal 4 2 2 2 5 3 3" xfId="13529"/>
    <cellStyle name="Normal 4 2 2 2 5 3 3 2" xfId="26475"/>
    <cellStyle name="Normal 4 2 2 2 5 3 4" xfId="26476"/>
    <cellStyle name="Normal 4 2 2 2 5 4" xfId="13530"/>
    <cellStyle name="Normal 4 2 2 2 5 4 2" xfId="13531"/>
    <cellStyle name="Normal 4 2 2 2 5 4 2 2" xfId="26477"/>
    <cellStyle name="Normal 4 2 2 2 5 4 3" xfId="26478"/>
    <cellStyle name="Normal 4 2 2 2 5 5" xfId="13532"/>
    <cellStyle name="Normal 4 2 2 2 5 5 2" xfId="13533"/>
    <cellStyle name="Normal 4 2 2 2 5 5 2 2" xfId="26479"/>
    <cellStyle name="Normal 4 2 2 2 5 5 3" xfId="26480"/>
    <cellStyle name="Normal 4 2 2 2 5 6" xfId="13534"/>
    <cellStyle name="Normal 4 2 2 2 5 6 2" xfId="13535"/>
    <cellStyle name="Normal 4 2 2 2 5 6 2 2" xfId="26481"/>
    <cellStyle name="Normal 4 2 2 2 5 6 3" xfId="26482"/>
    <cellStyle name="Normal 4 2 2 2 5 7" xfId="13536"/>
    <cellStyle name="Normal 4 2 2 2 5 7 2" xfId="13537"/>
    <cellStyle name="Normal 4 2 2 2 5 7 2 2" xfId="26483"/>
    <cellStyle name="Normal 4 2 2 2 5 7 3" xfId="26484"/>
    <cellStyle name="Normal 4 2 2 2 5 8" xfId="13538"/>
    <cellStyle name="Normal 4 2 2 2 5 8 2" xfId="26485"/>
    <cellStyle name="Normal 4 2 2 2 5 9" xfId="26486"/>
    <cellStyle name="Normal 4 2 2 2 6" xfId="1876"/>
    <cellStyle name="Normal 4 2 2 2 6 2" xfId="13539"/>
    <cellStyle name="Normal 4 2 2 2 6 2 2" xfId="13540"/>
    <cellStyle name="Normal 4 2 2 2 6 2 2 2" xfId="13541"/>
    <cellStyle name="Normal 4 2 2 2 6 2 2 2 2" xfId="26487"/>
    <cellStyle name="Normal 4 2 2 2 6 2 2 3" xfId="26488"/>
    <cellStyle name="Normal 4 2 2 2 6 2 3" xfId="13542"/>
    <cellStyle name="Normal 4 2 2 2 6 2 3 2" xfId="26489"/>
    <cellStyle name="Normal 4 2 2 2 6 2 4" xfId="26490"/>
    <cellStyle name="Normal 4 2 2 2 6 3" xfId="13543"/>
    <cellStyle name="Normal 4 2 2 2 6 3 2" xfId="13544"/>
    <cellStyle name="Normal 4 2 2 2 6 3 2 2" xfId="26491"/>
    <cellStyle name="Normal 4 2 2 2 6 3 3" xfId="26492"/>
    <cellStyle name="Normal 4 2 2 2 6 4" xfId="13545"/>
    <cellStyle name="Normal 4 2 2 2 6 4 2" xfId="13546"/>
    <cellStyle name="Normal 4 2 2 2 6 4 2 2" xfId="26493"/>
    <cellStyle name="Normal 4 2 2 2 6 4 3" xfId="26494"/>
    <cellStyle name="Normal 4 2 2 2 6 5" xfId="13547"/>
    <cellStyle name="Normal 4 2 2 2 6 5 2" xfId="13548"/>
    <cellStyle name="Normal 4 2 2 2 6 5 2 2" xfId="29431"/>
    <cellStyle name="Normal 4 2 2 2 6 5 3" xfId="30355"/>
    <cellStyle name="Normal 4 2 2 2 6 6" xfId="13549"/>
    <cellStyle name="Normal 4 2 2 2 6 6 2" xfId="13550"/>
    <cellStyle name="Normal 4 2 2 2 6 6 2 2" xfId="17263"/>
    <cellStyle name="Normal 4 2 2 2 6 6 3" xfId="26495"/>
    <cellStyle name="Normal 4 2 2 2 6 7" xfId="13551"/>
    <cellStyle name="Normal 4 2 2 2 6 7 2" xfId="26496"/>
    <cellStyle name="Normal 4 2 2 2 6 8" xfId="26497"/>
    <cellStyle name="Normal 4 2 2 2 7" xfId="1877"/>
    <cellStyle name="Normal 4 2 2 2 7 2" xfId="13552"/>
    <cellStyle name="Normal 4 2 2 2 7 2 2" xfId="13553"/>
    <cellStyle name="Normal 4 2 2 2 7 2 2 2" xfId="13554"/>
    <cellStyle name="Normal 4 2 2 2 7 2 2 2 2" xfId="26498"/>
    <cellStyle name="Normal 4 2 2 2 7 2 2 3" xfId="26499"/>
    <cellStyle name="Normal 4 2 2 2 7 2 3" xfId="13555"/>
    <cellStyle name="Normal 4 2 2 2 7 2 3 2" xfId="26500"/>
    <cellStyle name="Normal 4 2 2 2 7 2 4" xfId="26501"/>
    <cellStyle name="Normal 4 2 2 2 7 3" xfId="13556"/>
    <cellStyle name="Normal 4 2 2 2 7 3 2" xfId="13557"/>
    <cellStyle name="Normal 4 2 2 2 7 3 2 2" xfId="26502"/>
    <cellStyle name="Normal 4 2 2 2 7 3 3" xfId="26503"/>
    <cellStyle name="Normal 4 2 2 2 7 4" xfId="13558"/>
    <cellStyle name="Normal 4 2 2 2 7 4 2" xfId="13559"/>
    <cellStyle name="Normal 4 2 2 2 7 4 2 2" xfId="26504"/>
    <cellStyle name="Normal 4 2 2 2 7 4 3" xfId="26505"/>
    <cellStyle name="Normal 4 2 2 2 7 5" xfId="13560"/>
    <cellStyle name="Normal 4 2 2 2 7 5 2" xfId="13561"/>
    <cellStyle name="Normal 4 2 2 2 7 5 2 2" xfId="26506"/>
    <cellStyle name="Normal 4 2 2 2 7 5 3" xfId="26507"/>
    <cellStyle name="Normal 4 2 2 2 7 6" xfId="13562"/>
    <cellStyle name="Normal 4 2 2 2 7 6 2" xfId="13563"/>
    <cellStyle name="Normal 4 2 2 2 7 6 2 2" xfId="17264"/>
    <cellStyle name="Normal 4 2 2 2 7 6 3" xfId="26508"/>
    <cellStyle name="Normal 4 2 2 2 7 7" xfId="13564"/>
    <cellStyle name="Normal 4 2 2 2 7 7 2" xfId="26509"/>
    <cellStyle name="Normal 4 2 2 2 7 8" xfId="26510"/>
    <cellStyle name="Normal 4 2 2 2 8" xfId="1878"/>
    <cellStyle name="Normal 4 2 2 2 8 2" xfId="13565"/>
    <cellStyle name="Normal 4 2 2 2 8 2 2" xfId="13566"/>
    <cellStyle name="Normal 4 2 2 2 8 2 2 2" xfId="13567"/>
    <cellStyle name="Normal 4 2 2 2 8 2 2 2 2" xfId="26511"/>
    <cellStyle name="Normal 4 2 2 2 8 2 2 3" xfId="26512"/>
    <cellStyle name="Normal 4 2 2 2 8 2 3" xfId="13568"/>
    <cellStyle name="Normal 4 2 2 2 8 2 3 2" xfId="26513"/>
    <cellStyle name="Normal 4 2 2 2 8 2 4" xfId="26514"/>
    <cellStyle name="Normal 4 2 2 2 8 3" xfId="13569"/>
    <cellStyle name="Normal 4 2 2 2 8 3 2" xfId="13570"/>
    <cellStyle name="Normal 4 2 2 2 8 3 2 2" xfId="26515"/>
    <cellStyle name="Normal 4 2 2 2 8 3 3" xfId="26516"/>
    <cellStyle name="Normal 4 2 2 2 8 4" xfId="13571"/>
    <cellStyle name="Normal 4 2 2 2 8 4 2" xfId="13572"/>
    <cellStyle name="Normal 4 2 2 2 8 4 2 2" xfId="26517"/>
    <cellStyle name="Normal 4 2 2 2 8 4 3" xfId="26518"/>
    <cellStyle name="Normal 4 2 2 2 8 5" xfId="13573"/>
    <cellStyle name="Normal 4 2 2 2 8 5 2" xfId="13574"/>
    <cellStyle name="Normal 4 2 2 2 8 5 2 2" xfId="29432"/>
    <cellStyle name="Normal 4 2 2 2 8 5 3" xfId="30356"/>
    <cellStyle name="Normal 4 2 2 2 8 6" xfId="13575"/>
    <cellStyle name="Normal 4 2 2 2 8 6 2" xfId="13576"/>
    <cellStyle name="Normal 4 2 2 2 8 6 2 2" xfId="26519"/>
    <cellStyle name="Normal 4 2 2 2 8 6 3" xfId="26520"/>
    <cellStyle name="Normal 4 2 2 2 8 7" xfId="13577"/>
    <cellStyle name="Normal 4 2 2 2 8 7 2" xfId="17265"/>
    <cellStyle name="Normal 4 2 2 2 8 8" xfId="26521"/>
    <cellStyle name="Normal 4 2 2 2 9" xfId="13578"/>
    <cellStyle name="Normal 4 2 2 2 9 2" xfId="13579"/>
    <cellStyle name="Normal 4 2 2 2 9 2 2" xfId="13580"/>
    <cellStyle name="Normal 4 2 2 2 9 2 2 2" xfId="26522"/>
    <cellStyle name="Normal 4 2 2 2 9 2 3" xfId="26523"/>
    <cellStyle name="Normal 4 2 2 2 9 3" xfId="13581"/>
    <cellStyle name="Normal 4 2 2 2 9 3 2" xfId="26524"/>
    <cellStyle name="Normal 4 2 2 2 9 4" xfId="30357"/>
    <cellStyle name="Normal 4 2 2 3" xfId="922"/>
    <cellStyle name="Normal 4 2 2 3 2" xfId="923"/>
    <cellStyle name="Normal 4 2 2 3 2 2" xfId="30358"/>
    <cellStyle name="Normal 4 2 2 3 3" xfId="1342"/>
    <cellStyle name="Normal 4 2 2 3 3 2" xfId="13582"/>
    <cellStyle name="Normal 4 2 2 3 3 2 2" xfId="30359"/>
    <cellStyle name="Normal 4 2 2 3 3 3" xfId="30360"/>
    <cellStyle name="Normal 4 2 2 3 4" xfId="13583"/>
    <cellStyle name="Normal 4 2 2 3 4 2" xfId="30361"/>
    <cellStyle name="Normal 4 2 2 3 5" xfId="26525"/>
    <cellStyle name="Normal 4 2 2 4" xfId="924"/>
    <cellStyle name="Normal 4 2 2 4 10" xfId="13584"/>
    <cellStyle name="Normal 4 2 2 4 10 2" xfId="13585"/>
    <cellStyle name="Normal 4 2 2 4 10 2 2" xfId="26526"/>
    <cellStyle name="Normal 4 2 2 4 10 3" xfId="26527"/>
    <cellStyle name="Normal 4 2 2 4 11" xfId="13586"/>
    <cellStyle name="Normal 4 2 2 4 11 2" xfId="13587"/>
    <cellStyle name="Normal 4 2 2 4 11 2 2" xfId="26528"/>
    <cellStyle name="Normal 4 2 2 4 11 3" xfId="26529"/>
    <cellStyle name="Normal 4 2 2 4 12" xfId="13588"/>
    <cellStyle name="Normal 4 2 2 4 12 2" xfId="13589"/>
    <cellStyle name="Normal 4 2 2 4 12 2 2" xfId="26530"/>
    <cellStyle name="Normal 4 2 2 4 12 3" xfId="26531"/>
    <cellStyle name="Normal 4 2 2 4 13" xfId="13590"/>
    <cellStyle name="Normal 4 2 2 4 13 2" xfId="26532"/>
    <cellStyle name="Normal 4 2 2 4 14" xfId="26533"/>
    <cellStyle name="Normal 4 2 2 4 2" xfId="925"/>
    <cellStyle name="Normal 4 2 2 4 2 2" xfId="1879"/>
    <cellStyle name="Normal 4 2 2 4 2 2 2" xfId="13591"/>
    <cellStyle name="Normal 4 2 2 4 2 2 2 2" xfId="13592"/>
    <cellStyle name="Normal 4 2 2 4 2 2 2 2 2" xfId="13593"/>
    <cellStyle name="Normal 4 2 2 4 2 2 2 2 2 2" xfId="26534"/>
    <cellStyle name="Normal 4 2 2 4 2 2 2 2 3" xfId="26535"/>
    <cellStyle name="Normal 4 2 2 4 2 2 2 3" xfId="13594"/>
    <cellStyle name="Normal 4 2 2 4 2 2 2 3 2" xfId="26536"/>
    <cellStyle name="Normal 4 2 2 4 2 2 2 4" xfId="26537"/>
    <cellStyle name="Normal 4 2 2 4 2 2 3" xfId="13595"/>
    <cellStyle name="Normal 4 2 2 4 2 2 3 2" xfId="13596"/>
    <cellStyle name="Normal 4 2 2 4 2 2 3 2 2" xfId="16330"/>
    <cellStyle name="Normal 4 2 2 4 2 2 3 3" xfId="29433"/>
    <cellStyle name="Normal 4 2 2 4 2 2 4" xfId="13597"/>
    <cellStyle name="Normal 4 2 2 4 2 2 4 2" xfId="13598"/>
    <cellStyle name="Normal 4 2 2 4 2 2 4 2 2" xfId="26538"/>
    <cellStyle name="Normal 4 2 2 4 2 2 4 3" xfId="26539"/>
    <cellStyle name="Normal 4 2 2 4 2 2 5" xfId="13599"/>
    <cellStyle name="Normal 4 2 2 4 2 2 5 2" xfId="13600"/>
    <cellStyle name="Normal 4 2 2 4 2 2 5 2 2" xfId="26540"/>
    <cellStyle name="Normal 4 2 2 4 2 2 5 3" xfId="26541"/>
    <cellStyle name="Normal 4 2 2 4 2 2 6" xfId="13601"/>
    <cellStyle name="Normal 4 2 2 4 2 2 6 2" xfId="13602"/>
    <cellStyle name="Normal 4 2 2 4 2 2 6 2 2" xfId="26542"/>
    <cellStyle name="Normal 4 2 2 4 2 2 6 3" xfId="26543"/>
    <cellStyle name="Normal 4 2 2 4 2 2 7" xfId="13603"/>
    <cellStyle name="Normal 4 2 2 4 2 2 7 2" xfId="26544"/>
    <cellStyle name="Normal 4 2 2 4 2 2 8" xfId="16331"/>
    <cellStyle name="Normal 4 2 2 4 2 3" xfId="13604"/>
    <cellStyle name="Normal 4 2 2 4 2 3 2" xfId="13605"/>
    <cellStyle name="Normal 4 2 2 4 2 3 2 2" xfId="13606"/>
    <cellStyle name="Normal 4 2 2 4 2 3 2 2 2" xfId="17266"/>
    <cellStyle name="Normal 4 2 2 4 2 3 2 3" xfId="26545"/>
    <cellStyle name="Normal 4 2 2 4 2 3 3" xfId="13607"/>
    <cellStyle name="Normal 4 2 2 4 2 3 3 2" xfId="26546"/>
    <cellStyle name="Normal 4 2 2 4 2 3 4" xfId="26547"/>
    <cellStyle name="Normal 4 2 2 4 2 4" xfId="13608"/>
    <cellStyle name="Normal 4 2 2 4 2 4 2" xfId="13609"/>
    <cellStyle name="Normal 4 2 2 4 2 4 2 2" xfId="26548"/>
    <cellStyle name="Normal 4 2 2 4 2 4 3" xfId="29434"/>
    <cellStyle name="Normal 4 2 2 4 2 5" xfId="13610"/>
    <cellStyle name="Normal 4 2 2 4 2 5 2" xfId="13611"/>
    <cellStyle name="Normal 4 2 2 4 2 5 2 2" xfId="26549"/>
    <cellStyle name="Normal 4 2 2 4 2 5 3" xfId="26550"/>
    <cellStyle name="Normal 4 2 2 4 2 6" xfId="13612"/>
    <cellStyle name="Normal 4 2 2 4 2 6 2" xfId="13613"/>
    <cellStyle name="Normal 4 2 2 4 2 6 2 2" xfId="26551"/>
    <cellStyle name="Normal 4 2 2 4 2 6 3" xfId="26552"/>
    <cellStyle name="Normal 4 2 2 4 2 7" xfId="13614"/>
    <cellStyle name="Normal 4 2 2 4 2 7 2" xfId="13615"/>
    <cellStyle name="Normal 4 2 2 4 2 7 2 2" xfId="26553"/>
    <cellStyle name="Normal 4 2 2 4 2 7 3" xfId="26554"/>
    <cellStyle name="Normal 4 2 2 4 2 8" xfId="13616"/>
    <cellStyle name="Normal 4 2 2 4 2 8 2" xfId="26555"/>
    <cellStyle name="Normal 4 2 2 4 2 9" xfId="26556"/>
    <cellStyle name="Normal 4 2 2 4 3" xfId="926"/>
    <cellStyle name="Normal 4 2 2 4 3 2" xfId="1880"/>
    <cellStyle name="Normal 4 2 2 4 3 2 2" xfId="13617"/>
    <cellStyle name="Normal 4 2 2 4 3 2 2 2" xfId="13618"/>
    <cellStyle name="Normal 4 2 2 4 3 2 2 2 2" xfId="13619"/>
    <cellStyle name="Normal 4 2 2 4 3 2 2 2 2 2" xfId="26557"/>
    <cellStyle name="Normal 4 2 2 4 3 2 2 2 3" xfId="26558"/>
    <cellStyle name="Normal 4 2 2 4 3 2 2 3" xfId="13620"/>
    <cellStyle name="Normal 4 2 2 4 3 2 2 3 2" xfId="26559"/>
    <cellStyle name="Normal 4 2 2 4 3 2 2 4" xfId="26560"/>
    <cellStyle name="Normal 4 2 2 4 3 2 3" xfId="13621"/>
    <cellStyle name="Normal 4 2 2 4 3 2 3 2" xfId="13622"/>
    <cellStyle name="Normal 4 2 2 4 3 2 3 2 2" xfId="26561"/>
    <cellStyle name="Normal 4 2 2 4 3 2 3 3" xfId="29435"/>
    <cellStyle name="Normal 4 2 2 4 3 2 4" xfId="13623"/>
    <cellStyle name="Normal 4 2 2 4 3 2 4 2" xfId="13624"/>
    <cellStyle name="Normal 4 2 2 4 3 2 4 2 2" xfId="30362"/>
    <cellStyle name="Normal 4 2 2 4 3 2 4 3" xfId="30363"/>
    <cellStyle name="Normal 4 2 2 4 3 2 5" xfId="13625"/>
    <cellStyle name="Normal 4 2 2 4 3 2 5 2" xfId="13626"/>
    <cellStyle name="Normal 4 2 2 4 3 2 5 2 2" xfId="29027"/>
    <cellStyle name="Normal 4 2 2 4 3 2 5 3" xfId="29639"/>
    <cellStyle name="Normal 4 2 2 4 3 2 6" xfId="13627"/>
    <cellStyle name="Normal 4 2 2 4 3 2 6 2" xfId="13628"/>
    <cellStyle name="Normal 4 2 2 4 3 2 6 2 2" xfId="29640"/>
    <cellStyle name="Normal 4 2 2 4 3 2 6 3" xfId="26562"/>
    <cellStyle name="Normal 4 2 2 4 3 2 7" xfId="13629"/>
    <cellStyle name="Normal 4 2 2 4 3 2 7 2" xfId="26563"/>
    <cellStyle name="Normal 4 2 2 4 3 2 8" xfId="26564"/>
    <cellStyle name="Normal 4 2 2 4 3 3" xfId="13630"/>
    <cellStyle name="Normal 4 2 2 4 3 3 2" xfId="13631"/>
    <cellStyle name="Normal 4 2 2 4 3 3 2 2" xfId="13632"/>
    <cellStyle name="Normal 4 2 2 4 3 3 2 2 2" xfId="26565"/>
    <cellStyle name="Normal 4 2 2 4 3 3 2 3" xfId="26566"/>
    <cellStyle name="Normal 4 2 2 4 3 3 3" xfId="13633"/>
    <cellStyle name="Normal 4 2 2 4 3 3 3 2" xfId="26567"/>
    <cellStyle name="Normal 4 2 2 4 3 3 4" xfId="26568"/>
    <cellStyle name="Normal 4 2 2 4 3 4" xfId="13634"/>
    <cellStyle name="Normal 4 2 2 4 3 4 2" xfId="13635"/>
    <cellStyle name="Normal 4 2 2 4 3 4 2 2" xfId="26569"/>
    <cellStyle name="Normal 4 2 2 4 3 4 3" xfId="26570"/>
    <cellStyle name="Normal 4 2 2 4 3 5" xfId="13636"/>
    <cellStyle name="Normal 4 2 2 4 3 5 2" xfId="13637"/>
    <cellStyle name="Normal 4 2 2 4 3 5 2 2" xfId="16332"/>
    <cellStyle name="Normal 4 2 2 4 3 5 3" xfId="17267"/>
    <cellStyle name="Normal 4 2 2 4 3 6" xfId="13638"/>
    <cellStyle name="Normal 4 2 2 4 3 6 2" xfId="13639"/>
    <cellStyle name="Normal 4 2 2 4 3 6 2 2" xfId="26571"/>
    <cellStyle name="Normal 4 2 2 4 3 6 3" xfId="26572"/>
    <cellStyle name="Normal 4 2 2 4 3 7" xfId="13640"/>
    <cellStyle name="Normal 4 2 2 4 3 7 2" xfId="13641"/>
    <cellStyle name="Normal 4 2 2 4 3 7 2 2" xfId="26573"/>
    <cellStyle name="Normal 4 2 2 4 3 7 3" xfId="26574"/>
    <cellStyle name="Normal 4 2 2 4 3 8" xfId="13642"/>
    <cellStyle name="Normal 4 2 2 4 3 8 2" xfId="26575"/>
    <cellStyle name="Normal 4 2 2 4 3 9" xfId="26576"/>
    <cellStyle name="Normal 4 2 2 4 4" xfId="927"/>
    <cellStyle name="Normal 4 2 2 4 4 2" xfId="1881"/>
    <cellStyle name="Normal 4 2 2 4 4 2 2" xfId="13643"/>
    <cellStyle name="Normal 4 2 2 4 4 2 2 2" xfId="13644"/>
    <cellStyle name="Normal 4 2 2 4 4 2 2 2 2" xfId="13645"/>
    <cellStyle name="Normal 4 2 2 4 4 2 2 2 2 2" xfId="26577"/>
    <cellStyle name="Normal 4 2 2 4 4 2 2 2 3" xfId="26578"/>
    <cellStyle name="Normal 4 2 2 4 4 2 2 3" xfId="13646"/>
    <cellStyle name="Normal 4 2 2 4 4 2 2 3 2" xfId="29436"/>
    <cellStyle name="Normal 4 2 2 4 4 2 2 4" xfId="26579"/>
    <cellStyle name="Normal 4 2 2 4 4 2 3" xfId="13647"/>
    <cellStyle name="Normal 4 2 2 4 4 2 3 2" xfId="13648"/>
    <cellStyle name="Normal 4 2 2 4 4 2 3 2 2" xfId="26580"/>
    <cellStyle name="Normal 4 2 2 4 4 2 3 3" xfId="26581"/>
    <cellStyle name="Normal 4 2 2 4 4 2 4" xfId="13649"/>
    <cellStyle name="Normal 4 2 2 4 4 2 4 2" xfId="13650"/>
    <cellStyle name="Normal 4 2 2 4 4 2 4 2 2" xfId="26582"/>
    <cellStyle name="Normal 4 2 2 4 4 2 4 3" xfId="26583"/>
    <cellStyle name="Normal 4 2 2 4 4 2 5" xfId="13651"/>
    <cellStyle name="Normal 4 2 2 4 4 2 5 2" xfId="13652"/>
    <cellStyle name="Normal 4 2 2 4 4 2 5 2 2" xfId="26584"/>
    <cellStyle name="Normal 4 2 2 4 4 2 5 3" xfId="26585"/>
    <cellStyle name="Normal 4 2 2 4 4 2 6" xfId="13653"/>
    <cellStyle name="Normal 4 2 2 4 4 2 6 2" xfId="13654"/>
    <cellStyle name="Normal 4 2 2 4 4 2 6 2 2" xfId="26586"/>
    <cellStyle name="Normal 4 2 2 4 4 2 6 3" xfId="26587"/>
    <cellStyle name="Normal 4 2 2 4 4 2 7" xfId="13655"/>
    <cellStyle name="Normal 4 2 2 4 4 2 7 2" xfId="26588"/>
    <cellStyle name="Normal 4 2 2 4 4 2 8" xfId="26589"/>
    <cellStyle name="Normal 4 2 2 4 4 3" xfId="13656"/>
    <cellStyle name="Normal 4 2 2 4 4 3 2" xfId="13657"/>
    <cellStyle name="Normal 4 2 2 4 4 3 2 2" xfId="13658"/>
    <cellStyle name="Normal 4 2 2 4 4 3 2 2 2" xfId="26590"/>
    <cellStyle name="Normal 4 2 2 4 4 3 2 3" xfId="26591"/>
    <cellStyle name="Normal 4 2 2 4 4 3 3" xfId="13659"/>
    <cellStyle name="Normal 4 2 2 4 4 3 3 2" xfId="29437"/>
    <cellStyle name="Normal 4 2 2 4 4 3 4" xfId="26592"/>
    <cellStyle name="Normal 4 2 2 4 4 4" xfId="13660"/>
    <cellStyle name="Normal 4 2 2 4 4 4 2" xfId="13661"/>
    <cellStyle name="Normal 4 2 2 4 4 4 2 2" xfId="26593"/>
    <cellStyle name="Normal 4 2 2 4 4 4 3" xfId="26594"/>
    <cellStyle name="Normal 4 2 2 4 4 5" xfId="13662"/>
    <cellStyle name="Normal 4 2 2 4 4 5 2" xfId="13663"/>
    <cellStyle name="Normal 4 2 2 4 4 5 2 2" xfId="26595"/>
    <cellStyle name="Normal 4 2 2 4 4 5 3" xfId="26596"/>
    <cellStyle name="Normal 4 2 2 4 4 6" xfId="13664"/>
    <cellStyle name="Normal 4 2 2 4 4 6 2" xfId="13665"/>
    <cellStyle name="Normal 4 2 2 4 4 6 2 2" xfId="16333"/>
    <cellStyle name="Normal 4 2 2 4 4 6 3" xfId="17268"/>
    <cellStyle name="Normal 4 2 2 4 4 7" xfId="13666"/>
    <cellStyle name="Normal 4 2 2 4 4 7 2" xfId="13667"/>
    <cellStyle name="Normal 4 2 2 4 4 7 2 2" xfId="26597"/>
    <cellStyle name="Normal 4 2 2 4 4 7 3" xfId="26598"/>
    <cellStyle name="Normal 4 2 2 4 4 8" xfId="13668"/>
    <cellStyle name="Normal 4 2 2 4 4 8 2" xfId="26599"/>
    <cellStyle name="Normal 4 2 2 4 4 9" xfId="26600"/>
    <cellStyle name="Normal 4 2 2 4 5" xfId="1882"/>
    <cellStyle name="Normal 4 2 2 4 5 2" xfId="13669"/>
    <cellStyle name="Normal 4 2 2 4 5 2 2" xfId="13670"/>
    <cellStyle name="Normal 4 2 2 4 5 2 2 2" xfId="13671"/>
    <cellStyle name="Normal 4 2 2 4 5 2 2 2 2" xfId="26601"/>
    <cellStyle name="Normal 4 2 2 4 5 2 2 3" xfId="26602"/>
    <cellStyle name="Normal 4 2 2 4 5 2 3" xfId="13672"/>
    <cellStyle name="Normal 4 2 2 4 5 2 3 2" xfId="29438"/>
    <cellStyle name="Normal 4 2 2 4 5 2 4" xfId="26603"/>
    <cellStyle name="Normal 4 2 2 4 5 3" xfId="13673"/>
    <cellStyle name="Normal 4 2 2 4 5 3 2" xfId="13674"/>
    <cellStyle name="Normal 4 2 2 4 5 3 2 2" xfId="26604"/>
    <cellStyle name="Normal 4 2 2 4 5 3 3" xfId="26605"/>
    <cellStyle name="Normal 4 2 2 4 5 4" xfId="13675"/>
    <cellStyle name="Normal 4 2 2 4 5 4 2" xfId="13676"/>
    <cellStyle name="Normal 4 2 2 4 5 4 2 2" xfId="26606"/>
    <cellStyle name="Normal 4 2 2 4 5 4 3" xfId="26607"/>
    <cellStyle name="Normal 4 2 2 4 5 5" xfId="13677"/>
    <cellStyle name="Normal 4 2 2 4 5 5 2" xfId="13678"/>
    <cellStyle name="Normal 4 2 2 4 5 5 2 2" xfId="26608"/>
    <cellStyle name="Normal 4 2 2 4 5 5 3" xfId="26609"/>
    <cellStyle name="Normal 4 2 2 4 5 6" xfId="13679"/>
    <cellStyle name="Normal 4 2 2 4 5 6 2" xfId="13680"/>
    <cellStyle name="Normal 4 2 2 4 5 6 2 2" xfId="26610"/>
    <cellStyle name="Normal 4 2 2 4 5 6 3" xfId="26611"/>
    <cellStyle name="Normal 4 2 2 4 5 7" xfId="13681"/>
    <cellStyle name="Normal 4 2 2 4 5 7 2" xfId="26612"/>
    <cellStyle name="Normal 4 2 2 4 5 8" xfId="26613"/>
    <cellStyle name="Normal 4 2 2 4 6" xfId="1883"/>
    <cellStyle name="Normal 4 2 2 4 6 2" xfId="13682"/>
    <cellStyle name="Normal 4 2 2 4 6 2 2" xfId="13683"/>
    <cellStyle name="Normal 4 2 2 4 6 2 2 2" xfId="13684"/>
    <cellStyle name="Normal 4 2 2 4 6 2 2 2 2" xfId="26614"/>
    <cellStyle name="Normal 4 2 2 4 6 2 2 3" xfId="26615"/>
    <cellStyle name="Normal 4 2 2 4 6 2 3" xfId="13685"/>
    <cellStyle name="Normal 4 2 2 4 6 2 3 2" xfId="26616"/>
    <cellStyle name="Normal 4 2 2 4 6 2 4" xfId="26617"/>
    <cellStyle name="Normal 4 2 2 4 6 3" xfId="13686"/>
    <cellStyle name="Normal 4 2 2 4 6 3 2" xfId="13687"/>
    <cellStyle name="Normal 4 2 2 4 6 3 2 2" xfId="26618"/>
    <cellStyle name="Normal 4 2 2 4 6 3 3" xfId="26619"/>
    <cellStyle name="Normal 4 2 2 4 6 4" xfId="13688"/>
    <cellStyle name="Normal 4 2 2 4 6 4 2" xfId="13689"/>
    <cellStyle name="Normal 4 2 2 4 6 4 2 2" xfId="26620"/>
    <cellStyle name="Normal 4 2 2 4 6 4 3" xfId="26621"/>
    <cellStyle name="Normal 4 2 2 4 6 5" xfId="13690"/>
    <cellStyle name="Normal 4 2 2 4 6 5 2" xfId="13691"/>
    <cellStyle name="Normal 4 2 2 4 6 5 2 2" xfId="26622"/>
    <cellStyle name="Normal 4 2 2 4 6 5 3" xfId="17269"/>
    <cellStyle name="Normal 4 2 2 4 6 6" xfId="13692"/>
    <cellStyle name="Normal 4 2 2 4 6 6 2" xfId="13693"/>
    <cellStyle name="Normal 4 2 2 4 6 6 2 2" xfId="26623"/>
    <cellStyle name="Normal 4 2 2 4 6 6 3" xfId="26624"/>
    <cellStyle name="Normal 4 2 2 4 6 7" xfId="13694"/>
    <cellStyle name="Normal 4 2 2 4 6 7 2" xfId="26625"/>
    <cellStyle name="Normal 4 2 2 4 6 8" xfId="26626"/>
    <cellStyle name="Normal 4 2 2 4 7" xfId="1884"/>
    <cellStyle name="Normal 4 2 2 4 7 2" xfId="13695"/>
    <cellStyle name="Normal 4 2 2 4 7 2 2" xfId="13696"/>
    <cellStyle name="Normal 4 2 2 4 7 2 2 2" xfId="13697"/>
    <cellStyle name="Normal 4 2 2 4 7 2 2 2 2" xfId="26627"/>
    <cellStyle name="Normal 4 2 2 4 7 2 2 3" xfId="29439"/>
    <cellStyle name="Normal 4 2 2 4 7 2 3" xfId="13698"/>
    <cellStyle name="Normal 4 2 2 4 7 2 3 2" xfId="30364"/>
    <cellStyle name="Normal 4 2 2 4 7 2 4" xfId="26628"/>
    <cellStyle name="Normal 4 2 2 4 7 3" xfId="13699"/>
    <cellStyle name="Normal 4 2 2 4 7 3 2" xfId="13700"/>
    <cellStyle name="Normal 4 2 2 4 7 3 2 2" xfId="26629"/>
    <cellStyle name="Normal 4 2 2 4 7 3 3" xfId="26630"/>
    <cellStyle name="Normal 4 2 2 4 7 4" xfId="13701"/>
    <cellStyle name="Normal 4 2 2 4 7 4 2" xfId="13702"/>
    <cellStyle name="Normal 4 2 2 4 7 4 2 2" xfId="26631"/>
    <cellStyle name="Normal 4 2 2 4 7 4 3" xfId="26632"/>
    <cellStyle name="Normal 4 2 2 4 7 5" xfId="13703"/>
    <cellStyle name="Normal 4 2 2 4 7 5 2" xfId="13704"/>
    <cellStyle name="Normal 4 2 2 4 7 5 2 2" xfId="26633"/>
    <cellStyle name="Normal 4 2 2 4 7 5 3" xfId="26634"/>
    <cellStyle name="Normal 4 2 2 4 7 6" xfId="13705"/>
    <cellStyle name="Normal 4 2 2 4 7 6 2" xfId="13706"/>
    <cellStyle name="Normal 4 2 2 4 7 6 2 2" xfId="26635"/>
    <cellStyle name="Normal 4 2 2 4 7 6 3" xfId="17270"/>
    <cellStyle name="Normal 4 2 2 4 7 7" xfId="13707"/>
    <cellStyle name="Normal 4 2 2 4 7 7 2" xfId="26636"/>
    <cellStyle name="Normal 4 2 2 4 7 8" xfId="26637"/>
    <cellStyle name="Normal 4 2 2 4 8" xfId="13708"/>
    <cellStyle name="Normal 4 2 2 4 8 2" xfId="13709"/>
    <cellStyle name="Normal 4 2 2 4 8 2 2" xfId="13710"/>
    <cellStyle name="Normal 4 2 2 4 8 2 2 2" xfId="26638"/>
    <cellStyle name="Normal 4 2 2 4 8 2 3" xfId="26639"/>
    <cellStyle name="Normal 4 2 2 4 8 3" xfId="13711"/>
    <cellStyle name="Normal 4 2 2 4 8 3 2" xfId="26640"/>
    <cellStyle name="Normal 4 2 2 4 8 4" xfId="26641"/>
    <cellStyle name="Normal 4 2 2 4 9" xfId="13712"/>
    <cellStyle name="Normal 4 2 2 4 9 2" xfId="13713"/>
    <cellStyle name="Normal 4 2 2 4 9 2 2" xfId="26642"/>
    <cellStyle name="Normal 4 2 2 4 9 3" xfId="26643"/>
    <cellStyle name="Normal 4 2 2 5" xfId="928"/>
    <cellStyle name="Normal 4 2 2 5 2" xfId="1885"/>
    <cellStyle name="Normal 4 2 2 5 2 2" xfId="13714"/>
    <cellStyle name="Normal 4 2 2 5 2 2 2" xfId="13715"/>
    <cellStyle name="Normal 4 2 2 5 2 2 2 2" xfId="13716"/>
    <cellStyle name="Normal 4 2 2 5 2 2 2 2 2" xfId="26644"/>
    <cellStyle name="Normal 4 2 2 5 2 2 2 3" xfId="26645"/>
    <cellStyle name="Normal 4 2 2 5 2 2 3" xfId="13717"/>
    <cellStyle name="Normal 4 2 2 5 2 2 3 2" xfId="26646"/>
    <cellStyle name="Normal 4 2 2 5 2 2 4" xfId="26647"/>
    <cellStyle name="Normal 4 2 2 5 2 3" xfId="13718"/>
    <cellStyle name="Normal 4 2 2 5 2 3 2" xfId="13719"/>
    <cellStyle name="Normal 4 2 2 5 2 3 2 2" xfId="26648"/>
    <cellStyle name="Normal 4 2 2 5 2 3 3" xfId="17271"/>
    <cellStyle name="Normal 4 2 2 5 2 4" xfId="13720"/>
    <cellStyle name="Normal 4 2 2 5 2 4 2" xfId="13721"/>
    <cellStyle name="Normal 4 2 2 5 2 4 2 2" xfId="26649"/>
    <cellStyle name="Normal 4 2 2 5 2 4 3" xfId="26650"/>
    <cellStyle name="Normal 4 2 2 5 2 5" xfId="13722"/>
    <cellStyle name="Normal 4 2 2 5 2 5 2" xfId="13723"/>
    <cellStyle name="Normal 4 2 2 5 2 5 2 2" xfId="26651"/>
    <cellStyle name="Normal 4 2 2 5 2 5 3" xfId="29440"/>
    <cellStyle name="Normal 4 2 2 5 2 6" xfId="13724"/>
    <cellStyle name="Normal 4 2 2 5 2 6 2" xfId="13725"/>
    <cellStyle name="Normal 4 2 2 5 2 6 2 2" xfId="30365"/>
    <cellStyle name="Normal 4 2 2 5 2 6 3" xfId="26652"/>
    <cellStyle name="Normal 4 2 2 5 2 7" xfId="13726"/>
    <cellStyle name="Normal 4 2 2 5 2 7 2" xfId="26653"/>
    <cellStyle name="Normal 4 2 2 5 2 8" xfId="26654"/>
    <cellStyle name="Normal 4 2 2 5 3" xfId="13727"/>
    <cellStyle name="Normal 4 2 2 5 3 2" xfId="13728"/>
    <cellStyle name="Normal 4 2 2 5 3 2 2" xfId="13729"/>
    <cellStyle name="Normal 4 2 2 5 3 2 2 2" xfId="26655"/>
    <cellStyle name="Normal 4 2 2 5 3 2 3" xfId="26656"/>
    <cellStyle name="Normal 4 2 2 5 3 3" xfId="13730"/>
    <cellStyle name="Normal 4 2 2 5 3 3 2" xfId="26657"/>
    <cellStyle name="Normal 4 2 2 5 3 4" xfId="26658"/>
    <cellStyle name="Normal 4 2 2 5 4" xfId="13731"/>
    <cellStyle name="Normal 4 2 2 5 4 2" xfId="13732"/>
    <cellStyle name="Normal 4 2 2 5 4 2 2" xfId="26659"/>
    <cellStyle name="Normal 4 2 2 5 4 3" xfId="26660"/>
    <cellStyle name="Normal 4 2 2 5 5" xfId="13733"/>
    <cellStyle name="Normal 4 2 2 5 5 2" xfId="13734"/>
    <cellStyle name="Normal 4 2 2 5 5 2 2" xfId="26661"/>
    <cellStyle name="Normal 4 2 2 5 5 3" xfId="26662"/>
    <cellStyle name="Normal 4 2 2 5 6" xfId="13735"/>
    <cellStyle name="Normal 4 2 2 5 6 2" xfId="13736"/>
    <cellStyle name="Normal 4 2 2 5 6 2 2" xfId="26663"/>
    <cellStyle name="Normal 4 2 2 5 6 3" xfId="26664"/>
    <cellStyle name="Normal 4 2 2 5 7" xfId="13737"/>
    <cellStyle name="Normal 4 2 2 5 7 2" xfId="13738"/>
    <cellStyle name="Normal 4 2 2 5 7 2 2" xfId="26665"/>
    <cellStyle name="Normal 4 2 2 5 7 3" xfId="26666"/>
    <cellStyle name="Normal 4 2 2 5 8" xfId="13739"/>
    <cellStyle name="Normal 4 2 2 5 8 2" xfId="26667"/>
    <cellStyle name="Normal 4 2 2 5 9" xfId="16334"/>
    <cellStyle name="Normal 4 2 2 6" xfId="929"/>
    <cellStyle name="Normal 4 2 2 6 2" xfId="1886"/>
    <cellStyle name="Normal 4 2 2 6 2 2" xfId="13740"/>
    <cellStyle name="Normal 4 2 2 6 2 2 2" xfId="13741"/>
    <cellStyle name="Normal 4 2 2 6 2 2 2 2" xfId="13742"/>
    <cellStyle name="Normal 4 2 2 6 2 2 2 2 2" xfId="26668"/>
    <cellStyle name="Normal 4 2 2 6 2 2 2 3" xfId="26669"/>
    <cellStyle name="Normal 4 2 2 6 2 2 3" xfId="13743"/>
    <cellStyle name="Normal 4 2 2 6 2 2 3 2" xfId="26670"/>
    <cellStyle name="Normal 4 2 2 6 2 2 4" xfId="26671"/>
    <cellStyle name="Normal 4 2 2 6 2 3" xfId="13744"/>
    <cellStyle name="Normal 4 2 2 6 2 3 2" xfId="13745"/>
    <cellStyle name="Normal 4 2 2 6 2 3 2 2" xfId="26672"/>
    <cellStyle name="Normal 4 2 2 6 2 3 3" xfId="26673"/>
    <cellStyle name="Normal 4 2 2 6 2 4" xfId="13746"/>
    <cellStyle name="Normal 4 2 2 6 2 4 2" xfId="13747"/>
    <cellStyle name="Normal 4 2 2 6 2 4 2 2" xfId="26674"/>
    <cellStyle name="Normal 4 2 2 6 2 4 3" xfId="16335"/>
    <cellStyle name="Normal 4 2 2 6 2 5" xfId="13748"/>
    <cellStyle name="Normal 4 2 2 6 2 5 2" xfId="13749"/>
    <cellStyle name="Normal 4 2 2 6 2 5 2 2" xfId="16336"/>
    <cellStyle name="Normal 4 2 2 6 2 5 3" xfId="29441"/>
    <cellStyle name="Normal 4 2 2 6 2 6" xfId="13750"/>
    <cellStyle name="Normal 4 2 2 6 2 6 2" xfId="13751"/>
    <cellStyle name="Normal 4 2 2 6 2 6 2 2" xfId="30366"/>
    <cellStyle name="Normal 4 2 2 6 2 6 3" xfId="26675"/>
    <cellStyle name="Normal 4 2 2 6 2 7" xfId="13752"/>
    <cellStyle name="Normal 4 2 2 6 2 7 2" xfId="16337"/>
    <cellStyle name="Normal 4 2 2 6 2 8" xfId="16338"/>
    <cellStyle name="Normal 4 2 2 6 3" xfId="13753"/>
    <cellStyle name="Normal 4 2 2 6 3 2" xfId="13754"/>
    <cellStyle name="Normal 4 2 2 6 3 2 2" xfId="13755"/>
    <cellStyle name="Normal 4 2 2 6 3 2 2 2" xfId="26676"/>
    <cellStyle name="Normal 4 2 2 6 3 2 3" xfId="16339"/>
    <cellStyle name="Normal 4 2 2 6 3 3" xfId="13756"/>
    <cellStyle name="Normal 4 2 2 6 3 3 2" xfId="26677"/>
    <cellStyle name="Normal 4 2 2 6 3 4" xfId="26678"/>
    <cellStyle name="Normal 4 2 2 6 4" xfId="13757"/>
    <cellStyle name="Normal 4 2 2 6 4 2" xfId="13758"/>
    <cellStyle name="Normal 4 2 2 6 4 2 2" xfId="30367"/>
    <cellStyle name="Normal 4 2 2 6 4 3" xfId="30368"/>
    <cellStyle name="Normal 4 2 2 6 5" xfId="13759"/>
    <cellStyle name="Normal 4 2 2 6 5 2" xfId="13760"/>
    <cellStyle name="Normal 4 2 2 6 5 2 2" xfId="26679"/>
    <cellStyle name="Normal 4 2 2 6 5 3" xfId="17272"/>
    <cellStyle name="Normal 4 2 2 6 6" xfId="13761"/>
    <cellStyle name="Normal 4 2 2 6 6 2" xfId="13762"/>
    <cellStyle name="Normal 4 2 2 6 6 2 2" xfId="17273"/>
    <cellStyle name="Normal 4 2 2 6 6 3" xfId="26680"/>
    <cellStyle name="Normal 4 2 2 6 7" xfId="13763"/>
    <cellStyle name="Normal 4 2 2 6 7 2" xfId="13764"/>
    <cellStyle name="Normal 4 2 2 6 7 2 2" xfId="26681"/>
    <cellStyle name="Normal 4 2 2 6 7 3" xfId="26682"/>
    <cellStyle name="Normal 4 2 2 6 8" xfId="13765"/>
    <cellStyle name="Normal 4 2 2 6 8 2" xfId="26683"/>
    <cellStyle name="Normal 4 2 2 6 9" xfId="26684"/>
    <cellStyle name="Normal 4 2 2 7" xfId="930"/>
    <cellStyle name="Normal 4 2 2 7 2" xfId="1887"/>
    <cellStyle name="Normal 4 2 2 7 2 2" xfId="13766"/>
    <cellStyle name="Normal 4 2 2 7 2 2 2" xfId="13767"/>
    <cellStyle name="Normal 4 2 2 7 2 2 2 2" xfId="13768"/>
    <cellStyle name="Normal 4 2 2 7 2 2 2 2 2" xfId="26685"/>
    <cellStyle name="Normal 4 2 2 7 2 2 2 3" xfId="26686"/>
    <cellStyle name="Normal 4 2 2 7 2 2 3" xfId="13769"/>
    <cellStyle name="Normal 4 2 2 7 2 2 3 2" xfId="26687"/>
    <cellStyle name="Normal 4 2 2 7 2 2 4" xfId="26688"/>
    <cellStyle name="Normal 4 2 2 7 2 3" xfId="13770"/>
    <cellStyle name="Normal 4 2 2 7 2 3 2" xfId="13771"/>
    <cellStyle name="Normal 4 2 2 7 2 3 2 2" xfId="26689"/>
    <cellStyle name="Normal 4 2 2 7 2 3 3" xfId="26690"/>
    <cellStyle name="Normal 4 2 2 7 2 4" xfId="13772"/>
    <cellStyle name="Normal 4 2 2 7 2 4 2" xfId="13773"/>
    <cellStyle name="Normal 4 2 2 7 2 4 2 2" xfId="26691"/>
    <cellStyle name="Normal 4 2 2 7 2 4 3" xfId="26692"/>
    <cellStyle name="Normal 4 2 2 7 2 5" xfId="13774"/>
    <cellStyle name="Normal 4 2 2 7 2 5 2" xfId="13775"/>
    <cellStyle name="Normal 4 2 2 7 2 5 2 2" xfId="26693"/>
    <cellStyle name="Normal 4 2 2 7 2 5 3" xfId="26694"/>
    <cellStyle name="Normal 4 2 2 7 2 6" xfId="13776"/>
    <cellStyle name="Normal 4 2 2 7 2 6 2" xfId="13777"/>
    <cellStyle name="Normal 4 2 2 7 2 6 2 2" xfId="26695"/>
    <cellStyle name="Normal 4 2 2 7 2 6 3" xfId="26696"/>
    <cellStyle name="Normal 4 2 2 7 2 7" xfId="13778"/>
    <cellStyle name="Normal 4 2 2 7 2 7 2" xfId="26697"/>
    <cellStyle name="Normal 4 2 2 7 2 8" xfId="26698"/>
    <cellStyle name="Normal 4 2 2 7 3" xfId="13779"/>
    <cellStyle name="Normal 4 2 2 7 3 2" xfId="13780"/>
    <cellStyle name="Normal 4 2 2 7 3 2 2" xfId="13781"/>
    <cellStyle name="Normal 4 2 2 7 3 2 2 2" xfId="26699"/>
    <cellStyle name="Normal 4 2 2 7 3 2 3" xfId="26700"/>
    <cellStyle name="Normal 4 2 2 7 3 3" xfId="13782"/>
    <cellStyle name="Normal 4 2 2 7 3 3 2" xfId="26701"/>
    <cellStyle name="Normal 4 2 2 7 3 4" xfId="26702"/>
    <cellStyle name="Normal 4 2 2 7 4" xfId="13783"/>
    <cellStyle name="Normal 4 2 2 7 4 2" xfId="13784"/>
    <cellStyle name="Normal 4 2 2 7 4 2 2" xfId="29442"/>
    <cellStyle name="Normal 4 2 2 7 4 3" xfId="30369"/>
    <cellStyle name="Normal 4 2 2 7 5" xfId="13785"/>
    <cellStyle name="Normal 4 2 2 7 5 2" xfId="13786"/>
    <cellStyle name="Normal 4 2 2 7 5 2 2" xfId="26703"/>
    <cellStyle name="Normal 4 2 2 7 5 3" xfId="26704"/>
    <cellStyle name="Normal 4 2 2 7 6" xfId="13787"/>
    <cellStyle name="Normal 4 2 2 7 6 2" xfId="13788"/>
    <cellStyle name="Normal 4 2 2 7 6 2 2" xfId="26705"/>
    <cellStyle name="Normal 4 2 2 7 6 3" xfId="17274"/>
    <cellStyle name="Normal 4 2 2 7 7" xfId="13789"/>
    <cellStyle name="Normal 4 2 2 7 7 2" xfId="13790"/>
    <cellStyle name="Normal 4 2 2 7 7 2 2" xfId="26706"/>
    <cellStyle name="Normal 4 2 2 7 7 3" xfId="26707"/>
    <cellStyle name="Normal 4 2 2 7 8" xfId="13791"/>
    <cellStyle name="Normal 4 2 2 7 8 2" xfId="26708"/>
    <cellStyle name="Normal 4 2 2 7 9" xfId="26709"/>
    <cellStyle name="Normal 4 2 2 8" xfId="1888"/>
    <cellStyle name="Normal 4 2 2 8 2" xfId="13792"/>
    <cellStyle name="Normal 4 2 2 8 2 2" xfId="13793"/>
    <cellStyle name="Normal 4 2 2 8 2 2 2" xfId="13794"/>
    <cellStyle name="Normal 4 2 2 8 2 2 2 2" xfId="26710"/>
    <cellStyle name="Normal 4 2 2 8 2 2 3" xfId="26711"/>
    <cellStyle name="Normal 4 2 2 8 2 3" xfId="13795"/>
    <cellStyle name="Normal 4 2 2 8 2 3 2" xfId="26712"/>
    <cellStyle name="Normal 4 2 2 8 2 4" xfId="26713"/>
    <cellStyle name="Normal 4 2 2 8 3" xfId="13796"/>
    <cellStyle name="Normal 4 2 2 8 3 2" xfId="13797"/>
    <cellStyle name="Normal 4 2 2 8 3 2 2" xfId="26714"/>
    <cellStyle name="Normal 4 2 2 8 3 3" xfId="26715"/>
    <cellStyle name="Normal 4 2 2 8 4" xfId="13798"/>
    <cellStyle name="Normal 4 2 2 8 4 2" xfId="13799"/>
    <cellStyle name="Normal 4 2 2 8 4 2 2" xfId="26716"/>
    <cellStyle name="Normal 4 2 2 8 4 3" xfId="26717"/>
    <cellStyle name="Normal 4 2 2 8 5" xfId="13800"/>
    <cellStyle name="Normal 4 2 2 8 5 2" xfId="13801"/>
    <cellStyle name="Normal 4 2 2 8 5 2 2" xfId="26718"/>
    <cellStyle name="Normal 4 2 2 8 5 3" xfId="17275"/>
    <cellStyle name="Normal 4 2 2 8 6" xfId="13802"/>
    <cellStyle name="Normal 4 2 2 8 6 2" xfId="13803"/>
    <cellStyle name="Normal 4 2 2 8 6 2 2" xfId="26719"/>
    <cellStyle name="Normal 4 2 2 8 6 3" xfId="26720"/>
    <cellStyle name="Normal 4 2 2 8 7" xfId="13804"/>
    <cellStyle name="Normal 4 2 2 8 7 2" xfId="26721"/>
    <cellStyle name="Normal 4 2 2 8 8" xfId="26722"/>
    <cellStyle name="Normal 4 2 2 9" xfId="1889"/>
    <cellStyle name="Normal 4 2 2 9 2" xfId="13805"/>
    <cellStyle name="Normal 4 2 2 9 2 2" xfId="13806"/>
    <cellStyle name="Normal 4 2 2 9 2 2 2" xfId="13807"/>
    <cellStyle name="Normal 4 2 2 9 2 2 2 2" xfId="26723"/>
    <cellStyle name="Normal 4 2 2 9 2 2 3" xfId="26724"/>
    <cellStyle name="Normal 4 2 2 9 2 3" xfId="13808"/>
    <cellStyle name="Normal 4 2 2 9 2 3 2" xfId="26725"/>
    <cellStyle name="Normal 4 2 2 9 2 4" xfId="26726"/>
    <cellStyle name="Normal 4 2 2 9 3" xfId="13809"/>
    <cellStyle name="Normal 4 2 2 9 3 2" xfId="13810"/>
    <cellStyle name="Normal 4 2 2 9 3 2 2" xfId="29443"/>
    <cellStyle name="Normal 4 2 2 9 3 3" xfId="30370"/>
    <cellStyle name="Normal 4 2 2 9 4" xfId="13811"/>
    <cellStyle name="Normal 4 2 2 9 4 2" xfId="13812"/>
    <cellStyle name="Normal 4 2 2 9 4 2 2" xfId="26727"/>
    <cellStyle name="Normal 4 2 2 9 4 3" xfId="26728"/>
    <cellStyle name="Normal 4 2 2 9 5" xfId="13813"/>
    <cellStyle name="Normal 4 2 2 9 5 2" xfId="13814"/>
    <cellStyle name="Normal 4 2 2 9 5 2 2" xfId="26729"/>
    <cellStyle name="Normal 4 2 2 9 5 3" xfId="26730"/>
    <cellStyle name="Normal 4 2 2 9 6" xfId="13815"/>
    <cellStyle name="Normal 4 2 2 9 6 2" xfId="13816"/>
    <cellStyle name="Normal 4 2 2 9 6 2 2" xfId="26731"/>
    <cellStyle name="Normal 4 2 2 9 6 3" xfId="17276"/>
    <cellStyle name="Normal 4 2 2 9 7" xfId="13817"/>
    <cellStyle name="Normal 4 2 2 9 7 2" xfId="26732"/>
    <cellStyle name="Normal 4 2 2 9 8" xfId="26733"/>
    <cellStyle name="Normal 4 2 3" xfId="931"/>
    <cellStyle name="Normal 4 2 3 2" xfId="932"/>
    <cellStyle name="Normal 4 2 3 2 2" xfId="26734"/>
    <cellStyle name="Normal 4 2 3 3" xfId="933"/>
    <cellStyle name="Normal 4 2 3 3 10" xfId="13818"/>
    <cellStyle name="Normal 4 2 3 3 10 2" xfId="13819"/>
    <cellStyle name="Normal 4 2 3 3 10 2 2" xfId="26735"/>
    <cellStyle name="Normal 4 2 3 3 10 3" xfId="26736"/>
    <cellStyle name="Normal 4 2 3 3 11" xfId="13820"/>
    <cellStyle name="Normal 4 2 3 3 11 2" xfId="13821"/>
    <cellStyle name="Normal 4 2 3 3 11 2 2" xfId="26737"/>
    <cellStyle name="Normal 4 2 3 3 11 3" xfId="26738"/>
    <cellStyle name="Normal 4 2 3 3 12" xfId="13822"/>
    <cellStyle name="Normal 4 2 3 3 12 2" xfId="13823"/>
    <cellStyle name="Normal 4 2 3 3 12 2 2" xfId="26739"/>
    <cellStyle name="Normal 4 2 3 3 12 3" xfId="26740"/>
    <cellStyle name="Normal 4 2 3 3 13" xfId="13824"/>
    <cellStyle name="Normal 4 2 3 3 13 2" xfId="26741"/>
    <cellStyle name="Normal 4 2 3 3 14" xfId="26742"/>
    <cellStyle name="Normal 4 2 3 3 2" xfId="934"/>
    <cellStyle name="Normal 4 2 3 3 2 2" xfId="1890"/>
    <cellStyle name="Normal 4 2 3 3 2 2 2" xfId="13825"/>
    <cellStyle name="Normal 4 2 3 3 2 2 2 2" xfId="13826"/>
    <cellStyle name="Normal 4 2 3 3 2 2 2 2 2" xfId="13827"/>
    <cellStyle name="Normal 4 2 3 3 2 2 2 2 2 2" xfId="26743"/>
    <cellStyle name="Normal 4 2 3 3 2 2 2 2 3" xfId="26744"/>
    <cellStyle name="Normal 4 2 3 3 2 2 2 3" xfId="13828"/>
    <cellStyle name="Normal 4 2 3 3 2 2 2 3 2" xfId="26745"/>
    <cellStyle name="Normal 4 2 3 3 2 2 2 4" xfId="26746"/>
    <cellStyle name="Normal 4 2 3 3 2 2 3" xfId="13829"/>
    <cellStyle name="Normal 4 2 3 3 2 2 3 2" xfId="13830"/>
    <cellStyle name="Normal 4 2 3 3 2 2 3 2 2" xfId="26747"/>
    <cellStyle name="Normal 4 2 3 3 2 2 3 3" xfId="26748"/>
    <cellStyle name="Normal 4 2 3 3 2 2 4" xfId="13831"/>
    <cellStyle name="Normal 4 2 3 3 2 2 4 2" xfId="13832"/>
    <cellStyle name="Normal 4 2 3 3 2 2 4 2 2" xfId="26749"/>
    <cellStyle name="Normal 4 2 3 3 2 2 4 3" xfId="26750"/>
    <cellStyle name="Normal 4 2 3 3 2 2 5" xfId="13833"/>
    <cellStyle name="Normal 4 2 3 3 2 2 5 2" xfId="13834"/>
    <cellStyle name="Normal 4 2 3 3 2 2 5 2 2" xfId="26751"/>
    <cellStyle name="Normal 4 2 3 3 2 2 5 3" xfId="29444"/>
    <cellStyle name="Normal 4 2 3 3 2 2 6" xfId="13835"/>
    <cellStyle name="Normal 4 2 3 3 2 2 6 2" xfId="13836"/>
    <cellStyle name="Normal 4 2 3 3 2 2 6 2 2" xfId="30371"/>
    <cellStyle name="Normal 4 2 3 3 2 2 6 3" xfId="26752"/>
    <cellStyle name="Normal 4 2 3 3 2 2 7" xfId="13837"/>
    <cellStyle name="Normal 4 2 3 3 2 2 7 2" xfId="26753"/>
    <cellStyle name="Normal 4 2 3 3 2 2 8" xfId="26754"/>
    <cellStyle name="Normal 4 2 3 3 2 3" xfId="13838"/>
    <cellStyle name="Normal 4 2 3 3 2 3 2" xfId="13839"/>
    <cellStyle name="Normal 4 2 3 3 2 3 2 2" xfId="13840"/>
    <cellStyle name="Normal 4 2 3 3 2 3 2 2 2" xfId="17277"/>
    <cellStyle name="Normal 4 2 3 3 2 3 2 3" xfId="17278"/>
    <cellStyle name="Normal 4 2 3 3 2 3 3" xfId="13841"/>
    <cellStyle name="Normal 4 2 3 3 2 3 3 2" xfId="17279"/>
    <cellStyle name="Normal 4 2 3 3 2 3 4" xfId="26755"/>
    <cellStyle name="Normal 4 2 3 3 2 4" xfId="13842"/>
    <cellStyle name="Normal 4 2 3 3 2 4 2" xfId="13843"/>
    <cellStyle name="Normal 4 2 3 3 2 4 2 2" xfId="26756"/>
    <cellStyle name="Normal 4 2 3 3 2 4 3" xfId="26757"/>
    <cellStyle name="Normal 4 2 3 3 2 5" xfId="13844"/>
    <cellStyle name="Normal 4 2 3 3 2 5 2" xfId="13845"/>
    <cellStyle name="Normal 4 2 3 3 2 5 2 2" xfId="26758"/>
    <cellStyle name="Normal 4 2 3 3 2 5 3" xfId="26759"/>
    <cellStyle name="Normal 4 2 3 3 2 6" xfId="13846"/>
    <cellStyle name="Normal 4 2 3 3 2 6 2" xfId="13847"/>
    <cellStyle name="Normal 4 2 3 3 2 6 2 2" xfId="26760"/>
    <cellStyle name="Normal 4 2 3 3 2 6 3" xfId="26761"/>
    <cellStyle name="Normal 4 2 3 3 2 7" xfId="13848"/>
    <cellStyle name="Normal 4 2 3 3 2 7 2" xfId="13849"/>
    <cellStyle name="Normal 4 2 3 3 2 7 2 2" xfId="26762"/>
    <cellStyle name="Normal 4 2 3 3 2 7 3" xfId="26763"/>
    <cellStyle name="Normal 4 2 3 3 2 8" xfId="13850"/>
    <cellStyle name="Normal 4 2 3 3 2 8 2" xfId="26764"/>
    <cellStyle name="Normal 4 2 3 3 2 9" xfId="26765"/>
    <cellStyle name="Normal 4 2 3 3 3" xfId="935"/>
    <cellStyle name="Normal 4 2 3 3 3 2" xfId="1891"/>
    <cellStyle name="Normal 4 2 3 3 3 2 2" xfId="13851"/>
    <cellStyle name="Normal 4 2 3 3 3 2 2 2" xfId="13852"/>
    <cellStyle name="Normal 4 2 3 3 3 2 2 2 2" xfId="13853"/>
    <cellStyle name="Normal 4 2 3 3 3 2 2 2 2 2" xfId="26766"/>
    <cellStyle name="Normal 4 2 3 3 3 2 2 2 3" xfId="26767"/>
    <cellStyle name="Normal 4 2 3 3 3 2 2 3" xfId="13854"/>
    <cellStyle name="Normal 4 2 3 3 3 2 2 3 2" xfId="29445"/>
    <cellStyle name="Normal 4 2 3 3 3 2 2 4" xfId="26768"/>
    <cellStyle name="Normal 4 2 3 3 3 2 3" xfId="13855"/>
    <cellStyle name="Normal 4 2 3 3 3 2 3 2" xfId="13856"/>
    <cellStyle name="Normal 4 2 3 3 3 2 3 2 2" xfId="26769"/>
    <cellStyle name="Normal 4 2 3 3 3 2 3 3" xfId="26770"/>
    <cellStyle name="Normal 4 2 3 3 3 2 4" xfId="13857"/>
    <cellStyle name="Normal 4 2 3 3 3 2 4 2" xfId="13858"/>
    <cellStyle name="Normal 4 2 3 3 3 2 4 2 2" xfId="26771"/>
    <cellStyle name="Normal 4 2 3 3 3 2 4 3" xfId="26772"/>
    <cellStyle name="Normal 4 2 3 3 3 2 5" xfId="13859"/>
    <cellStyle name="Normal 4 2 3 3 3 2 5 2" xfId="13860"/>
    <cellStyle name="Normal 4 2 3 3 3 2 5 2 2" xfId="26773"/>
    <cellStyle name="Normal 4 2 3 3 3 2 5 3" xfId="26774"/>
    <cellStyle name="Normal 4 2 3 3 3 2 6" xfId="13861"/>
    <cellStyle name="Normal 4 2 3 3 3 2 6 2" xfId="13862"/>
    <cellStyle name="Normal 4 2 3 3 3 2 6 2 2" xfId="26775"/>
    <cellStyle name="Normal 4 2 3 3 3 2 6 3" xfId="26776"/>
    <cellStyle name="Normal 4 2 3 3 3 2 7" xfId="13863"/>
    <cellStyle name="Normal 4 2 3 3 3 2 7 2" xfId="26777"/>
    <cellStyle name="Normal 4 2 3 3 3 2 8" xfId="26778"/>
    <cellStyle name="Normal 4 2 3 3 3 3" xfId="13864"/>
    <cellStyle name="Normal 4 2 3 3 3 3 2" xfId="13865"/>
    <cellStyle name="Normal 4 2 3 3 3 3 2 2" xfId="13866"/>
    <cellStyle name="Normal 4 2 3 3 3 3 2 2 2" xfId="26779"/>
    <cellStyle name="Normal 4 2 3 3 3 3 2 3" xfId="26780"/>
    <cellStyle name="Normal 4 2 3 3 3 3 3" xfId="13867"/>
    <cellStyle name="Normal 4 2 3 3 3 3 3 2" xfId="29446"/>
    <cellStyle name="Normal 4 2 3 3 3 3 4" xfId="17280"/>
    <cellStyle name="Normal 4 2 3 3 3 4" xfId="13868"/>
    <cellStyle name="Normal 4 2 3 3 3 4 2" xfId="13869"/>
    <cellStyle name="Normal 4 2 3 3 3 4 2 2" xfId="26781"/>
    <cellStyle name="Normal 4 2 3 3 3 4 3" xfId="26782"/>
    <cellStyle name="Normal 4 2 3 3 3 5" xfId="13870"/>
    <cellStyle name="Normal 4 2 3 3 3 5 2" xfId="13871"/>
    <cellStyle name="Normal 4 2 3 3 3 5 2 2" xfId="26783"/>
    <cellStyle name="Normal 4 2 3 3 3 5 3" xfId="26784"/>
    <cellStyle name="Normal 4 2 3 3 3 6" xfId="13872"/>
    <cellStyle name="Normal 4 2 3 3 3 6 2" xfId="13873"/>
    <cellStyle name="Normal 4 2 3 3 3 6 2 2" xfId="26785"/>
    <cellStyle name="Normal 4 2 3 3 3 6 3" xfId="26786"/>
    <cellStyle name="Normal 4 2 3 3 3 7" xfId="13874"/>
    <cellStyle name="Normal 4 2 3 3 3 7 2" xfId="13875"/>
    <cellStyle name="Normal 4 2 3 3 3 7 2 2" xfId="26787"/>
    <cellStyle name="Normal 4 2 3 3 3 7 3" xfId="26788"/>
    <cellStyle name="Normal 4 2 3 3 3 8" xfId="13876"/>
    <cellStyle name="Normal 4 2 3 3 3 8 2" xfId="26789"/>
    <cellStyle name="Normal 4 2 3 3 3 9" xfId="26790"/>
    <cellStyle name="Normal 4 2 3 3 4" xfId="936"/>
    <cellStyle name="Normal 4 2 3 3 4 2" xfId="1892"/>
    <cellStyle name="Normal 4 2 3 3 4 2 2" xfId="13877"/>
    <cellStyle name="Normal 4 2 3 3 4 2 2 2" xfId="13878"/>
    <cellStyle name="Normal 4 2 3 3 4 2 2 2 2" xfId="13879"/>
    <cellStyle name="Normal 4 2 3 3 4 2 2 2 2 2" xfId="26791"/>
    <cellStyle name="Normal 4 2 3 3 4 2 2 2 3" xfId="26792"/>
    <cellStyle name="Normal 4 2 3 3 4 2 2 3" xfId="13880"/>
    <cellStyle name="Normal 4 2 3 3 4 2 2 3 2" xfId="29447"/>
    <cellStyle name="Normal 4 2 3 3 4 2 2 4" xfId="26793"/>
    <cellStyle name="Normal 4 2 3 3 4 2 3" xfId="13881"/>
    <cellStyle name="Normal 4 2 3 3 4 2 3 2" xfId="13882"/>
    <cellStyle name="Normal 4 2 3 3 4 2 3 2 2" xfId="26794"/>
    <cellStyle name="Normal 4 2 3 3 4 2 3 3" xfId="26795"/>
    <cellStyle name="Normal 4 2 3 3 4 2 4" xfId="13883"/>
    <cellStyle name="Normal 4 2 3 3 4 2 4 2" xfId="13884"/>
    <cellStyle name="Normal 4 2 3 3 4 2 4 2 2" xfId="26796"/>
    <cellStyle name="Normal 4 2 3 3 4 2 4 3" xfId="26797"/>
    <cellStyle name="Normal 4 2 3 3 4 2 5" xfId="13885"/>
    <cellStyle name="Normal 4 2 3 3 4 2 5 2" xfId="13886"/>
    <cellStyle name="Normal 4 2 3 3 4 2 5 2 2" xfId="26798"/>
    <cellStyle name="Normal 4 2 3 3 4 2 5 3" xfId="26799"/>
    <cellStyle name="Normal 4 2 3 3 4 2 6" xfId="13887"/>
    <cellStyle name="Normal 4 2 3 3 4 2 6 2" xfId="13888"/>
    <cellStyle name="Normal 4 2 3 3 4 2 6 2 2" xfId="16340"/>
    <cellStyle name="Normal 4 2 3 3 4 2 6 3" xfId="26800"/>
    <cellStyle name="Normal 4 2 3 3 4 2 7" xfId="13889"/>
    <cellStyle name="Normal 4 2 3 3 4 2 7 2" xfId="26801"/>
    <cellStyle name="Normal 4 2 3 3 4 2 8" xfId="26802"/>
    <cellStyle name="Normal 4 2 3 3 4 3" xfId="13890"/>
    <cellStyle name="Normal 4 2 3 3 4 3 2" xfId="13891"/>
    <cellStyle name="Normal 4 2 3 3 4 3 2 2" xfId="13892"/>
    <cellStyle name="Normal 4 2 3 3 4 3 2 2 2" xfId="26803"/>
    <cellStyle name="Normal 4 2 3 3 4 3 2 3" xfId="26804"/>
    <cellStyle name="Normal 4 2 3 3 4 3 3" xfId="13893"/>
    <cellStyle name="Normal 4 2 3 3 4 3 3 2" xfId="26805"/>
    <cellStyle name="Normal 4 2 3 3 4 3 4" xfId="26806"/>
    <cellStyle name="Normal 4 2 3 3 4 4" xfId="13894"/>
    <cellStyle name="Normal 4 2 3 3 4 4 2" xfId="13895"/>
    <cellStyle name="Normal 4 2 3 3 4 4 2 2" xfId="26807"/>
    <cellStyle name="Normal 4 2 3 3 4 4 3" xfId="26808"/>
    <cellStyle name="Normal 4 2 3 3 4 5" xfId="13896"/>
    <cellStyle name="Normal 4 2 3 3 4 5 2" xfId="13897"/>
    <cellStyle name="Normal 4 2 3 3 4 5 2 2" xfId="16341"/>
    <cellStyle name="Normal 4 2 3 3 4 5 3" xfId="16342"/>
    <cellStyle name="Normal 4 2 3 3 4 6" xfId="13898"/>
    <cellStyle name="Normal 4 2 3 3 4 6 2" xfId="13899"/>
    <cellStyle name="Normal 4 2 3 3 4 6 2 2" xfId="26809"/>
    <cellStyle name="Normal 4 2 3 3 4 6 3" xfId="16343"/>
    <cellStyle name="Normal 4 2 3 3 4 7" xfId="13900"/>
    <cellStyle name="Normal 4 2 3 3 4 7 2" xfId="13901"/>
    <cellStyle name="Normal 4 2 3 3 4 7 2 2" xfId="17281"/>
    <cellStyle name="Normal 4 2 3 3 4 7 3" xfId="26810"/>
    <cellStyle name="Normal 4 2 3 3 4 8" xfId="13902"/>
    <cellStyle name="Normal 4 2 3 3 4 8 2" xfId="26811"/>
    <cellStyle name="Normal 4 2 3 3 4 9" xfId="26812"/>
    <cellStyle name="Normal 4 2 3 3 5" xfId="1893"/>
    <cellStyle name="Normal 4 2 3 3 5 2" xfId="13903"/>
    <cellStyle name="Normal 4 2 3 3 5 2 2" xfId="13904"/>
    <cellStyle name="Normal 4 2 3 3 5 2 2 2" xfId="13905"/>
    <cellStyle name="Normal 4 2 3 3 5 2 2 2 2" xfId="26813"/>
    <cellStyle name="Normal 4 2 3 3 5 2 2 3" xfId="16513"/>
    <cellStyle name="Normal 4 2 3 3 5 2 3" xfId="13906"/>
    <cellStyle name="Normal 4 2 3 3 5 2 3 2" xfId="30372"/>
    <cellStyle name="Normal 4 2 3 3 5 2 4" xfId="26814"/>
    <cellStyle name="Normal 4 2 3 3 5 3" xfId="13907"/>
    <cellStyle name="Normal 4 2 3 3 5 3 2" xfId="13908"/>
    <cellStyle name="Normal 4 2 3 3 5 3 2 2" xfId="26815"/>
    <cellStyle name="Normal 4 2 3 3 5 3 3" xfId="26816"/>
    <cellStyle name="Normal 4 2 3 3 5 4" xfId="13909"/>
    <cellStyle name="Normal 4 2 3 3 5 4 2" xfId="13910"/>
    <cellStyle name="Normal 4 2 3 3 5 4 2 2" xfId="26817"/>
    <cellStyle name="Normal 4 2 3 3 5 4 3" xfId="26818"/>
    <cellStyle name="Normal 4 2 3 3 5 5" xfId="13911"/>
    <cellStyle name="Normal 4 2 3 3 5 5 2" xfId="13912"/>
    <cellStyle name="Normal 4 2 3 3 5 5 2 2" xfId="26819"/>
    <cellStyle name="Normal 4 2 3 3 5 5 3" xfId="26820"/>
    <cellStyle name="Normal 4 2 3 3 5 6" xfId="13913"/>
    <cellStyle name="Normal 4 2 3 3 5 6 2" xfId="13914"/>
    <cellStyle name="Normal 4 2 3 3 5 6 2 2" xfId="26821"/>
    <cellStyle name="Normal 4 2 3 3 5 6 3" xfId="26822"/>
    <cellStyle name="Normal 4 2 3 3 5 7" xfId="13915"/>
    <cellStyle name="Normal 4 2 3 3 5 7 2" xfId="26823"/>
    <cellStyle name="Normal 4 2 3 3 5 8" xfId="26824"/>
    <cellStyle name="Normal 4 2 3 3 6" xfId="1894"/>
    <cellStyle name="Normal 4 2 3 3 6 2" xfId="13916"/>
    <cellStyle name="Normal 4 2 3 3 6 2 2" xfId="13917"/>
    <cellStyle name="Normal 4 2 3 3 6 2 2 2" xfId="13918"/>
    <cellStyle name="Normal 4 2 3 3 6 2 2 2 2" xfId="26825"/>
    <cellStyle name="Normal 4 2 3 3 6 2 2 3" xfId="26826"/>
    <cellStyle name="Normal 4 2 3 3 6 2 3" xfId="13919"/>
    <cellStyle name="Normal 4 2 3 3 6 2 3 2" xfId="26827"/>
    <cellStyle name="Normal 4 2 3 3 6 2 4" xfId="26828"/>
    <cellStyle name="Normal 4 2 3 3 6 3" xfId="13920"/>
    <cellStyle name="Normal 4 2 3 3 6 3 2" xfId="13921"/>
    <cellStyle name="Normal 4 2 3 3 6 3 2 2" xfId="26829"/>
    <cellStyle name="Normal 4 2 3 3 6 3 3" xfId="26830"/>
    <cellStyle name="Normal 4 2 3 3 6 4" xfId="13922"/>
    <cellStyle name="Normal 4 2 3 3 6 4 2" xfId="13923"/>
    <cellStyle name="Normal 4 2 3 3 6 4 2 2" xfId="26831"/>
    <cellStyle name="Normal 4 2 3 3 6 4 3" xfId="26832"/>
    <cellStyle name="Normal 4 2 3 3 6 5" xfId="13924"/>
    <cellStyle name="Normal 4 2 3 3 6 5 2" xfId="13925"/>
    <cellStyle name="Normal 4 2 3 3 6 5 2 2" xfId="26833"/>
    <cellStyle name="Normal 4 2 3 3 6 5 3" xfId="26834"/>
    <cellStyle name="Normal 4 2 3 3 6 6" xfId="13926"/>
    <cellStyle name="Normal 4 2 3 3 6 6 2" xfId="13927"/>
    <cellStyle name="Normal 4 2 3 3 6 6 2 2" xfId="26835"/>
    <cellStyle name="Normal 4 2 3 3 6 6 3" xfId="16344"/>
    <cellStyle name="Normal 4 2 3 3 6 7" xfId="13928"/>
    <cellStyle name="Normal 4 2 3 3 6 7 2" xfId="17282"/>
    <cellStyle name="Normal 4 2 3 3 6 8" xfId="26836"/>
    <cellStyle name="Normal 4 2 3 3 7" xfId="1895"/>
    <cellStyle name="Normal 4 2 3 3 7 2" xfId="13929"/>
    <cellStyle name="Normal 4 2 3 3 7 2 2" xfId="13930"/>
    <cellStyle name="Normal 4 2 3 3 7 2 2 2" xfId="13931"/>
    <cellStyle name="Normal 4 2 3 3 7 2 2 2 2" xfId="26837"/>
    <cellStyle name="Normal 4 2 3 3 7 2 2 3" xfId="17390"/>
    <cellStyle name="Normal 4 2 3 3 7 2 3" xfId="13932"/>
    <cellStyle name="Normal 4 2 3 3 7 2 3 2" xfId="30373"/>
    <cellStyle name="Normal 4 2 3 3 7 2 4" xfId="26838"/>
    <cellStyle name="Normal 4 2 3 3 7 3" xfId="13933"/>
    <cellStyle name="Normal 4 2 3 3 7 3 2" xfId="13934"/>
    <cellStyle name="Normal 4 2 3 3 7 3 2 2" xfId="26839"/>
    <cellStyle name="Normal 4 2 3 3 7 3 3" xfId="26840"/>
    <cellStyle name="Normal 4 2 3 3 7 4" xfId="13935"/>
    <cellStyle name="Normal 4 2 3 3 7 4 2" xfId="13936"/>
    <cellStyle name="Normal 4 2 3 3 7 4 2 2" xfId="26841"/>
    <cellStyle name="Normal 4 2 3 3 7 4 3" xfId="26842"/>
    <cellStyle name="Normal 4 2 3 3 7 5" xfId="13937"/>
    <cellStyle name="Normal 4 2 3 3 7 5 2" xfId="13938"/>
    <cellStyle name="Normal 4 2 3 3 7 5 2 2" xfId="26843"/>
    <cellStyle name="Normal 4 2 3 3 7 5 3" xfId="26844"/>
    <cellStyle name="Normal 4 2 3 3 7 6" xfId="13939"/>
    <cellStyle name="Normal 4 2 3 3 7 6 2" xfId="13940"/>
    <cellStyle name="Normal 4 2 3 3 7 6 2 2" xfId="26845"/>
    <cellStyle name="Normal 4 2 3 3 7 6 3" xfId="26846"/>
    <cellStyle name="Normal 4 2 3 3 7 7" xfId="13941"/>
    <cellStyle name="Normal 4 2 3 3 7 7 2" xfId="26847"/>
    <cellStyle name="Normal 4 2 3 3 7 8" xfId="26848"/>
    <cellStyle name="Normal 4 2 3 3 8" xfId="13942"/>
    <cellStyle name="Normal 4 2 3 3 8 2" xfId="13943"/>
    <cellStyle name="Normal 4 2 3 3 8 2 2" xfId="13944"/>
    <cellStyle name="Normal 4 2 3 3 8 2 2 2" xfId="26849"/>
    <cellStyle name="Normal 4 2 3 3 8 2 3" xfId="26850"/>
    <cellStyle name="Normal 4 2 3 3 8 3" xfId="13945"/>
    <cellStyle name="Normal 4 2 3 3 8 3 2" xfId="26851"/>
    <cellStyle name="Normal 4 2 3 3 8 4" xfId="26852"/>
    <cellStyle name="Normal 4 2 3 3 9" xfId="13946"/>
    <cellStyle name="Normal 4 2 3 3 9 2" xfId="13947"/>
    <cellStyle name="Normal 4 2 3 3 9 2 2" xfId="26853"/>
    <cellStyle name="Normal 4 2 3 3 9 3" xfId="26854"/>
    <cellStyle name="Normal 4 2 3 4" xfId="26855"/>
    <cellStyle name="Normal 4 2 4" xfId="937"/>
    <cellStyle name="Normal 4 2 4 2" xfId="26856"/>
    <cellStyle name="Normal 4 2 5" xfId="26857"/>
    <cellStyle name="Normal 4 3" xfId="938"/>
    <cellStyle name="Normal 4 3 10" xfId="13948"/>
    <cellStyle name="Normal 4 3 10 2" xfId="13949"/>
    <cellStyle name="Normal 4 3 10 2 2" xfId="26858"/>
    <cellStyle name="Normal 4 3 10 3" xfId="26859"/>
    <cellStyle name="Normal 4 3 11" xfId="13950"/>
    <cellStyle name="Normal 4 3 11 2" xfId="13951"/>
    <cellStyle name="Normal 4 3 11 2 2" xfId="26860"/>
    <cellStyle name="Normal 4 3 11 3" xfId="26861"/>
    <cellStyle name="Normal 4 3 12" xfId="13952"/>
    <cellStyle name="Normal 4 3 12 2" xfId="13953"/>
    <cellStyle name="Normal 4 3 12 2 2" xfId="17283"/>
    <cellStyle name="Normal 4 3 12 3" xfId="17284"/>
    <cellStyle name="Normal 4 3 13" xfId="13954"/>
    <cellStyle name="Normal 4 3 13 2" xfId="13955"/>
    <cellStyle name="Normal 4 3 13 2 2" xfId="29448"/>
    <cellStyle name="Normal 4 3 13 3" xfId="30374"/>
    <cellStyle name="Normal 4 3 14" xfId="13956"/>
    <cellStyle name="Normal 4 3 14 2" xfId="26862"/>
    <cellStyle name="Normal 4 3 15" xfId="26863"/>
    <cellStyle name="Normal 4 3 2" xfId="939"/>
    <cellStyle name="Normal 4 3 2 10" xfId="13957"/>
    <cellStyle name="Normal 4 3 2 10 2" xfId="13958"/>
    <cellStyle name="Normal 4 3 2 10 2 2" xfId="26864"/>
    <cellStyle name="Normal 4 3 2 10 3" xfId="26865"/>
    <cellStyle name="Normal 4 3 2 11" xfId="13959"/>
    <cellStyle name="Normal 4 3 2 11 2" xfId="13960"/>
    <cellStyle name="Normal 4 3 2 11 2 2" xfId="26866"/>
    <cellStyle name="Normal 4 3 2 11 3" xfId="26867"/>
    <cellStyle name="Normal 4 3 2 12" xfId="13961"/>
    <cellStyle name="Normal 4 3 2 12 2" xfId="13962"/>
    <cellStyle name="Normal 4 3 2 12 2 2" xfId="26868"/>
    <cellStyle name="Normal 4 3 2 12 3" xfId="30375"/>
    <cellStyle name="Normal 4 3 2 13" xfId="13963"/>
    <cellStyle name="Normal 4 3 2 13 2" xfId="26869"/>
    <cellStyle name="Normal 4 3 2 14" xfId="26870"/>
    <cellStyle name="Normal 4 3 2 2" xfId="940"/>
    <cellStyle name="Normal 4 3 2 2 2" xfId="1896"/>
    <cellStyle name="Normal 4 3 2 2 2 2" xfId="13964"/>
    <cellStyle name="Normal 4 3 2 2 2 2 2" xfId="13965"/>
    <cellStyle name="Normal 4 3 2 2 2 2 2 2" xfId="13966"/>
    <cellStyle name="Normal 4 3 2 2 2 2 2 2 2" xfId="26871"/>
    <cellStyle name="Normal 4 3 2 2 2 2 2 3" xfId="26872"/>
    <cellStyle name="Normal 4 3 2 2 2 2 3" xfId="13967"/>
    <cellStyle name="Normal 4 3 2 2 2 2 3 2" xfId="26873"/>
    <cellStyle name="Normal 4 3 2 2 2 2 4" xfId="26874"/>
    <cellStyle name="Normal 4 3 2 2 2 3" xfId="13968"/>
    <cellStyle name="Normal 4 3 2 2 2 3 2" xfId="13969"/>
    <cellStyle name="Normal 4 3 2 2 2 3 2 2" xfId="26875"/>
    <cellStyle name="Normal 4 3 2 2 2 3 3" xfId="26876"/>
    <cellStyle name="Normal 4 3 2 2 2 4" xfId="13970"/>
    <cellStyle name="Normal 4 3 2 2 2 4 2" xfId="13971"/>
    <cellStyle name="Normal 4 3 2 2 2 4 2 2" xfId="26877"/>
    <cellStyle name="Normal 4 3 2 2 2 4 3" xfId="26878"/>
    <cellStyle name="Normal 4 3 2 2 2 5" xfId="13972"/>
    <cellStyle name="Normal 4 3 2 2 2 5 2" xfId="13973"/>
    <cellStyle name="Normal 4 3 2 2 2 5 2 2" xfId="26879"/>
    <cellStyle name="Normal 4 3 2 2 2 5 3" xfId="26880"/>
    <cellStyle name="Normal 4 3 2 2 2 6" xfId="13974"/>
    <cellStyle name="Normal 4 3 2 2 2 6 2" xfId="13975"/>
    <cellStyle name="Normal 4 3 2 2 2 6 2 2" xfId="26881"/>
    <cellStyle name="Normal 4 3 2 2 2 6 3" xfId="26882"/>
    <cellStyle name="Normal 4 3 2 2 2 7" xfId="13976"/>
    <cellStyle name="Normal 4 3 2 2 2 7 2" xfId="26883"/>
    <cellStyle name="Normal 4 3 2 2 2 8" xfId="26884"/>
    <cellStyle name="Normal 4 3 2 2 3" xfId="13977"/>
    <cellStyle name="Normal 4 3 2 2 3 2" xfId="13978"/>
    <cellStyle name="Normal 4 3 2 2 3 2 2" xfId="13979"/>
    <cellStyle name="Normal 4 3 2 2 3 2 2 2" xfId="26885"/>
    <cellStyle name="Normal 4 3 2 2 3 2 3" xfId="26886"/>
    <cellStyle name="Normal 4 3 2 2 3 3" xfId="13980"/>
    <cellStyle name="Normal 4 3 2 2 3 3 2" xfId="26887"/>
    <cellStyle name="Normal 4 3 2 2 3 4" xfId="29449"/>
    <cellStyle name="Normal 4 3 2 2 4" xfId="13981"/>
    <cellStyle name="Normal 4 3 2 2 4 2" xfId="13982"/>
    <cellStyle name="Normal 4 3 2 2 4 2 2" xfId="17285"/>
    <cellStyle name="Normal 4 3 2 2 4 3" xfId="26888"/>
    <cellStyle name="Normal 4 3 2 2 5" xfId="13983"/>
    <cellStyle name="Normal 4 3 2 2 5 2" xfId="13984"/>
    <cellStyle name="Normal 4 3 2 2 5 2 2" xfId="26889"/>
    <cellStyle name="Normal 4 3 2 2 5 3" xfId="26890"/>
    <cellStyle name="Normal 4 3 2 2 6" xfId="13985"/>
    <cellStyle name="Normal 4 3 2 2 6 2" xfId="13986"/>
    <cellStyle name="Normal 4 3 2 2 6 2 2" xfId="26891"/>
    <cellStyle name="Normal 4 3 2 2 6 3" xfId="26892"/>
    <cellStyle name="Normal 4 3 2 2 7" xfId="13987"/>
    <cellStyle name="Normal 4 3 2 2 7 2" xfId="13988"/>
    <cellStyle name="Normal 4 3 2 2 7 2 2" xfId="26893"/>
    <cellStyle name="Normal 4 3 2 2 7 3" xfId="26894"/>
    <cellStyle name="Normal 4 3 2 2 8" xfId="13989"/>
    <cellStyle name="Normal 4 3 2 2 8 2" xfId="26895"/>
    <cellStyle name="Normal 4 3 2 2 9" xfId="26896"/>
    <cellStyle name="Normal 4 3 2 3" xfId="941"/>
    <cellStyle name="Normal 4 3 2 3 2" xfId="1897"/>
    <cellStyle name="Normal 4 3 2 3 2 2" xfId="13990"/>
    <cellStyle name="Normal 4 3 2 3 2 2 2" xfId="13991"/>
    <cellStyle name="Normal 4 3 2 3 2 2 2 2" xfId="13992"/>
    <cellStyle name="Normal 4 3 2 3 2 2 2 2 2" xfId="26897"/>
    <cellStyle name="Normal 4 3 2 3 2 2 2 3" xfId="26898"/>
    <cellStyle name="Normal 4 3 2 3 2 2 3" xfId="13993"/>
    <cellStyle name="Normal 4 3 2 3 2 2 3 2" xfId="26899"/>
    <cellStyle name="Normal 4 3 2 3 2 2 4" xfId="29450"/>
    <cellStyle name="Normal 4 3 2 3 2 3" xfId="13994"/>
    <cellStyle name="Normal 4 3 2 3 2 3 2" xfId="13995"/>
    <cellStyle name="Normal 4 3 2 3 2 3 2 2" xfId="26900"/>
    <cellStyle name="Normal 4 3 2 3 2 3 3" xfId="17286"/>
    <cellStyle name="Normal 4 3 2 3 2 4" xfId="13996"/>
    <cellStyle name="Normal 4 3 2 3 2 4 2" xfId="13997"/>
    <cellStyle name="Normal 4 3 2 3 2 4 2 2" xfId="26901"/>
    <cellStyle name="Normal 4 3 2 3 2 4 3" xfId="26902"/>
    <cellStyle name="Normal 4 3 2 3 2 5" xfId="13998"/>
    <cellStyle name="Normal 4 3 2 3 2 5 2" xfId="13999"/>
    <cellStyle name="Normal 4 3 2 3 2 5 2 2" xfId="26903"/>
    <cellStyle name="Normal 4 3 2 3 2 5 3" xfId="26904"/>
    <cellStyle name="Normal 4 3 2 3 2 6" xfId="14000"/>
    <cellStyle name="Normal 4 3 2 3 2 6 2" xfId="14001"/>
    <cellStyle name="Normal 4 3 2 3 2 6 2 2" xfId="26905"/>
    <cellStyle name="Normal 4 3 2 3 2 6 3" xfId="26906"/>
    <cellStyle name="Normal 4 3 2 3 2 7" xfId="14002"/>
    <cellStyle name="Normal 4 3 2 3 2 7 2" xfId="26907"/>
    <cellStyle name="Normal 4 3 2 3 2 8" xfId="26908"/>
    <cellStyle name="Normal 4 3 2 3 3" xfId="14003"/>
    <cellStyle name="Normal 4 3 2 3 3 2" xfId="14004"/>
    <cellStyle name="Normal 4 3 2 3 3 2 2" xfId="14005"/>
    <cellStyle name="Normal 4 3 2 3 3 2 2 2" xfId="26909"/>
    <cellStyle name="Normal 4 3 2 3 3 2 3" xfId="26910"/>
    <cellStyle name="Normal 4 3 2 3 3 3" xfId="14006"/>
    <cellStyle name="Normal 4 3 2 3 3 3 2" xfId="26911"/>
    <cellStyle name="Normal 4 3 2 3 3 4" xfId="29451"/>
    <cellStyle name="Normal 4 3 2 3 4" xfId="14007"/>
    <cellStyle name="Normal 4 3 2 3 4 2" xfId="14008"/>
    <cellStyle name="Normal 4 3 2 3 4 2 2" xfId="26912"/>
    <cellStyle name="Normal 4 3 2 3 4 3" xfId="26913"/>
    <cellStyle name="Normal 4 3 2 3 5" xfId="14009"/>
    <cellStyle name="Normal 4 3 2 3 5 2" xfId="14010"/>
    <cellStyle name="Normal 4 3 2 3 5 2 2" xfId="17287"/>
    <cellStyle name="Normal 4 3 2 3 5 3" xfId="26914"/>
    <cellStyle name="Normal 4 3 2 3 6" xfId="14011"/>
    <cellStyle name="Normal 4 3 2 3 6 2" xfId="14012"/>
    <cellStyle name="Normal 4 3 2 3 6 2 2" xfId="26915"/>
    <cellStyle name="Normal 4 3 2 3 6 3" xfId="26916"/>
    <cellStyle name="Normal 4 3 2 3 7" xfId="14013"/>
    <cellStyle name="Normal 4 3 2 3 7 2" xfId="14014"/>
    <cellStyle name="Normal 4 3 2 3 7 2 2" xfId="26917"/>
    <cellStyle name="Normal 4 3 2 3 7 3" xfId="26918"/>
    <cellStyle name="Normal 4 3 2 3 8" xfId="14015"/>
    <cellStyle name="Normal 4 3 2 3 8 2" xfId="26919"/>
    <cellStyle name="Normal 4 3 2 3 9" xfId="26920"/>
    <cellStyle name="Normal 4 3 2 4" xfId="942"/>
    <cellStyle name="Normal 4 3 2 4 2" xfId="1898"/>
    <cellStyle name="Normal 4 3 2 4 2 2" xfId="14016"/>
    <cellStyle name="Normal 4 3 2 4 2 2 2" xfId="14017"/>
    <cellStyle name="Normal 4 3 2 4 2 2 2 2" xfId="14018"/>
    <cellStyle name="Normal 4 3 2 4 2 2 2 2 2" xfId="26921"/>
    <cellStyle name="Normal 4 3 2 4 2 2 2 3" xfId="26922"/>
    <cellStyle name="Normal 4 3 2 4 2 2 3" xfId="14019"/>
    <cellStyle name="Normal 4 3 2 4 2 2 3 2" xfId="26923"/>
    <cellStyle name="Normal 4 3 2 4 2 2 4" xfId="26924"/>
    <cellStyle name="Normal 4 3 2 4 2 3" xfId="14020"/>
    <cellStyle name="Normal 4 3 2 4 2 3 2" xfId="14021"/>
    <cellStyle name="Normal 4 3 2 4 2 3 2 2" xfId="26925"/>
    <cellStyle name="Normal 4 3 2 4 2 3 3" xfId="26926"/>
    <cellStyle name="Normal 4 3 2 4 2 4" xfId="14022"/>
    <cellStyle name="Normal 4 3 2 4 2 4 2" xfId="14023"/>
    <cellStyle name="Normal 4 3 2 4 2 4 2 2" xfId="26927"/>
    <cellStyle name="Normal 4 3 2 4 2 4 3" xfId="26928"/>
    <cellStyle name="Normal 4 3 2 4 2 5" xfId="14024"/>
    <cellStyle name="Normal 4 3 2 4 2 5 2" xfId="14025"/>
    <cellStyle name="Normal 4 3 2 4 2 5 2 2" xfId="26929"/>
    <cellStyle name="Normal 4 3 2 4 2 5 3" xfId="26930"/>
    <cellStyle name="Normal 4 3 2 4 2 6" xfId="14026"/>
    <cellStyle name="Normal 4 3 2 4 2 6 2" xfId="14027"/>
    <cellStyle name="Normal 4 3 2 4 2 6 2 2" xfId="16345"/>
    <cellStyle name="Normal 4 3 2 4 2 6 3" xfId="26931"/>
    <cellStyle name="Normal 4 3 2 4 2 7" xfId="14028"/>
    <cellStyle name="Normal 4 3 2 4 2 7 2" xfId="26932"/>
    <cellStyle name="Normal 4 3 2 4 2 8" xfId="26933"/>
    <cellStyle name="Normal 4 3 2 4 3" xfId="14029"/>
    <cellStyle name="Normal 4 3 2 4 3 2" xfId="14030"/>
    <cellStyle name="Normal 4 3 2 4 3 2 2" xfId="14031"/>
    <cellStyle name="Normal 4 3 2 4 3 2 2 2" xfId="26934"/>
    <cellStyle name="Normal 4 3 2 4 3 2 3" xfId="26935"/>
    <cellStyle name="Normal 4 3 2 4 3 3" xfId="14032"/>
    <cellStyle name="Normal 4 3 2 4 3 3 2" xfId="29452"/>
    <cellStyle name="Normal 4 3 2 4 3 4" xfId="30376"/>
    <cellStyle name="Normal 4 3 2 4 4" xfId="14033"/>
    <cellStyle name="Normal 4 3 2 4 4 2" xfId="14034"/>
    <cellStyle name="Normal 4 3 2 4 4 2 2" xfId="26936"/>
    <cellStyle name="Normal 4 3 2 4 4 3" xfId="26937"/>
    <cellStyle name="Normal 4 3 2 4 5" xfId="14035"/>
    <cellStyle name="Normal 4 3 2 4 5 2" xfId="14036"/>
    <cellStyle name="Normal 4 3 2 4 5 2 2" xfId="16346"/>
    <cellStyle name="Normal 4 3 2 4 5 3" xfId="16347"/>
    <cellStyle name="Normal 4 3 2 4 6" xfId="14037"/>
    <cellStyle name="Normal 4 3 2 4 6 2" xfId="14038"/>
    <cellStyle name="Normal 4 3 2 4 6 2 2" xfId="26938"/>
    <cellStyle name="Normal 4 3 2 4 6 3" xfId="26939"/>
    <cellStyle name="Normal 4 3 2 4 7" xfId="14039"/>
    <cellStyle name="Normal 4 3 2 4 7 2" xfId="14040"/>
    <cellStyle name="Normal 4 3 2 4 7 2 2" xfId="26940"/>
    <cellStyle name="Normal 4 3 2 4 7 3" xfId="26941"/>
    <cellStyle name="Normal 4 3 2 4 8" xfId="14041"/>
    <cellStyle name="Normal 4 3 2 4 8 2" xfId="26942"/>
    <cellStyle name="Normal 4 3 2 4 9" xfId="26943"/>
    <cellStyle name="Normal 4 3 2 5" xfId="1899"/>
    <cellStyle name="Normal 4 3 2 5 2" xfId="14042"/>
    <cellStyle name="Normal 4 3 2 5 2 2" xfId="14043"/>
    <cellStyle name="Normal 4 3 2 5 2 2 2" xfId="14044"/>
    <cellStyle name="Normal 4 3 2 5 2 2 2 2" xfId="26944"/>
    <cellStyle name="Normal 4 3 2 5 2 2 3" xfId="26945"/>
    <cellStyle name="Normal 4 3 2 5 2 3" xfId="14045"/>
    <cellStyle name="Normal 4 3 2 5 2 3 2" xfId="26946"/>
    <cellStyle name="Normal 4 3 2 5 2 4" xfId="26947"/>
    <cellStyle name="Normal 4 3 2 5 3" xfId="14046"/>
    <cellStyle name="Normal 4 3 2 5 3 2" xfId="14047"/>
    <cellStyle name="Normal 4 3 2 5 3 2 2" xfId="26948"/>
    <cellStyle name="Normal 4 3 2 5 3 3" xfId="26949"/>
    <cellStyle name="Normal 4 3 2 5 4" xfId="14048"/>
    <cellStyle name="Normal 4 3 2 5 4 2" xfId="14049"/>
    <cellStyle name="Normal 4 3 2 5 4 2 2" xfId="26950"/>
    <cellStyle name="Normal 4 3 2 5 4 3" xfId="26951"/>
    <cellStyle name="Normal 4 3 2 5 5" xfId="14050"/>
    <cellStyle name="Normal 4 3 2 5 5 2" xfId="14051"/>
    <cellStyle name="Normal 4 3 2 5 5 2 2" xfId="26952"/>
    <cellStyle name="Normal 4 3 2 5 5 3" xfId="26953"/>
    <cellStyle name="Normal 4 3 2 5 6" xfId="14052"/>
    <cellStyle name="Normal 4 3 2 5 6 2" xfId="14053"/>
    <cellStyle name="Normal 4 3 2 5 6 2 2" xfId="26954"/>
    <cellStyle name="Normal 4 3 2 5 6 3" xfId="26955"/>
    <cellStyle name="Normal 4 3 2 5 7" xfId="14054"/>
    <cellStyle name="Normal 4 3 2 5 7 2" xfId="26956"/>
    <cellStyle name="Normal 4 3 2 5 8" xfId="26957"/>
    <cellStyle name="Normal 4 3 2 6" xfId="1900"/>
    <cellStyle name="Normal 4 3 2 6 2" xfId="14055"/>
    <cellStyle name="Normal 4 3 2 6 2 2" xfId="14056"/>
    <cellStyle name="Normal 4 3 2 6 2 2 2" xfId="14057"/>
    <cellStyle name="Normal 4 3 2 6 2 2 2 2" xfId="26958"/>
    <cellStyle name="Normal 4 3 2 6 2 2 3" xfId="26959"/>
    <cellStyle name="Normal 4 3 2 6 2 3" xfId="14058"/>
    <cellStyle name="Normal 4 3 2 6 2 3 2" xfId="29453"/>
    <cellStyle name="Normal 4 3 2 6 2 4" xfId="30377"/>
    <cellStyle name="Normal 4 3 2 6 3" xfId="14059"/>
    <cellStyle name="Normal 4 3 2 6 3 2" xfId="14060"/>
    <cellStyle name="Normal 4 3 2 6 3 2 2" xfId="26960"/>
    <cellStyle name="Normal 4 3 2 6 3 3" xfId="26961"/>
    <cellStyle name="Normal 4 3 2 6 4" xfId="14061"/>
    <cellStyle name="Normal 4 3 2 6 4 2" xfId="14062"/>
    <cellStyle name="Normal 4 3 2 6 4 2 2" xfId="26962"/>
    <cellStyle name="Normal 4 3 2 6 4 3" xfId="26963"/>
    <cellStyle name="Normal 4 3 2 6 5" xfId="14063"/>
    <cellStyle name="Normal 4 3 2 6 5 2" xfId="14064"/>
    <cellStyle name="Normal 4 3 2 6 5 2 2" xfId="16348"/>
    <cellStyle name="Normal 4 3 2 6 5 3" xfId="17288"/>
    <cellStyle name="Normal 4 3 2 6 6" xfId="14065"/>
    <cellStyle name="Normal 4 3 2 6 6 2" xfId="14066"/>
    <cellStyle name="Normal 4 3 2 6 6 2 2" xfId="26964"/>
    <cellStyle name="Normal 4 3 2 6 6 3" xfId="26965"/>
    <cellStyle name="Normal 4 3 2 6 7" xfId="14067"/>
    <cellStyle name="Normal 4 3 2 6 7 2" xfId="26966"/>
    <cellStyle name="Normal 4 3 2 6 8" xfId="26967"/>
    <cellStyle name="Normal 4 3 2 7" xfId="1901"/>
    <cellStyle name="Normal 4 3 2 7 2" xfId="14068"/>
    <cellStyle name="Normal 4 3 2 7 2 2" xfId="14069"/>
    <cellStyle name="Normal 4 3 2 7 2 2 2" xfId="14070"/>
    <cellStyle name="Normal 4 3 2 7 2 2 2 2" xfId="26968"/>
    <cellStyle name="Normal 4 3 2 7 2 2 3" xfId="26969"/>
    <cellStyle name="Normal 4 3 2 7 2 3" xfId="14071"/>
    <cellStyle name="Normal 4 3 2 7 2 3 2" xfId="26970"/>
    <cellStyle name="Normal 4 3 2 7 2 4" xfId="26971"/>
    <cellStyle name="Normal 4 3 2 7 3" xfId="14072"/>
    <cellStyle name="Normal 4 3 2 7 3 2" xfId="14073"/>
    <cellStyle name="Normal 4 3 2 7 3 2 2" xfId="26972"/>
    <cellStyle name="Normal 4 3 2 7 3 3" xfId="26973"/>
    <cellStyle name="Normal 4 3 2 7 4" xfId="14074"/>
    <cellStyle name="Normal 4 3 2 7 4 2" xfId="14075"/>
    <cellStyle name="Normal 4 3 2 7 4 2 2" xfId="26974"/>
    <cellStyle name="Normal 4 3 2 7 4 3" xfId="26975"/>
    <cellStyle name="Normal 4 3 2 7 5" xfId="14076"/>
    <cellStyle name="Normal 4 3 2 7 5 2" xfId="14077"/>
    <cellStyle name="Normal 4 3 2 7 5 2 2" xfId="26976"/>
    <cellStyle name="Normal 4 3 2 7 5 3" xfId="26977"/>
    <cellStyle name="Normal 4 3 2 7 6" xfId="14078"/>
    <cellStyle name="Normal 4 3 2 7 6 2" xfId="14079"/>
    <cellStyle name="Normal 4 3 2 7 6 2 2" xfId="26978"/>
    <cellStyle name="Normal 4 3 2 7 6 3" xfId="26979"/>
    <cellStyle name="Normal 4 3 2 7 7" xfId="14080"/>
    <cellStyle name="Normal 4 3 2 7 7 2" xfId="26980"/>
    <cellStyle name="Normal 4 3 2 7 8" xfId="26981"/>
    <cellStyle name="Normal 4 3 2 8" xfId="14081"/>
    <cellStyle name="Normal 4 3 2 8 2" xfId="14082"/>
    <cellStyle name="Normal 4 3 2 8 2 2" xfId="14083"/>
    <cellStyle name="Normal 4 3 2 8 2 2 2" xfId="26982"/>
    <cellStyle name="Normal 4 3 2 8 2 3" xfId="26983"/>
    <cellStyle name="Normal 4 3 2 8 3" xfId="14084"/>
    <cellStyle name="Normal 4 3 2 8 3 2" xfId="29454"/>
    <cellStyle name="Normal 4 3 2 8 4" xfId="30378"/>
    <cellStyle name="Normal 4 3 2 9" xfId="14085"/>
    <cellStyle name="Normal 4 3 2 9 2" xfId="14086"/>
    <cellStyle name="Normal 4 3 2 9 2 2" xfId="26984"/>
    <cellStyle name="Normal 4 3 2 9 3" xfId="26985"/>
    <cellStyle name="Normal 4 3 3" xfId="943"/>
    <cellStyle name="Normal 4 3 3 2" xfId="1902"/>
    <cellStyle name="Normal 4 3 3 2 2" xfId="14087"/>
    <cellStyle name="Normal 4 3 3 2 2 2" xfId="14088"/>
    <cellStyle name="Normal 4 3 3 2 2 2 2" xfId="14089"/>
    <cellStyle name="Normal 4 3 3 2 2 2 2 2" xfId="26986"/>
    <cellStyle name="Normal 4 3 3 2 2 2 3" xfId="26987"/>
    <cellStyle name="Normal 4 3 3 2 2 3" xfId="14090"/>
    <cellStyle name="Normal 4 3 3 2 2 3 2" xfId="26988"/>
    <cellStyle name="Normal 4 3 3 2 2 4" xfId="26989"/>
    <cellStyle name="Normal 4 3 3 2 3" xfId="14091"/>
    <cellStyle name="Normal 4 3 3 2 3 2" xfId="14092"/>
    <cellStyle name="Normal 4 3 3 2 3 2 2" xfId="16349"/>
    <cellStyle name="Normal 4 3 3 2 3 3" xfId="16710"/>
    <cellStyle name="Normal 4 3 3 2 4" xfId="14093"/>
    <cellStyle name="Normal 4 3 3 2 4 2" xfId="14094"/>
    <cellStyle name="Normal 4 3 3 2 4 2 2" xfId="17418"/>
    <cellStyle name="Normal 4 3 3 2 4 3" xfId="30379"/>
    <cellStyle name="Normal 4 3 3 2 5" xfId="14095"/>
    <cellStyle name="Normal 4 3 3 2 5 2" xfId="14096"/>
    <cellStyle name="Normal 4 3 3 2 5 2 2" xfId="30380"/>
    <cellStyle name="Normal 4 3 3 2 5 3" xfId="30381"/>
    <cellStyle name="Normal 4 3 3 2 6" xfId="14097"/>
    <cellStyle name="Normal 4 3 3 2 6 2" xfId="14098"/>
    <cellStyle name="Normal 4 3 3 2 6 2 2" xfId="30382"/>
    <cellStyle name="Normal 4 3 3 2 6 3" xfId="30383"/>
    <cellStyle name="Normal 4 3 3 2 7" xfId="14099"/>
    <cellStyle name="Normal 4 3 3 2 7 2" xfId="30384"/>
    <cellStyle name="Normal 4 3 3 2 8" xfId="17289"/>
    <cellStyle name="Normal 4 3 3 3" xfId="14100"/>
    <cellStyle name="Normal 4 3 3 3 2" xfId="14101"/>
    <cellStyle name="Normal 4 3 3 3 2 2" xfId="14102"/>
    <cellStyle name="Normal 4 3 3 3 2 2 2" xfId="26990"/>
    <cellStyle name="Normal 4 3 3 3 2 3" xfId="26991"/>
    <cellStyle name="Normal 4 3 3 3 3" xfId="14103"/>
    <cellStyle name="Normal 4 3 3 3 3 2" xfId="26992"/>
    <cellStyle name="Normal 4 3 3 3 4" xfId="26993"/>
    <cellStyle name="Normal 4 3 3 4" xfId="14104"/>
    <cellStyle name="Normal 4 3 3 4 2" xfId="14105"/>
    <cellStyle name="Normal 4 3 3 4 2 2" xfId="26994"/>
    <cellStyle name="Normal 4 3 3 4 3" xfId="26995"/>
    <cellStyle name="Normal 4 3 3 5" xfId="14106"/>
    <cellStyle name="Normal 4 3 3 5 2" xfId="14107"/>
    <cellStyle name="Normal 4 3 3 5 2 2" xfId="26996"/>
    <cellStyle name="Normal 4 3 3 5 3" xfId="26997"/>
    <cellStyle name="Normal 4 3 3 6" xfId="14108"/>
    <cellStyle name="Normal 4 3 3 6 2" xfId="14109"/>
    <cellStyle name="Normal 4 3 3 6 2 2" xfId="26998"/>
    <cellStyle name="Normal 4 3 3 6 3" xfId="26999"/>
    <cellStyle name="Normal 4 3 3 7" xfId="14110"/>
    <cellStyle name="Normal 4 3 3 7 2" xfId="14111"/>
    <cellStyle name="Normal 4 3 3 7 2 2" xfId="27000"/>
    <cellStyle name="Normal 4 3 3 7 3" xfId="27001"/>
    <cellStyle name="Normal 4 3 3 8" xfId="14112"/>
    <cellStyle name="Normal 4 3 3 8 2" xfId="27002"/>
    <cellStyle name="Normal 4 3 3 9" xfId="27003"/>
    <cellStyle name="Normal 4 3 4" xfId="944"/>
    <cellStyle name="Normal 4 3 4 2" xfId="1903"/>
    <cellStyle name="Normal 4 3 4 2 2" xfId="14113"/>
    <cellStyle name="Normal 4 3 4 2 2 2" xfId="14114"/>
    <cellStyle name="Normal 4 3 4 2 2 2 2" xfId="14115"/>
    <cellStyle name="Normal 4 3 4 2 2 2 2 2" xfId="27004"/>
    <cellStyle name="Normal 4 3 4 2 2 2 3" xfId="27005"/>
    <cellStyle name="Normal 4 3 4 2 2 3" xfId="14116"/>
    <cellStyle name="Normal 4 3 4 2 2 3 2" xfId="27006"/>
    <cellStyle name="Normal 4 3 4 2 2 4" xfId="27007"/>
    <cellStyle name="Normal 4 3 4 2 3" xfId="14117"/>
    <cellStyle name="Normal 4 3 4 2 3 2" xfId="14118"/>
    <cellStyle name="Normal 4 3 4 2 3 2 2" xfId="29455"/>
    <cellStyle name="Normal 4 3 4 2 3 3" xfId="27008"/>
    <cellStyle name="Normal 4 3 4 2 4" xfId="14119"/>
    <cellStyle name="Normal 4 3 4 2 4 2" xfId="14120"/>
    <cellStyle name="Normal 4 3 4 2 4 2 2" xfId="27009"/>
    <cellStyle name="Normal 4 3 4 2 4 3" xfId="27010"/>
    <cellStyle name="Normal 4 3 4 2 5" xfId="14121"/>
    <cellStyle name="Normal 4 3 4 2 5 2" xfId="14122"/>
    <cellStyle name="Normal 4 3 4 2 5 2 2" xfId="27011"/>
    <cellStyle name="Normal 4 3 4 2 5 3" xfId="27012"/>
    <cellStyle name="Normal 4 3 4 2 6" xfId="14123"/>
    <cellStyle name="Normal 4 3 4 2 6 2" xfId="14124"/>
    <cellStyle name="Normal 4 3 4 2 6 2 2" xfId="27013"/>
    <cellStyle name="Normal 4 3 4 2 6 3" xfId="27014"/>
    <cellStyle name="Normal 4 3 4 2 7" xfId="14125"/>
    <cellStyle name="Normal 4 3 4 2 7 2" xfId="27015"/>
    <cellStyle name="Normal 4 3 4 2 8" xfId="17290"/>
    <cellStyle name="Normal 4 3 4 3" xfId="14126"/>
    <cellStyle name="Normal 4 3 4 3 2" xfId="14127"/>
    <cellStyle name="Normal 4 3 4 3 2 2" xfId="14128"/>
    <cellStyle name="Normal 4 3 4 3 2 2 2" xfId="27016"/>
    <cellStyle name="Normal 4 3 4 3 2 3" xfId="27017"/>
    <cellStyle name="Normal 4 3 4 3 3" xfId="14129"/>
    <cellStyle name="Normal 4 3 4 3 3 2" xfId="27018"/>
    <cellStyle name="Normal 4 3 4 3 4" xfId="27019"/>
    <cellStyle name="Normal 4 3 4 4" xfId="14130"/>
    <cellStyle name="Normal 4 3 4 4 2" xfId="14131"/>
    <cellStyle name="Normal 4 3 4 4 2 2" xfId="29456"/>
    <cellStyle name="Normal 4 3 4 4 3" xfId="27020"/>
    <cellStyle name="Normal 4 3 4 5" xfId="14132"/>
    <cellStyle name="Normal 4 3 4 5 2" xfId="14133"/>
    <cellStyle name="Normal 4 3 4 5 2 2" xfId="27021"/>
    <cellStyle name="Normal 4 3 4 5 3" xfId="27022"/>
    <cellStyle name="Normal 4 3 4 6" xfId="14134"/>
    <cellStyle name="Normal 4 3 4 6 2" xfId="14135"/>
    <cellStyle name="Normal 4 3 4 6 2 2" xfId="27023"/>
    <cellStyle name="Normal 4 3 4 6 3" xfId="27024"/>
    <cellStyle name="Normal 4 3 4 7" xfId="14136"/>
    <cellStyle name="Normal 4 3 4 7 2" xfId="14137"/>
    <cellStyle name="Normal 4 3 4 7 2 2" xfId="27025"/>
    <cellStyle name="Normal 4 3 4 7 3" xfId="27026"/>
    <cellStyle name="Normal 4 3 4 8" xfId="14138"/>
    <cellStyle name="Normal 4 3 4 8 2" xfId="27027"/>
    <cellStyle name="Normal 4 3 4 9" xfId="27028"/>
    <cellStyle name="Normal 4 3 5" xfId="945"/>
    <cellStyle name="Normal 4 3 5 2" xfId="1904"/>
    <cellStyle name="Normal 4 3 5 2 2" xfId="14139"/>
    <cellStyle name="Normal 4 3 5 2 2 2" xfId="14140"/>
    <cellStyle name="Normal 4 3 5 2 2 2 2" xfId="14141"/>
    <cellStyle name="Normal 4 3 5 2 2 2 2 2" xfId="17291"/>
    <cellStyle name="Normal 4 3 5 2 2 2 3" xfId="27029"/>
    <cellStyle name="Normal 4 3 5 2 2 3" xfId="14142"/>
    <cellStyle name="Normal 4 3 5 2 2 3 2" xfId="27030"/>
    <cellStyle name="Normal 4 3 5 2 2 4" xfId="27031"/>
    <cellStyle name="Normal 4 3 5 2 3" xfId="14143"/>
    <cellStyle name="Normal 4 3 5 2 3 2" xfId="14144"/>
    <cellStyle name="Normal 4 3 5 2 3 2 2" xfId="29457"/>
    <cellStyle name="Normal 4 3 5 2 3 3" xfId="27032"/>
    <cellStyle name="Normal 4 3 5 2 4" xfId="14145"/>
    <cellStyle name="Normal 4 3 5 2 4 2" xfId="14146"/>
    <cellStyle name="Normal 4 3 5 2 4 2 2" xfId="27033"/>
    <cellStyle name="Normal 4 3 5 2 4 3" xfId="27034"/>
    <cellStyle name="Normal 4 3 5 2 5" xfId="14147"/>
    <cellStyle name="Normal 4 3 5 2 5 2" xfId="14148"/>
    <cellStyle name="Normal 4 3 5 2 5 2 2" xfId="27035"/>
    <cellStyle name="Normal 4 3 5 2 5 3" xfId="27036"/>
    <cellStyle name="Normal 4 3 5 2 6" xfId="14149"/>
    <cellStyle name="Normal 4 3 5 2 6 2" xfId="14150"/>
    <cellStyle name="Normal 4 3 5 2 6 2 2" xfId="27037"/>
    <cellStyle name="Normal 4 3 5 2 6 3" xfId="27038"/>
    <cellStyle name="Normal 4 3 5 2 7" xfId="14151"/>
    <cellStyle name="Normal 4 3 5 2 7 2" xfId="27039"/>
    <cellStyle name="Normal 4 3 5 2 8" xfId="27040"/>
    <cellStyle name="Normal 4 3 5 3" xfId="14152"/>
    <cellStyle name="Normal 4 3 5 3 2" xfId="14153"/>
    <cellStyle name="Normal 4 3 5 3 2 2" xfId="14154"/>
    <cellStyle name="Normal 4 3 5 3 2 2 2" xfId="27041"/>
    <cellStyle name="Normal 4 3 5 3 2 3" xfId="17292"/>
    <cellStyle name="Normal 4 3 5 3 3" xfId="14155"/>
    <cellStyle name="Normal 4 3 5 3 3 2" xfId="27042"/>
    <cellStyle name="Normal 4 3 5 3 4" xfId="27043"/>
    <cellStyle name="Normal 4 3 5 4" xfId="14156"/>
    <cellStyle name="Normal 4 3 5 4 2" xfId="14157"/>
    <cellStyle name="Normal 4 3 5 4 2 2" xfId="27044"/>
    <cellStyle name="Normal 4 3 5 4 3" xfId="27045"/>
    <cellStyle name="Normal 4 3 5 5" xfId="14158"/>
    <cellStyle name="Normal 4 3 5 5 2" xfId="14159"/>
    <cellStyle name="Normal 4 3 5 5 2 2" xfId="27046"/>
    <cellStyle name="Normal 4 3 5 5 3" xfId="27047"/>
    <cellStyle name="Normal 4 3 5 6" xfId="14160"/>
    <cellStyle name="Normal 4 3 5 6 2" xfId="14161"/>
    <cellStyle name="Normal 4 3 5 6 2 2" xfId="27048"/>
    <cellStyle name="Normal 4 3 5 6 3" xfId="27049"/>
    <cellStyle name="Normal 4 3 5 7" xfId="14162"/>
    <cellStyle name="Normal 4 3 5 7 2" xfId="14163"/>
    <cellStyle name="Normal 4 3 5 7 2 2" xfId="27050"/>
    <cellStyle name="Normal 4 3 5 7 3" xfId="27051"/>
    <cellStyle name="Normal 4 3 5 8" xfId="14164"/>
    <cellStyle name="Normal 4 3 5 8 2" xfId="27052"/>
    <cellStyle name="Normal 4 3 5 9" xfId="27053"/>
    <cellStyle name="Normal 4 3 6" xfId="1905"/>
    <cellStyle name="Normal 4 3 6 2" xfId="14165"/>
    <cellStyle name="Normal 4 3 6 2 2" xfId="14166"/>
    <cellStyle name="Normal 4 3 6 2 2 2" xfId="14167"/>
    <cellStyle name="Normal 4 3 6 2 2 2 2" xfId="27054"/>
    <cellStyle name="Normal 4 3 6 2 2 3" xfId="27055"/>
    <cellStyle name="Normal 4 3 6 2 3" xfId="14168"/>
    <cellStyle name="Normal 4 3 6 2 3 2" xfId="27056"/>
    <cellStyle name="Normal 4 3 6 2 4" xfId="29458"/>
    <cellStyle name="Normal 4 3 6 3" xfId="14169"/>
    <cellStyle name="Normal 4 3 6 3 2" xfId="14170"/>
    <cellStyle name="Normal 4 3 6 3 2 2" xfId="30385"/>
    <cellStyle name="Normal 4 3 6 3 3" xfId="27057"/>
    <cellStyle name="Normal 4 3 6 4" xfId="14171"/>
    <cellStyle name="Normal 4 3 6 4 2" xfId="14172"/>
    <cellStyle name="Normal 4 3 6 4 2 2" xfId="27058"/>
    <cellStyle name="Normal 4 3 6 4 3" xfId="27059"/>
    <cellStyle name="Normal 4 3 6 5" xfId="14173"/>
    <cellStyle name="Normal 4 3 6 5 2" xfId="14174"/>
    <cellStyle name="Normal 4 3 6 5 2 2" xfId="27060"/>
    <cellStyle name="Normal 4 3 6 5 3" xfId="16350"/>
    <cellStyle name="Normal 4 3 6 6" xfId="14175"/>
    <cellStyle name="Normal 4 3 6 6 2" xfId="14176"/>
    <cellStyle name="Normal 4 3 6 6 2 2" xfId="16351"/>
    <cellStyle name="Normal 4 3 6 6 3" xfId="16352"/>
    <cellStyle name="Normal 4 3 6 7" xfId="14177"/>
    <cellStyle name="Normal 4 3 6 7 2" xfId="27061"/>
    <cellStyle name="Normal 4 3 6 8" xfId="27062"/>
    <cellStyle name="Normal 4 3 7" xfId="1906"/>
    <cellStyle name="Normal 4 3 7 2" xfId="14178"/>
    <cellStyle name="Normal 4 3 7 2 2" xfId="14179"/>
    <cellStyle name="Normal 4 3 7 2 2 2" xfId="14180"/>
    <cellStyle name="Normal 4 3 7 2 2 2 2" xfId="27063"/>
    <cellStyle name="Normal 4 3 7 2 2 3" xfId="27064"/>
    <cellStyle name="Normal 4 3 7 2 3" xfId="14181"/>
    <cellStyle name="Normal 4 3 7 2 3 2" xfId="27065"/>
    <cellStyle name="Normal 4 3 7 2 4" xfId="27066"/>
    <cellStyle name="Normal 4 3 7 3" xfId="14182"/>
    <cellStyle name="Normal 4 3 7 3 2" xfId="14183"/>
    <cellStyle name="Normal 4 3 7 3 2 2" xfId="27067"/>
    <cellStyle name="Normal 4 3 7 3 3" xfId="27068"/>
    <cellStyle name="Normal 4 3 7 4" xfId="14184"/>
    <cellStyle name="Normal 4 3 7 4 2" xfId="14185"/>
    <cellStyle name="Normal 4 3 7 4 2 2" xfId="27069"/>
    <cellStyle name="Normal 4 3 7 4 3" xfId="27070"/>
    <cellStyle name="Normal 4 3 7 5" xfId="14186"/>
    <cellStyle name="Normal 4 3 7 5 2" xfId="14187"/>
    <cellStyle name="Normal 4 3 7 5 2 2" xfId="27071"/>
    <cellStyle name="Normal 4 3 7 5 3" xfId="27072"/>
    <cellStyle name="Normal 4 3 7 6" xfId="14188"/>
    <cellStyle name="Normal 4 3 7 6 2" xfId="14189"/>
    <cellStyle name="Normal 4 3 7 6 2 2" xfId="27073"/>
    <cellStyle name="Normal 4 3 7 6 3" xfId="27074"/>
    <cellStyle name="Normal 4 3 7 7" xfId="14190"/>
    <cellStyle name="Normal 4 3 7 7 2" xfId="17293"/>
    <cellStyle name="Normal 4 3 7 8" xfId="27075"/>
    <cellStyle name="Normal 4 3 8" xfId="1907"/>
    <cellStyle name="Normal 4 3 8 2" xfId="14191"/>
    <cellStyle name="Normal 4 3 8 2 2" xfId="14192"/>
    <cellStyle name="Normal 4 3 8 2 2 2" xfId="14193"/>
    <cellStyle name="Normal 4 3 8 2 2 2 2" xfId="27076"/>
    <cellStyle name="Normal 4 3 8 2 2 3" xfId="27077"/>
    <cellStyle name="Normal 4 3 8 2 3" xfId="14194"/>
    <cellStyle name="Normal 4 3 8 2 3 2" xfId="27078"/>
    <cellStyle name="Normal 4 3 8 2 4" xfId="29459"/>
    <cellStyle name="Normal 4 3 8 3" xfId="14195"/>
    <cellStyle name="Normal 4 3 8 3 2" xfId="14196"/>
    <cellStyle name="Normal 4 3 8 3 2 2" xfId="30386"/>
    <cellStyle name="Normal 4 3 8 3 3" xfId="27079"/>
    <cellStyle name="Normal 4 3 8 4" xfId="14197"/>
    <cellStyle name="Normal 4 3 8 4 2" xfId="14198"/>
    <cellStyle name="Normal 4 3 8 4 2 2" xfId="27080"/>
    <cellStyle name="Normal 4 3 8 4 3" xfId="27081"/>
    <cellStyle name="Normal 4 3 8 5" xfId="14199"/>
    <cellStyle name="Normal 4 3 8 5 2" xfId="14200"/>
    <cellStyle name="Normal 4 3 8 5 2 2" xfId="27082"/>
    <cellStyle name="Normal 4 3 8 5 3" xfId="27083"/>
    <cellStyle name="Normal 4 3 8 6" xfId="14201"/>
    <cellStyle name="Normal 4 3 8 6 2" xfId="14202"/>
    <cellStyle name="Normal 4 3 8 6 2 2" xfId="27084"/>
    <cellStyle name="Normal 4 3 8 6 3" xfId="27085"/>
    <cellStyle name="Normal 4 3 8 7" xfId="14203"/>
    <cellStyle name="Normal 4 3 8 7 2" xfId="27086"/>
    <cellStyle name="Normal 4 3 8 8" xfId="27087"/>
    <cellStyle name="Normal 4 3 9" xfId="14204"/>
    <cellStyle name="Normal 4 3 9 2" xfId="14205"/>
    <cellStyle name="Normal 4 3 9 2 2" xfId="14206"/>
    <cellStyle name="Normal 4 3 9 2 2 2" xfId="27088"/>
    <cellStyle name="Normal 4 3 9 2 3" xfId="27089"/>
    <cellStyle name="Normal 4 3 9 3" xfId="14207"/>
    <cellStyle name="Normal 4 3 9 3 2" xfId="27090"/>
    <cellStyle name="Normal 4 3 9 4" xfId="27091"/>
    <cellStyle name="Normal 4 4" xfId="946"/>
    <cellStyle name="Normal 4 4 2" xfId="27092"/>
    <cellStyle name="Normal 4 5" xfId="947"/>
    <cellStyle name="Normal 4 5 2" xfId="948"/>
    <cellStyle name="Normal 4 5 2 2" xfId="27093"/>
    <cellStyle name="Normal 4 5 3" xfId="949"/>
    <cellStyle name="Normal 4 5 3 2" xfId="27094"/>
    <cellStyle name="Normal 4 5 4" xfId="1343"/>
    <cellStyle name="Normal 4 5 4 2" xfId="27095"/>
    <cellStyle name="Normal 4 5 5" xfId="1344"/>
    <cellStyle name="Normal 4 5 5 2" xfId="14208"/>
    <cellStyle name="Normal 4 5 5 2 2" xfId="27096"/>
    <cellStyle name="Normal 4 5 5 3" xfId="27097"/>
    <cellStyle name="Normal 4 5 6" xfId="14209"/>
    <cellStyle name="Normal 4 5 6 2" xfId="27098"/>
    <cellStyle name="Normal 4 5 7" xfId="27099"/>
    <cellStyle name="Normal 4 6" xfId="950"/>
    <cellStyle name="Normal 4 6 2" xfId="951"/>
    <cellStyle name="Normal 4 6 2 10" xfId="14210"/>
    <cellStyle name="Normal 4 6 2 10 2" xfId="14211"/>
    <cellStyle name="Normal 4 6 2 10 2 2" xfId="27100"/>
    <cellStyle name="Normal 4 6 2 10 3" xfId="16353"/>
    <cellStyle name="Normal 4 6 2 11" xfId="14212"/>
    <cellStyle name="Normal 4 6 2 11 2" xfId="14213"/>
    <cellStyle name="Normal 4 6 2 11 2 2" xfId="16354"/>
    <cellStyle name="Normal 4 6 2 11 3" xfId="16355"/>
    <cellStyle name="Normal 4 6 2 12" xfId="14214"/>
    <cellStyle name="Normal 4 6 2 12 2" xfId="14215"/>
    <cellStyle name="Normal 4 6 2 12 2 2" xfId="16356"/>
    <cellStyle name="Normal 4 6 2 12 3" xfId="29460"/>
    <cellStyle name="Normal 4 6 2 13" xfId="14216"/>
    <cellStyle name="Normal 4 6 2 13 2" xfId="30387"/>
    <cellStyle name="Normal 4 6 2 14" xfId="16357"/>
    <cellStyle name="Normal 4 6 2 2" xfId="952"/>
    <cellStyle name="Normal 4 6 2 2 2" xfId="1908"/>
    <cellStyle name="Normal 4 6 2 2 2 2" xfId="14217"/>
    <cellStyle name="Normal 4 6 2 2 2 2 2" xfId="14218"/>
    <cellStyle name="Normal 4 6 2 2 2 2 2 2" xfId="14219"/>
    <cellStyle name="Normal 4 6 2 2 2 2 2 2 2" xfId="16358"/>
    <cellStyle name="Normal 4 6 2 2 2 2 2 3" xfId="16359"/>
    <cellStyle name="Normal 4 6 2 2 2 2 3" xfId="14220"/>
    <cellStyle name="Normal 4 6 2 2 2 2 3 2" xfId="16360"/>
    <cellStyle name="Normal 4 6 2 2 2 2 4" xfId="16361"/>
    <cellStyle name="Normal 4 6 2 2 2 3" xfId="14221"/>
    <cellStyle name="Normal 4 6 2 2 2 3 2" xfId="14222"/>
    <cellStyle name="Normal 4 6 2 2 2 3 2 2" xfId="16362"/>
    <cellStyle name="Normal 4 6 2 2 2 3 3" xfId="16363"/>
    <cellStyle name="Normal 4 6 2 2 2 4" xfId="14223"/>
    <cellStyle name="Normal 4 6 2 2 2 4 2" xfId="14224"/>
    <cellStyle name="Normal 4 6 2 2 2 4 2 2" xfId="30388"/>
    <cellStyle name="Normal 4 6 2 2 2 4 3" xfId="30389"/>
    <cellStyle name="Normal 4 6 2 2 2 5" xfId="14225"/>
    <cellStyle name="Normal 4 6 2 2 2 5 2" xfId="14226"/>
    <cellStyle name="Normal 4 6 2 2 2 5 2 2" xfId="30390"/>
    <cellStyle name="Normal 4 6 2 2 2 5 3" xfId="30391"/>
    <cellStyle name="Normal 4 6 2 2 2 6" xfId="14227"/>
    <cellStyle name="Normal 4 6 2 2 2 6 2" xfId="14228"/>
    <cellStyle name="Normal 4 6 2 2 2 6 2 2" xfId="30392"/>
    <cellStyle name="Normal 4 6 2 2 2 6 3" xfId="16364"/>
    <cellStyle name="Normal 4 6 2 2 2 7" xfId="14229"/>
    <cellStyle name="Normal 4 6 2 2 2 7 2" xfId="16365"/>
    <cellStyle name="Normal 4 6 2 2 2 8" xfId="16832"/>
    <cellStyle name="Normal 4 6 2 2 3" xfId="14230"/>
    <cellStyle name="Normal 4 6 2 2 3 2" xfId="14231"/>
    <cellStyle name="Normal 4 6 2 2 3 2 2" xfId="14232"/>
    <cellStyle name="Normal 4 6 2 2 3 2 2 2" xfId="16831"/>
    <cellStyle name="Normal 4 6 2 2 3 2 3" xfId="17448"/>
    <cellStyle name="Normal 4 6 2 2 3 3" xfId="14233"/>
    <cellStyle name="Normal 4 6 2 2 3 3 2" xfId="16366"/>
    <cellStyle name="Normal 4 6 2 2 3 4" xfId="16367"/>
    <cellStyle name="Normal 4 6 2 2 4" xfId="14234"/>
    <cellStyle name="Normal 4 6 2 2 4 2" xfId="14235"/>
    <cellStyle name="Normal 4 6 2 2 4 2 2" xfId="17449"/>
    <cellStyle name="Normal 4 6 2 2 4 3" xfId="16834"/>
    <cellStyle name="Normal 4 6 2 2 5" xfId="14236"/>
    <cellStyle name="Normal 4 6 2 2 5 2" xfId="14237"/>
    <cellStyle name="Normal 4 6 2 2 5 2 2" xfId="17450"/>
    <cellStyle name="Normal 4 6 2 2 5 3" xfId="16833"/>
    <cellStyle name="Normal 4 6 2 2 6" xfId="14238"/>
    <cellStyle name="Normal 4 6 2 2 6 2" xfId="14239"/>
    <cellStyle name="Normal 4 6 2 2 6 2 2" xfId="17451"/>
    <cellStyle name="Normal 4 6 2 2 6 3" xfId="16368"/>
    <cellStyle name="Normal 4 6 2 2 7" xfId="14240"/>
    <cellStyle name="Normal 4 6 2 2 7 2" xfId="14241"/>
    <cellStyle name="Normal 4 6 2 2 7 2 2" xfId="16369"/>
    <cellStyle name="Normal 4 6 2 2 7 3" xfId="29461"/>
    <cellStyle name="Normal 4 6 2 2 8" xfId="14242"/>
    <cellStyle name="Normal 4 6 2 2 8 2" xfId="27101"/>
    <cellStyle name="Normal 4 6 2 2 9" xfId="16370"/>
    <cellStyle name="Normal 4 6 2 3" xfId="953"/>
    <cellStyle name="Normal 4 6 2 3 2" xfId="1909"/>
    <cellStyle name="Normal 4 6 2 3 2 2" xfId="14243"/>
    <cellStyle name="Normal 4 6 2 3 2 2 2" xfId="14244"/>
    <cellStyle name="Normal 4 6 2 3 2 2 2 2" xfId="14245"/>
    <cellStyle name="Normal 4 6 2 3 2 2 2 2 2" xfId="17452"/>
    <cellStyle name="Normal 4 6 2 3 2 2 2 3" xfId="16835"/>
    <cellStyle name="Normal 4 6 2 3 2 2 3" xfId="14246"/>
    <cellStyle name="Normal 4 6 2 3 2 2 3 2" xfId="16371"/>
    <cellStyle name="Normal 4 6 2 3 2 2 4" xfId="17294"/>
    <cellStyle name="Normal 4 6 2 3 2 3" xfId="14247"/>
    <cellStyle name="Normal 4 6 2 3 2 3 2" xfId="14248"/>
    <cellStyle name="Normal 4 6 2 3 2 3 2 2" xfId="27102"/>
    <cellStyle name="Normal 4 6 2 3 2 3 3" xfId="27103"/>
    <cellStyle name="Normal 4 6 2 3 2 4" xfId="14249"/>
    <cellStyle name="Normal 4 6 2 3 2 4 2" xfId="14250"/>
    <cellStyle name="Normal 4 6 2 3 2 4 2 2" xfId="27104"/>
    <cellStyle name="Normal 4 6 2 3 2 4 3" xfId="27105"/>
    <cellStyle name="Normal 4 6 2 3 2 5" xfId="14251"/>
    <cellStyle name="Normal 4 6 2 3 2 5 2" xfId="14252"/>
    <cellStyle name="Normal 4 6 2 3 2 5 2 2" xfId="27106"/>
    <cellStyle name="Normal 4 6 2 3 2 5 3" xfId="27107"/>
    <cellStyle name="Normal 4 6 2 3 2 6" xfId="14253"/>
    <cellStyle name="Normal 4 6 2 3 2 6 2" xfId="14254"/>
    <cellStyle name="Normal 4 6 2 3 2 6 2 2" xfId="27108"/>
    <cellStyle name="Normal 4 6 2 3 2 6 3" xfId="29462"/>
    <cellStyle name="Normal 4 6 2 3 2 7" xfId="14255"/>
    <cellStyle name="Normal 4 6 2 3 2 7 2" xfId="27109"/>
    <cellStyle name="Normal 4 6 2 3 2 8" xfId="27110"/>
    <cellStyle name="Normal 4 6 2 3 3" xfId="14256"/>
    <cellStyle name="Normal 4 6 2 3 3 2" xfId="14257"/>
    <cellStyle name="Normal 4 6 2 3 3 2 2" xfId="14258"/>
    <cellStyle name="Normal 4 6 2 3 3 2 2 2" xfId="27111"/>
    <cellStyle name="Normal 4 6 2 3 3 2 3" xfId="27112"/>
    <cellStyle name="Normal 4 6 2 3 3 3" xfId="14259"/>
    <cellStyle name="Normal 4 6 2 3 3 3 2" xfId="27113"/>
    <cellStyle name="Normal 4 6 2 3 3 4" xfId="27114"/>
    <cellStyle name="Normal 4 6 2 3 4" xfId="14260"/>
    <cellStyle name="Normal 4 6 2 3 4 2" xfId="14261"/>
    <cellStyle name="Normal 4 6 2 3 4 2 2" xfId="17453"/>
    <cellStyle name="Normal 4 6 2 3 4 3" xfId="27115"/>
    <cellStyle name="Normal 4 6 2 3 5" xfId="14262"/>
    <cellStyle name="Normal 4 6 2 3 5 2" xfId="14263"/>
    <cellStyle name="Normal 4 6 2 3 5 2 2" xfId="27116"/>
    <cellStyle name="Normal 4 6 2 3 5 3" xfId="27117"/>
    <cellStyle name="Normal 4 6 2 3 6" xfId="14264"/>
    <cellStyle name="Normal 4 6 2 3 6 2" xfId="14265"/>
    <cellStyle name="Normal 4 6 2 3 6 2 2" xfId="27118"/>
    <cellStyle name="Normal 4 6 2 3 6 3" xfId="27119"/>
    <cellStyle name="Normal 4 6 2 3 7" xfId="14266"/>
    <cellStyle name="Normal 4 6 2 3 7 2" xfId="14267"/>
    <cellStyle name="Normal 4 6 2 3 7 2 2" xfId="27120"/>
    <cellStyle name="Normal 4 6 2 3 7 3" xfId="29463"/>
    <cellStyle name="Normal 4 6 2 3 8" xfId="14268"/>
    <cellStyle name="Normal 4 6 2 3 8 2" xfId="30393"/>
    <cellStyle name="Normal 4 6 2 3 9" xfId="30394"/>
    <cellStyle name="Normal 4 6 2 4" xfId="954"/>
    <cellStyle name="Normal 4 6 2 4 2" xfId="1910"/>
    <cellStyle name="Normal 4 6 2 4 2 2" xfId="14269"/>
    <cellStyle name="Normal 4 6 2 4 2 2 2" xfId="14270"/>
    <cellStyle name="Normal 4 6 2 4 2 2 2 2" xfId="14271"/>
    <cellStyle name="Normal 4 6 2 4 2 2 2 2 2" xfId="29028"/>
    <cellStyle name="Normal 4 6 2 4 2 2 2 3" xfId="29641"/>
    <cellStyle name="Normal 4 6 2 4 2 2 3" xfId="14272"/>
    <cellStyle name="Normal 4 6 2 4 2 2 3 2" xfId="29642"/>
    <cellStyle name="Normal 4 6 2 4 2 2 4" xfId="27121"/>
    <cellStyle name="Normal 4 6 2 4 2 3" xfId="14273"/>
    <cellStyle name="Normal 4 6 2 4 2 3 2" xfId="14274"/>
    <cellStyle name="Normal 4 6 2 4 2 3 2 2" xfId="27122"/>
    <cellStyle name="Normal 4 6 2 4 2 3 3" xfId="27123"/>
    <cellStyle name="Normal 4 6 2 4 2 4" xfId="14275"/>
    <cellStyle name="Normal 4 6 2 4 2 4 2" xfId="14276"/>
    <cellStyle name="Normal 4 6 2 4 2 4 2 2" xfId="27124"/>
    <cellStyle name="Normal 4 6 2 4 2 4 3" xfId="27125"/>
    <cellStyle name="Normal 4 6 2 4 2 5" xfId="14277"/>
    <cellStyle name="Normal 4 6 2 4 2 5 2" xfId="14278"/>
    <cellStyle name="Normal 4 6 2 4 2 5 2 2" xfId="16372"/>
    <cellStyle name="Normal 4 6 2 4 2 5 3" xfId="16745"/>
    <cellStyle name="Normal 4 6 2 4 2 6" xfId="14279"/>
    <cellStyle name="Normal 4 6 2 4 2 6 2" xfId="14280"/>
    <cellStyle name="Normal 4 6 2 4 2 6 2 2" xfId="16749"/>
    <cellStyle name="Normal 4 6 2 4 2 6 3" xfId="27126"/>
    <cellStyle name="Normal 4 6 2 4 2 7" xfId="14281"/>
    <cellStyle name="Normal 4 6 2 4 2 7 2" xfId="27127"/>
    <cellStyle name="Normal 4 6 2 4 2 8" xfId="27128"/>
    <cellStyle name="Normal 4 6 2 4 3" xfId="14282"/>
    <cellStyle name="Normal 4 6 2 4 3 2" xfId="14283"/>
    <cellStyle name="Normal 4 6 2 4 3 2 2" xfId="14284"/>
    <cellStyle name="Normal 4 6 2 4 3 2 2 2" xfId="27129"/>
    <cellStyle name="Normal 4 6 2 4 3 2 3" xfId="27130"/>
    <cellStyle name="Normal 4 6 2 4 3 3" xfId="14285"/>
    <cellStyle name="Normal 4 6 2 4 3 3 2" xfId="27131"/>
    <cellStyle name="Normal 4 6 2 4 3 4" xfId="27132"/>
    <cellStyle name="Normal 4 6 2 4 4" xfId="14286"/>
    <cellStyle name="Normal 4 6 2 4 4 2" xfId="14287"/>
    <cellStyle name="Normal 4 6 2 4 4 2 2" xfId="27133"/>
    <cellStyle name="Normal 4 6 2 4 4 3" xfId="27134"/>
    <cellStyle name="Normal 4 6 2 4 5" xfId="14288"/>
    <cellStyle name="Normal 4 6 2 4 5 2" xfId="14289"/>
    <cellStyle name="Normal 4 6 2 4 5 2 2" xfId="27135"/>
    <cellStyle name="Normal 4 6 2 4 5 3" xfId="27136"/>
    <cellStyle name="Normal 4 6 2 4 6" xfId="14290"/>
    <cellStyle name="Normal 4 6 2 4 6 2" xfId="14291"/>
    <cellStyle name="Normal 4 6 2 4 6 2 2" xfId="29464"/>
    <cellStyle name="Normal 4 6 2 4 6 3" xfId="27137"/>
    <cellStyle name="Normal 4 6 2 4 7" xfId="14292"/>
    <cellStyle name="Normal 4 6 2 4 7 2" xfId="14293"/>
    <cellStyle name="Normal 4 6 2 4 7 2 2" xfId="27138"/>
    <cellStyle name="Normal 4 6 2 4 7 3" xfId="27139"/>
    <cellStyle name="Normal 4 6 2 4 8" xfId="14294"/>
    <cellStyle name="Normal 4 6 2 4 8 2" xfId="27140"/>
    <cellStyle name="Normal 4 6 2 4 9" xfId="27141"/>
    <cellStyle name="Normal 4 6 2 5" xfId="1911"/>
    <cellStyle name="Normal 4 6 2 5 2" xfId="14295"/>
    <cellStyle name="Normal 4 6 2 5 2 2" xfId="14296"/>
    <cellStyle name="Normal 4 6 2 5 2 2 2" xfId="14297"/>
    <cellStyle name="Normal 4 6 2 5 2 2 2 2" xfId="27142"/>
    <cellStyle name="Normal 4 6 2 5 2 2 3" xfId="27143"/>
    <cellStyle name="Normal 4 6 2 5 2 3" xfId="14298"/>
    <cellStyle name="Normal 4 6 2 5 2 3 2" xfId="27144"/>
    <cellStyle name="Normal 4 6 2 5 2 4" xfId="27145"/>
    <cellStyle name="Normal 4 6 2 5 3" xfId="14299"/>
    <cellStyle name="Normal 4 6 2 5 3 2" xfId="14300"/>
    <cellStyle name="Normal 4 6 2 5 3 2 2" xfId="27146"/>
    <cellStyle name="Normal 4 6 2 5 3 3" xfId="27147"/>
    <cellStyle name="Normal 4 6 2 5 4" xfId="14301"/>
    <cellStyle name="Normal 4 6 2 5 4 2" xfId="14302"/>
    <cellStyle name="Normal 4 6 2 5 4 2 2" xfId="27148"/>
    <cellStyle name="Normal 4 6 2 5 4 3" xfId="27149"/>
    <cellStyle name="Normal 4 6 2 5 5" xfId="14303"/>
    <cellStyle name="Normal 4 6 2 5 5 2" xfId="14304"/>
    <cellStyle name="Normal 4 6 2 5 5 2 2" xfId="29465"/>
    <cellStyle name="Normal 4 6 2 5 5 3" xfId="27150"/>
    <cellStyle name="Normal 4 6 2 5 6" xfId="14305"/>
    <cellStyle name="Normal 4 6 2 5 6 2" xfId="14306"/>
    <cellStyle name="Normal 4 6 2 5 6 2 2" xfId="16743"/>
    <cellStyle name="Normal 4 6 2 5 6 3" xfId="16747"/>
    <cellStyle name="Normal 4 6 2 5 7" xfId="14307"/>
    <cellStyle name="Normal 4 6 2 5 7 2" xfId="27151"/>
    <cellStyle name="Normal 4 6 2 5 8" xfId="27152"/>
    <cellStyle name="Normal 4 6 2 6" xfId="1912"/>
    <cellStyle name="Normal 4 6 2 6 2" xfId="14308"/>
    <cellStyle name="Normal 4 6 2 6 2 2" xfId="14309"/>
    <cellStyle name="Normal 4 6 2 6 2 2 2" xfId="14310"/>
    <cellStyle name="Normal 4 6 2 6 2 2 2 2" xfId="27153"/>
    <cellStyle name="Normal 4 6 2 6 2 2 3" xfId="27154"/>
    <cellStyle name="Normal 4 6 2 6 2 3" xfId="14311"/>
    <cellStyle name="Normal 4 6 2 6 2 3 2" xfId="27155"/>
    <cellStyle name="Normal 4 6 2 6 2 4" xfId="27156"/>
    <cellStyle name="Normal 4 6 2 6 3" xfId="14312"/>
    <cellStyle name="Normal 4 6 2 6 3 2" xfId="14313"/>
    <cellStyle name="Normal 4 6 2 6 3 2 2" xfId="27157"/>
    <cellStyle name="Normal 4 6 2 6 3 3" xfId="27158"/>
    <cellStyle name="Normal 4 6 2 6 4" xfId="14314"/>
    <cellStyle name="Normal 4 6 2 6 4 2" xfId="14315"/>
    <cellStyle name="Normal 4 6 2 6 4 2 2" xfId="27159"/>
    <cellStyle name="Normal 4 6 2 6 4 3" xfId="27160"/>
    <cellStyle name="Normal 4 6 2 6 5" xfId="14316"/>
    <cellStyle name="Normal 4 6 2 6 5 2" xfId="14317"/>
    <cellStyle name="Normal 4 6 2 6 5 2 2" xfId="29466"/>
    <cellStyle name="Normal 4 6 2 6 5 3" xfId="27161"/>
    <cellStyle name="Normal 4 6 2 6 6" xfId="14318"/>
    <cellStyle name="Normal 4 6 2 6 6 2" xfId="14319"/>
    <cellStyle name="Normal 4 6 2 6 6 2 2" xfId="27162"/>
    <cellStyle name="Normal 4 6 2 6 6 3" xfId="27163"/>
    <cellStyle name="Normal 4 6 2 6 7" xfId="14320"/>
    <cellStyle name="Normal 4 6 2 6 7 2" xfId="16746"/>
    <cellStyle name="Normal 4 6 2 6 8" xfId="16837"/>
    <cellStyle name="Normal 4 6 2 7" xfId="1913"/>
    <cellStyle name="Normal 4 6 2 7 2" xfId="14321"/>
    <cellStyle name="Normal 4 6 2 7 2 2" xfId="14322"/>
    <cellStyle name="Normal 4 6 2 7 2 2 2" xfId="14323"/>
    <cellStyle name="Normal 4 6 2 7 2 2 2 2" xfId="27164"/>
    <cellStyle name="Normal 4 6 2 7 2 2 3" xfId="27165"/>
    <cellStyle name="Normal 4 6 2 7 2 3" xfId="14324"/>
    <cellStyle name="Normal 4 6 2 7 2 3 2" xfId="27166"/>
    <cellStyle name="Normal 4 6 2 7 2 4" xfId="27167"/>
    <cellStyle name="Normal 4 6 2 7 3" xfId="14325"/>
    <cellStyle name="Normal 4 6 2 7 3 2" xfId="14326"/>
    <cellStyle name="Normal 4 6 2 7 3 2 2" xfId="16836"/>
    <cellStyle name="Normal 4 6 2 7 3 3" xfId="27168"/>
    <cellStyle name="Normal 4 6 2 7 4" xfId="14327"/>
    <cellStyle name="Normal 4 6 2 7 4 2" xfId="14328"/>
    <cellStyle name="Normal 4 6 2 7 4 2 2" xfId="27169"/>
    <cellStyle name="Normal 4 6 2 7 4 3" xfId="27170"/>
    <cellStyle name="Normal 4 6 2 7 5" xfId="14329"/>
    <cellStyle name="Normal 4 6 2 7 5 2" xfId="14330"/>
    <cellStyle name="Normal 4 6 2 7 5 2 2" xfId="27171"/>
    <cellStyle name="Normal 4 6 2 7 5 3" xfId="27172"/>
    <cellStyle name="Normal 4 6 2 7 6" xfId="14331"/>
    <cellStyle name="Normal 4 6 2 7 6 2" xfId="14332"/>
    <cellStyle name="Normal 4 6 2 7 6 2 2" xfId="27173"/>
    <cellStyle name="Normal 4 6 2 7 6 3" xfId="27174"/>
    <cellStyle name="Normal 4 6 2 7 7" xfId="14333"/>
    <cellStyle name="Normal 4 6 2 7 7 2" xfId="27175"/>
    <cellStyle name="Normal 4 6 2 7 8" xfId="27176"/>
    <cellStyle name="Normal 4 6 2 8" xfId="14334"/>
    <cellStyle name="Normal 4 6 2 8 2" xfId="14335"/>
    <cellStyle name="Normal 4 6 2 8 2 2" xfId="14336"/>
    <cellStyle name="Normal 4 6 2 8 2 2 2" xfId="16373"/>
    <cellStyle name="Normal 4 6 2 8 2 3" xfId="16374"/>
    <cellStyle name="Normal 4 6 2 8 3" xfId="14337"/>
    <cellStyle name="Normal 4 6 2 8 3 2" xfId="15578"/>
    <cellStyle name="Normal 4 6 2 8 4" xfId="16375"/>
    <cellStyle name="Normal 4 6 2 9" xfId="14338"/>
    <cellStyle name="Normal 4 6 2 9 2" xfId="14339"/>
    <cellStyle name="Normal 4 6 2 9 2 2" xfId="16376"/>
    <cellStyle name="Normal 4 6 2 9 3" xfId="16377"/>
    <cellStyle name="Normal 4 6 3" xfId="955"/>
    <cellStyle name="Normal 4 6 3 2" xfId="16378"/>
    <cellStyle name="Normal 4 6 4" xfId="29467"/>
    <cellStyle name="Normal 4 7" xfId="956"/>
    <cellStyle name="Normal 4 7 10" xfId="14340"/>
    <cellStyle name="Normal 4 7 10 2" xfId="14341"/>
    <cellStyle name="Normal 4 7 10 2 2" xfId="30395"/>
    <cellStyle name="Normal 4 7 10 3" xfId="27177"/>
    <cellStyle name="Normal 4 7 11" xfId="14342"/>
    <cellStyle name="Normal 4 7 11 2" xfId="14343"/>
    <cellStyle name="Normal 4 7 11 2 2" xfId="27178"/>
    <cellStyle name="Normal 4 7 11 3" xfId="27179"/>
    <cellStyle name="Normal 4 7 12" xfId="14344"/>
    <cellStyle name="Normal 4 7 12 2" xfId="14345"/>
    <cellStyle name="Normal 4 7 12 2 2" xfId="27180"/>
    <cellStyle name="Normal 4 7 12 3" xfId="27181"/>
    <cellStyle name="Normal 4 7 13" xfId="14346"/>
    <cellStyle name="Normal 4 7 13 2" xfId="27182"/>
    <cellStyle name="Normal 4 7 14" xfId="27183"/>
    <cellStyle name="Normal 4 7 2" xfId="957"/>
    <cellStyle name="Normal 4 7 2 2" xfId="1914"/>
    <cellStyle name="Normal 4 7 2 2 2" xfId="14347"/>
    <cellStyle name="Normal 4 7 2 2 2 2" xfId="14348"/>
    <cellStyle name="Normal 4 7 2 2 2 2 2" xfId="14349"/>
    <cellStyle name="Normal 4 7 2 2 2 2 2 2" xfId="16379"/>
    <cellStyle name="Normal 4 7 2 2 2 2 3" xfId="16380"/>
    <cellStyle name="Normal 4 7 2 2 2 3" xfId="14350"/>
    <cellStyle name="Normal 4 7 2 2 2 3 2" xfId="16381"/>
    <cellStyle name="Normal 4 7 2 2 2 4" xfId="27184"/>
    <cellStyle name="Normal 4 7 2 2 3" xfId="14351"/>
    <cellStyle name="Normal 4 7 2 2 3 2" xfId="14352"/>
    <cellStyle name="Normal 4 7 2 2 3 2 2" xfId="27185"/>
    <cellStyle name="Normal 4 7 2 2 3 3" xfId="27186"/>
    <cellStyle name="Normal 4 7 2 2 4" xfId="14353"/>
    <cellStyle name="Normal 4 7 2 2 4 2" xfId="14354"/>
    <cellStyle name="Normal 4 7 2 2 4 2 2" xfId="27187"/>
    <cellStyle name="Normal 4 7 2 2 4 3" xfId="27188"/>
    <cellStyle name="Normal 4 7 2 2 5" xfId="14355"/>
    <cellStyle name="Normal 4 7 2 2 5 2" xfId="14356"/>
    <cellStyle name="Normal 4 7 2 2 5 2 2" xfId="27189"/>
    <cellStyle name="Normal 4 7 2 2 5 3" xfId="27190"/>
    <cellStyle name="Normal 4 7 2 2 6" xfId="14357"/>
    <cellStyle name="Normal 4 7 2 2 6 2" xfId="14358"/>
    <cellStyle name="Normal 4 7 2 2 6 2 2" xfId="27191"/>
    <cellStyle name="Normal 4 7 2 2 6 3" xfId="27192"/>
    <cellStyle name="Normal 4 7 2 2 7" xfId="14359"/>
    <cellStyle name="Normal 4 7 2 2 7 2" xfId="27193"/>
    <cellStyle name="Normal 4 7 2 2 8" xfId="27194"/>
    <cellStyle name="Normal 4 7 2 3" xfId="14360"/>
    <cellStyle name="Normal 4 7 2 3 2" xfId="14361"/>
    <cellStyle name="Normal 4 7 2 3 2 2" xfId="14362"/>
    <cellStyle name="Normal 4 7 2 3 2 2 2" xfId="27195"/>
    <cellStyle name="Normal 4 7 2 3 2 3" xfId="27196"/>
    <cellStyle name="Normal 4 7 2 3 3" xfId="14363"/>
    <cellStyle name="Normal 4 7 2 3 3 2" xfId="27197"/>
    <cellStyle name="Normal 4 7 2 3 4" xfId="16382"/>
    <cellStyle name="Normal 4 7 2 4" xfId="14364"/>
    <cellStyle name="Normal 4 7 2 4 2" xfId="14365"/>
    <cellStyle name="Normal 4 7 2 4 2 2" xfId="27198"/>
    <cellStyle name="Normal 4 7 2 4 3" xfId="29468"/>
    <cellStyle name="Normal 4 7 2 5" xfId="14366"/>
    <cellStyle name="Normal 4 7 2 5 2" xfId="14367"/>
    <cellStyle name="Normal 4 7 2 5 2 2" xfId="30396"/>
    <cellStyle name="Normal 4 7 2 5 3" xfId="27199"/>
    <cellStyle name="Normal 4 7 2 6" xfId="14368"/>
    <cellStyle name="Normal 4 7 2 6 2" xfId="14369"/>
    <cellStyle name="Normal 4 7 2 6 2 2" xfId="27200"/>
    <cellStyle name="Normal 4 7 2 6 3" xfId="27201"/>
    <cellStyle name="Normal 4 7 2 7" xfId="14370"/>
    <cellStyle name="Normal 4 7 2 7 2" xfId="14371"/>
    <cellStyle name="Normal 4 7 2 7 2 2" xfId="27202"/>
    <cellStyle name="Normal 4 7 2 7 3" xfId="27203"/>
    <cellStyle name="Normal 4 7 2 8" xfId="14372"/>
    <cellStyle name="Normal 4 7 2 8 2" xfId="27204"/>
    <cellStyle name="Normal 4 7 2 9" xfId="27205"/>
    <cellStyle name="Normal 4 7 3" xfId="958"/>
    <cellStyle name="Normal 4 7 3 2" xfId="1915"/>
    <cellStyle name="Normal 4 7 3 2 2" xfId="14373"/>
    <cellStyle name="Normal 4 7 3 2 2 2" xfId="14374"/>
    <cellStyle name="Normal 4 7 3 2 2 2 2" xfId="14375"/>
    <cellStyle name="Normal 4 7 3 2 2 2 2 2" xfId="27206"/>
    <cellStyle name="Normal 4 7 3 2 2 2 3" xfId="27207"/>
    <cellStyle name="Normal 4 7 3 2 2 3" xfId="14376"/>
    <cellStyle name="Normal 4 7 3 2 2 3 2" xfId="27208"/>
    <cellStyle name="Normal 4 7 3 2 2 4" xfId="27209"/>
    <cellStyle name="Normal 4 7 3 2 3" xfId="14377"/>
    <cellStyle name="Normal 4 7 3 2 3 2" xfId="14378"/>
    <cellStyle name="Normal 4 7 3 2 3 2 2" xfId="27210"/>
    <cellStyle name="Normal 4 7 3 2 3 3" xfId="27211"/>
    <cellStyle name="Normal 4 7 3 2 4" xfId="14379"/>
    <cellStyle name="Normal 4 7 3 2 4 2" xfId="14380"/>
    <cellStyle name="Normal 4 7 3 2 4 2 2" xfId="16383"/>
    <cellStyle name="Normal 4 7 3 2 4 3" xfId="17295"/>
    <cellStyle name="Normal 4 7 3 2 5" xfId="14381"/>
    <cellStyle name="Normal 4 7 3 2 5 2" xfId="14382"/>
    <cellStyle name="Normal 4 7 3 2 5 2 2" xfId="27212"/>
    <cellStyle name="Normal 4 7 3 2 5 3" xfId="27213"/>
    <cellStyle name="Normal 4 7 3 2 6" xfId="14383"/>
    <cellStyle name="Normal 4 7 3 2 6 2" xfId="14384"/>
    <cellStyle name="Normal 4 7 3 2 6 2 2" xfId="27214"/>
    <cellStyle name="Normal 4 7 3 2 6 3" xfId="27215"/>
    <cellStyle name="Normal 4 7 3 2 7" xfId="14385"/>
    <cellStyle name="Normal 4 7 3 2 7 2" xfId="27216"/>
    <cellStyle name="Normal 4 7 3 2 8" xfId="27217"/>
    <cellStyle name="Normal 4 7 3 3" xfId="14386"/>
    <cellStyle name="Normal 4 7 3 3 2" xfId="14387"/>
    <cellStyle name="Normal 4 7 3 3 2 2" xfId="14388"/>
    <cellStyle name="Normal 4 7 3 3 2 2 2" xfId="27218"/>
    <cellStyle name="Normal 4 7 3 3 2 3" xfId="27219"/>
    <cellStyle name="Normal 4 7 3 3 3" xfId="14389"/>
    <cellStyle name="Normal 4 7 3 3 3 2" xfId="27220"/>
    <cellStyle name="Normal 4 7 3 3 4" xfId="27221"/>
    <cellStyle name="Normal 4 7 3 4" xfId="14390"/>
    <cellStyle name="Normal 4 7 3 4 2" xfId="14391"/>
    <cellStyle name="Normal 4 7 3 4 2 2" xfId="27222"/>
    <cellStyle name="Normal 4 7 3 4 3" xfId="29469"/>
    <cellStyle name="Normal 4 7 3 5" xfId="14392"/>
    <cellStyle name="Normal 4 7 3 5 2" xfId="14393"/>
    <cellStyle name="Normal 4 7 3 5 2 2" xfId="30397"/>
    <cellStyle name="Normal 4 7 3 5 3" xfId="27223"/>
    <cellStyle name="Normal 4 7 3 6" xfId="14394"/>
    <cellStyle name="Normal 4 7 3 6 2" xfId="14395"/>
    <cellStyle name="Normal 4 7 3 6 2 2" xfId="27224"/>
    <cellStyle name="Normal 4 7 3 6 3" xfId="27225"/>
    <cellStyle name="Normal 4 7 3 7" xfId="14396"/>
    <cellStyle name="Normal 4 7 3 7 2" xfId="14397"/>
    <cellStyle name="Normal 4 7 3 7 2 2" xfId="27226"/>
    <cellStyle name="Normal 4 7 3 7 3" xfId="27227"/>
    <cellStyle name="Normal 4 7 3 8" xfId="14398"/>
    <cellStyle name="Normal 4 7 3 8 2" xfId="27228"/>
    <cellStyle name="Normal 4 7 3 9" xfId="27229"/>
    <cellStyle name="Normal 4 7 4" xfId="959"/>
    <cellStyle name="Normal 4 7 4 2" xfId="1916"/>
    <cellStyle name="Normal 4 7 4 2 2" xfId="14399"/>
    <cellStyle name="Normal 4 7 4 2 2 2" xfId="14400"/>
    <cellStyle name="Normal 4 7 4 2 2 2 2" xfId="14401"/>
    <cellStyle name="Normal 4 7 4 2 2 2 2 2" xfId="30398"/>
    <cellStyle name="Normal 4 7 4 2 2 2 3" xfId="30399"/>
    <cellStyle name="Normal 4 7 4 2 2 3" xfId="14402"/>
    <cellStyle name="Normal 4 7 4 2 2 3 2" xfId="27230"/>
    <cellStyle name="Normal 4 7 4 2 2 4" xfId="27231"/>
    <cellStyle name="Normal 4 7 4 2 3" xfId="14403"/>
    <cellStyle name="Normal 4 7 4 2 3 2" xfId="14404"/>
    <cellStyle name="Normal 4 7 4 2 3 2 2" xfId="27232"/>
    <cellStyle name="Normal 4 7 4 2 3 3" xfId="27233"/>
    <cellStyle name="Normal 4 7 4 2 4" xfId="14405"/>
    <cellStyle name="Normal 4 7 4 2 4 2" xfId="14406"/>
    <cellStyle name="Normal 4 7 4 2 4 2 2" xfId="27234"/>
    <cellStyle name="Normal 4 7 4 2 4 3" xfId="27235"/>
    <cellStyle name="Normal 4 7 4 2 5" xfId="14407"/>
    <cellStyle name="Normal 4 7 4 2 5 2" xfId="14408"/>
    <cellStyle name="Normal 4 7 4 2 5 2 2" xfId="27236"/>
    <cellStyle name="Normal 4 7 4 2 5 3" xfId="27237"/>
    <cellStyle name="Normal 4 7 4 2 6" xfId="14409"/>
    <cellStyle name="Normal 4 7 4 2 6 2" xfId="14410"/>
    <cellStyle name="Normal 4 7 4 2 6 2 2" xfId="16384"/>
    <cellStyle name="Normal 4 7 4 2 6 3" xfId="17296"/>
    <cellStyle name="Normal 4 7 4 2 7" xfId="14411"/>
    <cellStyle name="Normal 4 7 4 2 7 2" xfId="27238"/>
    <cellStyle name="Normal 4 7 4 2 8" xfId="27239"/>
    <cellStyle name="Normal 4 7 4 3" xfId="14412"/>
    <cellStyle name="Normal 4 7 4 3 2" xfId="14413"/>
    <cellStyle name="Normal 4 7 4 3 2 2" xfId="14414"/>
    <cellStyle name="Normal 4 7 4 3 2 2 2" xfId="27240"/>
    <cellStyle name="Normal 4 7 4 3 2 3" xfId="27241"/>
    <cellStyle name="Normal 4 7 4 3 3" xfId="14415"/>
    <cellStyle name="Normal 4 7 4 3 3 2" xfId="27242"/>
    <cellStyle name="Normal 4 7 4 3 4" xfId="27243"/>
    <cellStyle name="Normal 4 7 4 4" xfId="14416"/>
    <cellStyle name="Normal 4 7 4 4 2" xfId="14417"/>
    <cellStyle name="Normal 4 7 4 4 2 2" xfId="27244"/>
    <cellStyle name="Normal 4 7 4 4 3" xfId="27245"/>
    <cellStyle name="Normal 4 7 4 5" xfId="14418"/>
    <cellStyle name="Normal 4 7 4 5 2" xfId="14419"/>
    <cellStyle name="Normal 4 7 4 5 2 2" xfId="27246"/>
    <cellStyle name="Normal 4 7 4 5 3" xfId="27247"/>
    <cellStyle name="Normal 4 7 4 6" xfId="14420"/>
    <cellStyle name="Normal 4 7 4 6 2" xfId="14421"/>
    <cellStyle name="Normal 4 7 4 6 2 2" xfId="27248"/>
    <cellStyle name="Normal 4 7 4 6 3" xfId="27249"/>
    <cellStyle name="Normal 4 7 4 7" xfId="14422"/>
    <cellStyle name="Normal 4 7 4 7 2" xfId="14423"/>
    <cellStyle name="Normal 4 7 4 7 2 2" xfId="27250"/>
    <cellStyle name="Normal 4 7 4 7 3" xfId="27251"/>
    <cellStyle name="Normal 4 7 4 8" xfId="14424"/>
    <cellStyle name="Normal 4 7 4 8 2" xfId="27252"/>
    <cellStyle name="Normal 4 7 4 9" xfId="27253"/>
    <cellStyle name="Normal 4 7 5" xfId="1917"/>
    <cellStyle name="Normal 4 7 5 2" xfId="14425"/>
    <cellStyle name="Normal 4 7 5 2 2" xfId="14426"/>
    <cellStyle name="Normal 4 7 5 2 2 2" xfId="14427"/>
    <cellStyle name="Normal 4 7 5 2 2 2 2" xfId="29470"/>
    <cellStyle name="Normal 4 7 5 2 2 3" xfId="30400"/>
    <cellStyle name="Normal 4 7 5 2 3" xfId="14428"/>
    <cellStyle name="Normal 4 7 5 2 3 2" xfId="27254"/>
    <cellStyle name="Normal 4 7 5 2 4" xfId="27255"/>
    <cellStyle name="Normal 4 7 5 3" xfId="14429"/>
    <cellStyle name="Normal 4 7 5 3 2" xfId="14430"/>
    <cellStyle name="Normal 4 7 5 3 2 2" xfId="27256"/>
    <cellStyle name="Normal 4 7 5 3 3" xfId="27257"/>
    <cellStyle name="Normal 4 7 5 4" xfId="14431"/>
    <cellStyle name="Normal 4 7 5 4 2" xfId="14432"/>
    <cellStyle name="Normal 4 7 5 4 2 2" xfId="27258"/>
    <cellStyle name="Normal 4 7 5 4 3" xfId="27259"/>
    <cellStyle name="Normal 4 7 5 5" xfId="14433"/>
    <cellStyle name="Normal 4 7 5 5 2" xfId="14434"/>
    <cellStyle name="Normal 4 7 5 5 2 2" xfId="27260"/>
    <cellStyle name="Normal 4 7 5 5 3" xfId="27261"/>
    <cellStyle name="Normal 4 7 5 6" xfId="14435"/>
    <cellStyle name="Normal 4 7 5 6 2" xfId="14436"/>
    <cellStyle name="Normal 4 7 5 6 2 2" xfId="27262"/>
    <cellStyle name="Normal 4 7 5 6 3" xfId="27263"/>
    <cellStyle name="Normal 4 7 5 7" xfId="14437"/>
    <cellStyle name="Normal 4 7 5 7 2" xfId="17297"/>
    <cellStyle name="Normal 4 7 5 8" xfId="27264"/>
    <cellStyle name="Normal 4 7 6" xfId="1918"/>
    <cellStyle name="Normal 4 7 6 2" xfId="14438"/>
    <cellStyle name="Normal 4 7 6 2 2" xfId="14439"/>
    <cellStyle name="Normal 4 7 6 2 2 2" xfId="14440"/>
    <cellStyle name="Normal 4 7 6 2 2 2 2" xfId="27265"/>
    <cellStyle name="Normal 4 7 6 2 2 3" xfId="27266"/>
    <cellStyle name="Normal 4 7 6 2 3" xfId="14441"/>
    <cellStyle name="Normal 4 7 6 2 3 2" xfId="27267"/>
    <cellStyle name="Normal 4 7 6 2 4" xfId="27268"/>
    <cellStyle name="Normal 4 7 6 3" xfId="14442"/>
    <cellStyle name="Normal 4 7 6 3 2" xfId="14443"/>
    <cellStyle name="Normal 4 7 6 3 2 2" xfId="27269"/>
    <cellStyle name="Normal 4 7 6 3 3" xfId="27270"/>
    <cellStyle name="Normal 4 7 6 4" xfId="14444"/>
    <cellStyle name="Normal 4 7 6 4 2" xfId="14445"/>
    <cellStyle name="Normal 4 7 6 4 2 2" xfId="27271"/>
    <cellStyle name="Normal 4 7 6 4 3" xfId="27272"/>
    <cellStyle name="Normal 4 7 6 5" xfId="14446"/>
    <cellStyle name="Normal 4 7 6 5 2" xfId="14447"/>
    <cellStyle name="Normal 4 7 6 5 2 2" xfId="27273"/>
    <cellStyle name="Normal 4 7 6 5 3" xfId="27274"/>
    <cellStyle name="Normal 4 7 6 6" xfId="14448"/>
    <cellStyle name="Normal 4 7 6 6 2" xfId="14449"/>
    <cellStyle name="Normal 4 7 6 6 2 2" xfId="27275"/>
    <cellStyle name="Normal 4 7 6 6 3" xfId="27276"/>
    <cellStyle name="Normal 4 7 6 7" xfId="14450"/>
    <cellStyle name="Normal 4 7 6 7 2" xfId="17298"/>
    <cellStyle name="Normal 4 7 6 8" xfId="27277"/>
    <cellStyle name="Normal 4 7 7" xfId="1919"/>
    <cellStyle name="Normal 4 7 7 2" xfId="14451"/>
    <cellStyle name="Normal 4 7 7 2 2" xfId="14452"/>
    <cellStyle name="Normal 4 7 7 2 2 2" xfId="14453"/>
    <cellStyle name="Normal 4 7 7 2 2 2 2" xfId="29471"/>
    <cellStyle name="Normal 4 7 7 2 2 3" xfId="30401"/>
    <cellStyle name="Normal 4 7 7 2 3" xfId="14454"/>
    <cellStyle name="Normal 4 7 7 2 3 2" xfId="27278"/>
    <cellStyle name="Normal 4 7 7 2 4" xfId="27279"/>
    <cellStyle name="Normal 4 7 7 3" xfId="14455"/>
    <cellStyle name="Normal 4 7 7 3 2" xfId="14456"/>
    <cellStyle name="Normal 4 7 7 3 2 2" xfId="27280"/>
    <cellStyle name="Normal 4 7 7 3 3" xfId="27281"/>
    <cellStyle name="Normal 4 7 7 4" xfId="14457"/>
    <cellStyle name="Normal 4 7 7 4 2" xfId="14458"/>
    <cellStyle name="Normal 4 7 7 4 2 2" xfId="27282"/>
    <cellStyle name="Normal 4 7 7 4 3" xfId="27283"/>
    <cellStyle name="Normal 4 7 7 5" xfId="14459"/>
    <cellStyle name="Normal 4 7 7 5 2" xfId="14460"/>
    <cellStyle name="Normal 4 7 7 5 2 2" xfId="27284"/>
    <cellStyle name="Normal 4 7 7 5 3" xfId="27285"/>
    <cellStyle name="Normal 4 7 7 6" xfId="14461"/>
    <cellStyle name="Normal 4 7 7 6 2" xfId="14462"/>
    <cellStyle name="Normal 4 7 7 6 2 2" xfId="27286"/>
    <cellStyle name="Normal 4 7 7 6 3" xfId="27287"/>
    <cellStyle name="Normal 4 7 7 7" xfId="14463"/>
    <cellStyle name="Normal 4 7 7 7 2" xfId="27288"/>
    <cellStyle name="Normal 4 7 7 8" xfId="27289"/>
    <cellStyle name="Normal 4 7 8" xfId="14464"/>
    <cellStyle name="Normal 4 7 8 2" xfId="14465"/>
    <cellStyle name="Normal 4 7 8 2 2" xfId="14466"/>
    <cellStyle name="Normal 4 7 8 2 2 2" xfId="17299"/>
    <cellStyle name="Normal 4 7 8 2 3" xfId="27290"/>
    <cellStyle name="Normal 4 7 8 3" xfId="14467"/>
    <cellStyle name="Normal 4 7 8 3 2" xfId="27291"/>
    <cellStyle name="Normal 4 7 8 4" xfId="27292"/>
    <cellStyle name="Normal 4 7 9" xfId="14468"/>
    <cellStyle name="Normal 4 7 9 2" xfId="14469"/>
    <cellStyle name="Normal 4 7 9 2 2" xfId="27293"/>
    <cellStyle name="Normal 4 7 9 3" xfId="27294"/>
    <cellStyle name="Normal 4 8" xfId="960"/>
    <cellStyle name="Normal 4 8 10" xfId="14470"/>
    <cellStyle name="Normal 4 8 10 2" xfId="14471"/>
    <cellStyle name="Normal 4 8 10 2 2" xfId="27295"/>
    <cellStyle name="Normal 4 8 10 3" xfId="27296"/>
    <cellStyle name="Normal 4 8 11" xfId="14472"/>
    <cellStyle name="Normal 4 8 11 2" xfId="14473"/>
    <cellStyle name="Normal 4 8 11 2 2" xfId="27297"/>
    <cellStyle name="Normal 4 8 11 3" xfId="27298"/>
    <cellStyle name="Normal 4 8 12" xfId="14474"/>
    <cellStyle name="Normal 4 8 12 2" xfId="14475"/>
    <cellStyle name="Normal 4 8 12 2 2" xfId="27299"/>
    <cellStyle name="Normal 4 8 12 3" xfId="27300"/>
    <cellStyle name="Normal 4 8 13" xfId="14476"/>
    <cellStyle name="Normal 4 8 13 2" xfId="27301"/>
    <cellStyle name="Normal 4 8 14" xfId="27302"/>
    <cellStyle name="Normal 4 8 2" xfId="961"/>
    <cellStyle name="Normal 4 8 2 2" xfId="1920"/>
    <cellStyle name="Normal 4 8 2 2 2" xfId="14477"/>
    <cellStyle name="Normal 4 8 2 2 2 2" xfId="14478"/>
    <cellStyle name="Normal 4 8 2 2 2 2 2" xfId="14479"/>
    <cellStyle name="Normal 4 8 2 2 2 2 2 2" xfId="29472"/>
    <cellStyle name="Normal 4 8 2 2 2 2 3" xfId="30402"/>
    <cellStyle name="Normal 4 8 2 2 2 3" xfId="14480"/>
    <cellStyle name="Normal 4 8 2 2 2 3 2" xfId="27303"/>
    <cellStyle name="Normal 4 8 2 2 2 4" xfId="27304"/>
    <cellStyle name="Normal 4 8 2 2 3" xfId="14481"/>
    <cellStyle name="Normal 4 8 2 2 3 2" xfId="14482"/>
    <cellStyle name="Normal 4 8 2 2 3 2 2" xfId="27305"/>
    <cellStyle name="Normal 4 8 2 2 3 3" xfId="27306"/>
    <cellStyle name="Normal 4 8 2 2 4" xfId="14483"/>
    <cellStyle name="Normal 4 8 2 2 4 2" xfId="14484"/>
    <cellStyle name="Normal 4 8 2 2 4 2 2" xfId="27307"/>
    <cellStyle name="Normal 4 8 2 2 4 3" xfId="27308"/>
    <cellStyle name="Normal 4 8 2 2 5" xfId="14485"/>
    <cellStyle name="Normal 4 8 2 2 5 2" xfId="14486"/>
    <cellStyle name="Normal 4 8 2 2 5 2 2" xfId="16385"/>
    <cellStyle name="Normal 4 8 2 2 5 3" xfId="16386"/>
    <cellStyle name="Normal 4 8 2 2 6" xfId="14487"/>
    <cellStyle name="Normal 4 8 2 2 6 2" xfId="14488"/>
    <cellStyle name="Normal 4 8 2 2 6 2 2" xfId="16387"/>
    <cellStyle name="Normal 4 8 2 2 6 3" xfId="16388"/>
    <cellStyle name="Normal 4 8 2 2 7" xfId="14489"/>
    <cellStyle name="Normal 4 8 2 2 7 2" xfId="27309"/>
    <cellStyle name="Normal 4 8 2 2 8" xfId="16389"/>
    <cellStyle name="Normal 4 8 2 3" xfId="14490"/>
    <cellStyle name="Normal 4 8 2 3 2" xfId="14491"/>
    <cellStyle name="Normal 4 8 2 3 2 2" xfId="14492"/>
    <cellStyle name="Normal 4 8 2 3 2 2 2" xfId="16390"/>
    <cellStyle name="Normal 4 8 2 3 2 3" xfId="27310"/>
    <cellStyle name="Normal 4 8 2 3 3" xfId="14493"/>
    <cellStyle name="Normal 4 8 2 3 3 2" xfId="27311"/>
    <cellStyle name="Normal 4 8 2 3 4" xfId="27312"/>
    <cellStyle name="Normal 4 8 2 4" xfId="14494"/>
    <cellStyle name="Normal 4 8 2 4 2" xfId="14495"/>
    <cellStyle name="Normal 4 8 2 4 2 2" xfId="27313"/>
    <cellStyle name="Normal 4 8 2 4 3" xfId="27314"/>
    <cellStyle name="Normal 4 8 2 5" xfId="14496"/>
    <cellStyle name="Normal 4 8 2 5 2" xfId="14497"/>
    <cellStyle name="Normal 4 8 2 5 2 2" xfId="27315"/>
    <cellStyle name="Normal 4 8 2 5 3" xfId="29473"/>
    <cellStyle name="Normal 4 8 2 6" xfId="14498"/>
    <cellStyle name="Normal 4 8 2 6 2" xfId="14499"/>
    <cellStyle name="Normal 4 8 2 6 2 2" xfId="27316"/>
    <cellStyle name="Normal 4 8 2 6 3" xfId="27317"/>
    <cellStyle name="Normal 4 8 2 7" xfId="14500"/>
    <cellStyle name="Normal 4 8 2 7 2" xfId="14501"/>
    <cellStyle name="Normal 4 8 2 7 2 2" xfId="27318"/>
    <cellStyle name="Normal 4 8 2 7 3" xfId="27319"/>
    <cellStyle name="Normal 4 8 2 8" xfId="14502"/>
    <cellStyle name="Normal 4 8 2 8 2" xfId="27320"/>
    <cellStyle name="Normal 4 8 2 9" xfId="27321"/>
    <cellStyle name="Normal 4 8 3" xfId="962"/>
    <cellStyle name="Normal 4 8 3 2" xfId="1921"/>
    <cellStyle name="Normal 4 8 3 2 2" xfId="14503"/>
    <cellStyle name="Normal 4 8 3 2 2 2" xfId="14504"/>
    <cellStyle name="Normal 4 8 3 2 2 2 2" xfId="14505"/>
    <cellStyle name="Normal 4 8 3 2 2 2 2 2" xfId="27322"/>
    <cellStyle name="Normal 4 8 3 2 2 2 3" xfId="16391"/>
    <cellStyle name="Normal 4 8 3 2 2 3" xfId="14506"/>
    <cellStyle name="Normal 4 8 3 2 2 3 2" xfId="27323"/>
    <cellStyle name="Normal 4 8 3 2 2 4" xfId="27324"/>
    <cellStyle name="Normal 4 8 3 2 3" xfId="14507"/>
    <cellStyle name="Normal 4 8 3 2 3 2" xfId="14508"/>
    <cellStyle name="Normal 4 8 3 2 3 2 2" xfId="27325"/>
    <cellStyle name="Normal 4 8 3 2 3 3" xfId="27326"/>
    <cellStyle name="Normal 4 8 3 2 4" xfId="14509"/>
    <cellStyle name="Normal 4 8 3 2 4 2" xfId="14510"/>
    <cellStyle name="Normal 4 8 3 2 4 2 2" xfId="27327"/>
    <cellStyle name="Normal 4 8 3 2 4 3" xfId="16514"/>
    <cellStyle name="Normal 4 8 3 2 5" xfId="14511"/>
    <cellStyle name="Normal 4 8 3 2 5 2" xfId="14512"/>
    <cellStyle name="Normal 4 8 3 2 5 2 2" xfId="27328"/>
    <cellStyle name="Normal 4 8 3 2 5 3" xfId="27329"/>
    <cellStyle name="Normal 4 8 3 2 6" xfId="14513"/>
    <cellStyle name="Normal 4 8 3 2 6 2" xfId="14514"/>
    <cellStyle name="Normal 4 8 3 2 6 2 2" xfId="27330"/>
    <cellStyle name="Normal 4 8 3 2 6 3" xfId="27331"/>
    <cellStyle name="Normal 4 8 3 2 7" xfId="14515"/>
    <cellStyle name="Normal 4 8 3 2 7 2" xfId="27332"/>
    <cellStyle name="Normal 4 8 3 2 8" xfId="27333"/>
    <cellStyle name="Normal 4 8 3 3" xfId="14516"/>
    <cellStyle name="Normal 4 8 3 3 2" xfId="14517"/>
    <cellStyle name="Normal 4 8 3 3 2 2" xfId="14518"/>
    <cellStyle name="Normal 4 8 3 3 2 2 2" xfId="27334"/>
    <cellStyle name="Normal 4 8 3 3 2 3" xfId="27335"/>
    <cellStyle name="Normal 4 8 3 3 3" xfId="14519"/>
    <cellStyle name="Normal 4 8 3 3 3 2" xfId="16392"/>
    <cellStyle name="Normal 4 8 3 3 4" xfId="27336"/>
    <cellStyle name="Normal 4 8 3 4" xfId="14520"/>
    <cellStyle name="Normal 4 8 3 4 2" xfId="14521"/>
    <cellStyle name="Normal 4 8 3 4 2 2" xfId="27337"/>
    <cellStyle name="Normal 4 8 3 4 3" xfId="27338"/>
    <cellStyle name="Normal 4 8 3 5" xfId="14522"/>
    <cellStyle name="Normal 4 8 3 5 2" xfId="14523"/>
    <cellStyle name="Normal 4 8 3 5 2 2" xfId="27339"/>
    <cellStyle name="Normal 4 8 3 5 3" xfId="17391"/>
    <cellStyle name="Normal 4 8 3 6" xfId="14524"/>
    <cellStyle name="Normal 4 8 3 6 2" xfId="14525"/>
    <cellStyle name="Normal 4 8 3 6 2 2" xfId="27340"/>
    <cellStyle name="Normal 4 8 3 6 3" xfId="27341"/>
    <cellStyle name="Normal 4 8 3 7" xfId="14526"/>
    <cellStyle name="Normal 4 8 3 7 2" xfId="14527"/>
    <cellStyle name="Normal 4 8 3 7 2 2" xfId="27342"/>
    <cellStyle name="Normal 4 8 3 7 3" xfId="27343"/>
    <cellStyle name="Normal 4 8 3 8" xfId="14528"/>
    <cellStyle name="Normal 4 8 3 8 2" xfId="27344"/>
    <cellStyle name="Normal 4 8 3 9" xfId="27345"/>
    <cellStyle name="Normal 4 8 4" xfId="963"/>
    <cellStyle name="Normal 4 8 4 2" xfId="1922"/>
    <cellStyle name="Normal 4 8 4 2 2" xfId="14529"/>
    <cellStyle name="Normal 4 8 4 2 2 2" xfId="14530"/>
    <cellStyle name="Normal 4 8 4 2 2 2 2" xfId="14531"/>
    <cellStyle name="Normal 4 8 4 2 2 2 2 2" xfId="27346"/>
    <cellStyle name="Normal 4 8 4 2 2 2 3" xfId="27347"/>
    <cellStyle name="Normal 4 8 4 2 2 3" xfId="14532"/>
    <cellStyle name="Normal 4 8 4 2 2 3 2" xfId="27348"/>
    <cellStyle name="Normal 4 8 4 2 2 4" xfId="16393"/>
    <cellStyle name="Normal 4 8 4 2 3" xfId="14533"/>
    <cellStyle name="Normal 4 8 4 2 3 2" xfId="14534"/>
    <cellStyle name="Normal 4 8 4 2 3 2 2" xfId="27349"/>
    <cellStyle name="Normal 4 8 4 2 3 3" xfId="27350"/>
    <cellStyle name="Normal 4 8 4 2 4" xfId="14535"/>
    <cellStyle name="Normal 4 8 4 2 4 2" xfId="14536"/>
    <cellStyle name="Normal 4 8 4 2 4 2 2" xfId="16394"/>
    <cellStyle name="Normal 4 8 4 2 4 3" xfId="27351"/>
    <cellStyle name="Normal 4 8 4 2 5" xfId="14537"/>
    <cellStyle name="Normal 4 8 4 2 5 2" xfId="14538"/>
    <cellStyle name="Normal 4 8 4 2 5 2 2" xfId="16395"/>
    <cellStyle name="Normal 4 8 4 2 5 3" xfId="27352"/>
    <cellStyle name="Normal 4 8 4 2 6" xfId="14539"/>
    <cellStyle name="Normal 4 8 4 2 6 2" xfId="14540"/>
    <cellStyle name="Normal 4 8 4 2 6 2 2" xfId="16396"/>
    <cellStyle name="Normal 4 8 4 2 6 3" xfId="27353"/>
    <cellStyle name="Normal 4 8 4 2 7" xfId="14541"/>
    <cellStyle name="Normal 4 8 4 2 7 2" xfId="27354"/>
    <cellStyle name="Normal 4 8 4 2 8" xfId="16397"/>
    <cellStyle name="Normal 4 8 4 3" xfId="14542"/>
    <cellStyle name="Normal 4 8 4 3 2" xfId="14543"/>
    <cellStyle name="Normal 4 8 4 3 2 2" xfId="14544"/>
    <cellStyle name="Normal 4 8 4 3 2 2 2" xfId="27355"/>
    <cellStyle name="Normal 4 8 4 3 2 3" xfId="16398"/>
    <cellStyle name="Normal 4 8 4 3 3" xfId="14545"/>
    <cellStyle name="Normal 4 8 4 3 3 2" xfId="16399"/>
    <cellStyle name="Normal 4 8 4 3 4" xfId="27356"/>
    <cellStyle name="Normal 4 8 4 4" xfId="14546"/>
    <cellStyle name="Normal 4 8 4 4 2" xfId="14547"/>
    <cellStyle name="Normal 4 8 4 4 2 2" xfId="27357"/>
    <cellStyle name="Normal 4 8 4 4 3" xfId="27358"/>
    <cellStyle name="Normal 4 8 4 5" xfId="14548"/>
    <cellStyle name="Normal 4 8 4 5 2" xfId="14549"/>
    <cellStyle name="Normal 4 8 4 5 2 2" xfId="29474"/>
    <cellStyle name="Normal 4 8 4 5 3" xfId="30403"/>
    <cellStyle name="Normal 4 8 4 6" xfId="14550"/>
    <cellStyle name="Normal 4 8 4 6 2" xfId="14551"/>
    <cellStyle name="Normal 4 8 4 6 2 2" xfId="27359"/>
    <cellStyle name="Normal 4 8 4 6 3" xfId="27360"/>
    <cellStyle name="Normal 4 8 4 7" xfId="14552"/>
    <cellStyle name="Normal 4 8 4 7 2" xfId="14553"/>
    <cellStyle name="Normal 4 8 4 7 2 2" xfId="27361"/>
    <cellStyle name="Normal 4 8 4 7 3" xfId="16400"/>
    <cellStyle name="Normal 4 8 4 8" xfId="14554"/>
    <cellStyle name="Normal 4 8 4 8 2" xfId="27362"/>
    <cellStyle name="Normal 4 8 4 9" xfId="27363"/>
    <cellStyle name="Normal 4 8 5" xfId="1923"/>
    <cellStyle name="Normal 4 8 5 2" xfId="14555"/>
    <cellStyle name="Normal 4 8 5 2 2" xfId="14556"/>
    <cellStyle name="Normal 4 8 5 2 2 2" xfId="14557"/>
    <cellStyle name="Normal 4 8 5 2 2 2 2" xfId="27364"/>
    <cellStyle name="Normal 4 8 5 2 2 3" xfId="27365"/>
    <cellStyle name="Normal 4 8 5 2 3" xfId="14558"/>
    <cellStyle name="Normal 4 8 5 2 3 2" xfId="27366"/>
    <cellStyle name="Normal 4 8 5 2 4" xfId="16401"/>
    <cellStyle name="Normal 4 8 5 3" xfId="14559"/>
    <cellStyle name="Normal 4 8 5 3 2" xfId="14560"/>
    <cellStyle name="Normal 4 8 5 3 2 2" xfId="17300"/>
    <cellStyle name="Normal 4 8 5 3 3" xfId="27367"/>
    <cellStyle name="Normal 4 8 5 4" xfId="14561"/>
    <cellStyle name="Normal 4 8 5 4 2" xfId="14562"/>
    <cellStyle name="Normal 4 8 5 4 2 2" xfId="27368"/>
    <cellStyle name="Normal 4 8 5 4 3" xfId="27369"/>
    <cellStyle name="Normal 4 8 5 5" xfId="14563"/>
    <cellStyle name="Normal 4 8 5 5 2" xfId="14564"/>
    <cellStyle name="Normal 4 8 5 5 2 2" xfId="27370"/>
    <cellStyle name="Normal 4 8 5 5 3" xfId="27371"/>
    <cellStyle name="Normal 4 8 5 6" xfId="14565"/>
    <cellStyle name="Normal 4 8 5 6 2" xfId="14566"/>
    <cellStyle name="Normal 4 8 5 6 2 2" xfId="27372"/>
    <cellStyle name="Normal 4 8 5 6 3" xfId="27373"/>
    <cellStyle name="Normal 4 8 5 7" xfId="14567"/>
    <cellStyle name="Normal 4 8 5 7 2" xfId="27374"/>
    <cellStyle name="Normal 4 8 5 8" xfId="27375"/>
    <cellStyle name="Normal 4 8 6" xfId="1924"/>
    <cellStyle name="Normal 4 8 6 2" xfId="14568"/>
    <cellStyle name="Normal 4 8 6 2 2" xfId="14569"/>
    <cellStyle name="Normal 4 8 6 2 2 2" xfId="14570"/>
    <cellStyle name="Normal 4 8 6 2 2 2 2" xfId="27376"/>
    <cellStyle name="Normal 4 8 6 2 2 3" xfId="27377"/>
    <cellStyle name="Normal 4 8 6 2 3" xfId="14571"/>
    <cellStyle name="Normal 4 8 6 2 3 2" xfId="27378"/>
    <cellStyle name="Normal 4 8 6 2 4" xfId="27379"/>
    <cellStyle name="Normal 4 8 6 3" xfId="14572"/>
    <cellStyle name="Normal 4 8 6 3 2" xfId="14573"/>
    <cellStyle name="Normal 4 8 6 3 2 2" xfId="27380"/>
    <cellStyle name="Normal 4 8 6 3 3" xfId="27381"/>
    <cellStyle name="Normal 4 8 6 4" xfId="14574"/>
    <cellStyle name="Normal 4 8 6 4 2" xfId="14575"/>
    <cellStyle name="Normal 4 8 6 4 2 2" xfId="29475"/>
    <cellStyle name="Normal 4 8 6 4 3" xfId="30404"/>
    <cellStyle name="Normal 4 8 6 5" xfId="14576"/>
    <cellStyle name="Normal 4 8 6 5 2" xfId="14577"/>
    <cellStyle name="Normal 4 8 6 5 2 2" xfId="27382"/>
    <cellStyle name="Normal 4 8 6 5 3" xfId="27383"/>
    <cellStyle name="Normal 4 8 6 6" xfId="14578"/>
    <cellStyle name="Normal 4 8 6 6 2" xfId="14579"/>
    <cellStyle name="Normal 4 8 6 6 2 2" xfId="27384"/>
    <cellStyle name="Normal 4 8 6 6 3" xfId="27385"/>
    <cellStyle name="Normal 4 8 6 7" xfId="14580"/>
    <cellStyle name="Normal 4 8 6 7 2" xfId="27386"/>
    <cellStyle name="Normal 4 8 6 8" xfId="27387"/>
    <cellStyle name="Normal 4 8 7" xfId="1925"/>
    <cellStyle name="Normal 4 8 7 2" xfId="14581"/>
    <cellStyle name="Normal 4 8 7 2 2" xfId="14582"/>
    <cellStyle name="Normal 4 8 7 2 2 2" xfId="14583"/>
    <cellStyle name="Normal 4 8 7 2 2 2 2" xfId="27388"/>
    <cellStyle name="Normal 4 8 7 2 2 3" xfId="27389"/>
    <cellStyle name="Normal 4 8 7 2 3" xfId="14584"/>
    <cellStyle name="Normal 4 8 7 2 3 2" xfId="27390"/>
    <cellStyle name="Normal 4 8 7 2 4" xfId="27391"/>
    <cellStyle name="Normal 4 8 7 3" xfId="14585"/>
    <cellStyle name="Normal 4 8 7 3 2" xfId="14586"/>
    <cellStyle name="Normal 4 8 7 3 2 2" xfId="27392"/>
    <cellStyle name="Normal 4 8 7 3 3" xfId="16402"/>
    <cellStyle name="Normal 4 8 7 4" xfId="14587"/>
    <cellStyle name="Normal 4 8 7 4 2" xfId="14588"/>
    <cellStyle name="Normal 4 8 7 4 2 2" xfId="17301"/>
    <cellStyle name="Normal 4 8 7 4 3" xfId="27393"/>
    <cellStyle name="Normal 4 8 7 5" xfId="14589"/>
    <cellStyle name="Normal 4 8 7 5 2" xfId="14590"/>
    <cellStyle name="Normal 4 8 7 5 2 2" xfId="27394"/>
    <cellStyle name="Normal 4 8 7 5 3" xfId="27395"/>
    <cellStyle name="Normal 4 8 7 6" xfId="14591"/>
    <cellStyle name="Normal 4 8 7 6 2" xfId="14592"/>
    <cellStyle name="Normal 4 8 7 6 2 2" xfId="27396"/>
    <cellStyle name="Normal 4 8 7 6 3" xfId="27397"/>
    <cellStyle name="Normal 4 8 7 7" xfId="14593"/>
    <cellStyle name="Normal 4 8 7 7 2" xfId="27398"/>
    <cellStyle name="Normal 4 8 7 8" xfId="27399"/>
    <cellStyle name="Normal 4 8 8" xfId="14594"/>
    <cellStyle name="Normal 4 8 8 2" xfId="14595"/>
    <cellStyle name="Normal 4 8 8 2 2" xfId="14596"/>
    <cellStyle name="Normal 4 8 8 2 2 2" xfId="27400"/>
    <cellStyle name="Normal 4 8 8 2 3" xfId="27401"/>
    <cellStyle name="Normal 4 8 8 3" xfId="14597"/>
    <cellStyle name="Normal 4 8 8 3 2" xfId="27402"/>
    <cellStyle name="Normal 4 8 8 4" xfId="27403"/>
    <cellStyle name="Normal 4 8 9" xfId="14598"/>
    <cellStyle name="Normal 4 8 9 2" xfId="14599"/>
    <cellStyle name="Normal 4 8 9 2 2" xfId="27404"/>
    <cellStyle name="Normal 4 8 9 3" xfId="27405"/>
    <cellStyle name="Normal 4 9" xfId="964"/>
    <cellStyle name="Normal 4 9 10" xfId="14600"/>
    <cellStyle name="Normal 4 9 10 2" xfId="14601"/>
    <cellStyle name="Normal 4 9 10 2 2" xfId="29476"/>
    <cellStyle name="Normal 4 9 10 3" xfId="17419"/>
    <cellStyle name="Normal 4 9 11" xfId="14602"/>
    <cellStyle name="Normal 4 9 11 2" xfId="14603"/>
    <cellStyle name="Normal 4 9 11 2 2" xfId="27406"/>
    <cellStyle name="Normal 4 9 11 3" xfId="27407"/>
    <cellStyle name="Normal 4 9 12" xfId="14604"/>
    <cellStyle name="Normal 4 9 12 2" xfId="14605"/>
    <cellStyle name="Normal 4 9 12 2 2" xfId="27408"/>
    <cellStyle name="Normal 4 9 12 3" xfId="27409"/>
    <cellStyle name="Normal 4 9 13" xfId="14606"/>
    <cellStyle name="Normal 4 9 13 2" xfId="27410"/>
    <cellStyle name="Normal 4 9 14" xfId="27411"/>
    <cellStyle name="Normal 4 9 2" xfId="965"/>
    <cellStyle name="Normal 4 9 2 2" xfId="1926"/>
    <cellStyle name="Normal 4 9 2 2 2" xfId="14607"/>
    <cellStyle name="Normal 4 9 2 2 2 2" xfId="14608"/>
    <cellStyle name="Normal 4 9 2 2 2 2 2" xfId="14609"/>
    <cellStyle name="Normal 4 9 2 2 2 2 2 2" xfId="27412"/>
    <cellStyle name="Normal 4 9 2 2 2 2 3" xfId="17420"/>
    <cellStyle name="Normal 4 9 2 2 2 3" xfId="14610"/>
    <cellStyle name="Normal 4 9 2 2 2 3 2" xfId="27413"/>
    <cellStyle name="Normal 4 9 2 2 2 4" xfId="27414"/>
    <cellStyle name="Normal 4 9 2 2 3" xfId="14611"/>
    <cellStyle name="Normal 4 9 2 2 3 2" xfId="14612"/>
    <cellStyle name="Normal 4 9 2 2 3 2 2" xfId="27415"/>
    <cellStyle name="Normal 4 9 2 2 3 3" xfId="27416"/>
    <cellStyle name="Normal 4 9 2 2 4" xfId="14613"/>
    <cellStyle name="Normal 4 9 2 2 4 2" xfId="14614"/>
    <cellStyle name="Normal 4 9 2 2 4 2 2" xfId="27417"/>
    <cellStyle name="Normal 4 9 2 2 4 3" xfId="27418"/>
    <cellStyle name="Normal 4 9 2 2 5" xfId="14615"/>
    <cellStyle name="Normal 4 9 2 2 5 2" xfId="14616"/>
    <cellStyle name="Normal 4 9 2 2 5 2 2" xfId="16403"/>
    <cellStyle name="Normal 4 9 2 2 5 3" xfId="27419"/>
    <cellStyle name="Normal 4 9 2 2 6" xfId="14617"/>
    <cellStyle name="Normal 4 9 2 2 6 2" xfId="14618"/>
    <cellStyle name="Normal 4 9 2 2 6 2 2" xfId="17302"/>
    <cellStyle name="Normal 4 9 2 2 6 3" xfId="27420"/>
    <cellStyle name="Normal 4 9 2 2 7" xfId="14619"/>
    <cellStyle name="Normal 4 9 2 2 7 2" xfId="27421"/>
    <cellStyle name="Normal 4 9 2 2 8" xfId="27422"/>
    <cellStyle name="Normal 4 9 2 3" xfId="14620"/>
    <cellStyle name="Normal 4 9 2 3 2" xfId="14621"/>
    <cellStyle name="Normal 4 9 2 3 2 2" xfId="14622"/>
    <cellStyle name="Normal 4 9 2 3 2 2 2" xfId="27423"/>
    <cellStyle name="Normal 4 9 2 3 2 3" xfId="27424"/>
    <cellStyle name="Normal 4 9 2 3 3" xfId="14623"/>
    <cellStyle name="Normal 4 9 2 3 3 2" xfId="27425"/>
    <cellStyle name="Normal 4 9 2 3 4" xfId="27426"/>
    <cellStyle name="Normal 4 9 2 4" xfId="14624"/>
    <cellStyle name="Normal 4 9 2 4 2" xfId="14625"/>
    <cellStyle name="Normal 4 9 2 4 2 2" xfId="27427"/>
    <cellStyle name="Normal 4 9 2 4 3" xfId="27428"/>
    <cellStyle name="Normal 4 9 2 5" xfId="14626"/>
    <cellStyle name="Normal 4 9 2 5 2" xfId="14627"/>
    <cellStyle name="Normal 4 9 2 5 2 2" xfId="27429"/>
    <cellStyle name="Normal 4 9 2 5 3" xfId="29477"/>
    <cellStyle name="Normal 4 9 2 6" xfId="14628"/>
    <cellStyle name="Normal 4 9 2 6 2" xfId="14629"/>
    <cellStyle name="Normal 4 9 2 6 2 2" xfId="27430"/>
    <cellStyle name="Normal 4 9 2 6 3" xfId="27431"/>
    <cellStyle name="Normal 4 9 2 7" xfId="14630"/>
    <cellStyle name="Normal 4 9 2 7 2" xfId="14631"/>
    <cellStyle name="Normal 4 9 2 7 2 2" xfId="27432"/>
    <cellStyle name="Normal 4 9 2 7 3" xfId="17303"/>
    <cellStyle name="Normal 4 9 2 8" xfId="14632"/>
    <cellStyle name="Normal 4 9 2 8 2" xfId="27433"/>
    <cellStyle name="Normal 4 9 2 9" xfId="27434"/>
    <cellStyle name="Normal 4 9 3" xfId="966"/>
    <cellStyle name="Normal 4 9 3 2" xfId="1927"/>
    <cellStyle name="Normal 4 9 3 2 2" xfId="14633"/>
    <cellStyle name="Normal 4 9 3 2 2 2" xfId="14634"/>
    <cellStyle name="Normal 4 9 3 2 2 2 2" xfId="14635"/>
    <cellStyle name="Normal 4 9 3 2 2 2 2 2" xfId="27435"/>
    <cellStyle name="Normal 4 9 3 2 2 2 3" xfId="27436"/>
    <cellStyle name="Normal 4 9 3 2 2 3" xfId="14636"/>
    <cellStyle name="Normal 4 9 3 2 2 3 2" xfId="27437"/>
    <cellStyle name="Normal 4 9 3 2 2 4" xfId="27438"/>
    <cellStyle name="Normal 4 9 3 2 3" xfId="14637"/>
    <cellStyle name="Normal 4 9 3 2 3 2" xfId="14638"/>
    <cellStyle name="Normal 4 9 3 2 3 2 2" xfId="27439"/>
    <cellStyle name="Normal 4 9 3 2 3 3" xfId="27440"/>
    <cellStyle name="Normal 4 9 3 2 4" xfId="14639"/>
    <cellStyle name="Normal 4 9 3 2 4 2" xfId="14640"/>
    <cellStyle name="Normal 4 9 3 2 4 2 2" xfId="27441"/>
    <cellStyle name="Normal 4 9 3 2 4 3" xfId="29478"/>
    <cellStyle name="Normal 4 9 3 2 5" xfId="14641"/>
    <cellStyle name="Normal 4 9 3 2 5 2" xfId="14642"/>
    <cellStyle name="Normal 4 9 3 2 5 2 2" xfId="27442"/>
    <cellStyle name="Normal 4 9 3 2 5 3" xfId="27443"/>
    <cellStyle name="Normal 4 9 3 2 6" xfId="14643"/>
    <cellStyle name="Normal 4 9 3 2 6 2" xfId="14644"/>
    <cellStyle name="Normal 4 9 3 2 6 2 2" xfId="27444"/>
    <cellStyle name="Normal 4 9 3 2 6 3" xfId="27445"/>
    <cellStyle name="Normal 4 9 3 2 7" xfId="14645"/>
    <cellStyle name="Normal 4 9 3 2 7 2" xfId="17304"/>
    <cellStyle name="Normal 4 9 3 2 8" xfId="27446"/>
    <cellStyle name="Normal 4 9 3 3" xfId="14646"/>
    <cellStyle name="Normal 4 9 3 3 2" xfId="14647"/>
    <cellStyle name="Normal 4 9 3 3 2 2" xfId="14648"/>
    <cellStyle name="Normal 4 9 3 3 2 2 2" xfId="27447"/>
    <cellStyle name="Normal 4 9 3 3 2 3" xfId="27448"/>
    <cellStyle name="Normal 4 9 3 3 3" xfId="14649"/>
    <cellStyle name="Normal 4 9 3 3 3 2" xfId="27449"/>
    <cellStyle name="Normal 4 9 3 3 4" xfId="27450"/>
    <cellStyle name="Normal 4 9 3 4" xfId="14650"/>
    <cellStyle name="Normal 4 9 3 4 2" xfId="14651"/>
    <cellStyle name="Normal 4 9 3 4 2 2" xfId="27451"/>
    <cellStyle name="Normal 4 9 3 4 3" xfId="27452"/>
    <cellStyle name="Normal 4 9 3 5" xfId="14652"/>
    <cellStyle name="Normal 4 9 3 5 2" xfId="14653"/>
    <cellStyle name="Normal 4 9 3 5 2 2" xfId="27453"/>
    <cellStyle name="Normal 4 9 3 5 3" xfId="29479"/>
    <cellStyle name="Normal 4 9 3 6" xfId="14654"/>
    <cellStyle name="Normal 4 9 3 6 2" xfId="14655"/>
    <cellStyle name="Normal 4 9 3 6 2 2" xfId="27454"/>
    <cellStyle name="Normal 4 9 3 6 3" xfId="27455"/>
    <cellStyle name="Normal 4 9 3 7" xfId="14656"/>
    <cellStyle name="Normal 4 9 3 7 2" xfId="14657"/>
    <cellStyle name="Normal 4 9 3 7 2 2" xfId="27456"/>
    <cellStyle name="Normal 4 9 3 7 3" xfId="27457"/>
    <cellStyle name="Normal 4 9 3 8" xfId="14658"/>
    <cellStyle name="Normal 4 9 3 8 2" xfId="27458"/>
    <cellStyle name="Normal 4 9 3 9" xfId="27459"/>
    <cellStyle name="Normal 4 9 4" xfId="967"/>
    <cellStyle name="Normal 4 9 4 2" xfId="1928"/>
    <cellStyle name="Normal 4 9 4 2 2" xfId="14659"/>
    <cellStyle name="Normal 4 9 4 2 2 2" xfId="14660"/>
    <cellStyle name="Normal 4 9 4 2 2 2 2" xfId="14661"/>
    <cellStyle name="Normal 4 9 4 2 2 2 2 2" xfId="27460"/>
    <cellStyle name="Normal 4 9 4 2 2 2 3" xfId="27461"/>
    <cellStyle name="Normal 4 9 4 2 2 3" xfId="14662"/>
    <cellStyle name="Normal 4 9 4 2 2 3 2" xfId="27462"/>
    <cellStyle name="Normal 4 9 4 2 2 4" xfId="27463"/>
    <cellStyle name="Normal 4 9 4 2 3" xfId="14663"/>
    <cellStyle name="Normal 4 9 4 2 3 2" xfId="14664"/>
    <cellStyle name="Normal 4 9 4 2 3 2 2" xfId="27464"/>
    <cellStyle name="Normal 4 9 4 2 3 3" xfId="27465"/>
    <cellStyle name="Normal 4 9 4 2 4" xfId="14665"/>
    <cellStyle name="Normal 4 9 4 2 4 2" xfId="14666"/>
    <cellStyle name="Normal 4 9 4 2 4 2 2" xfId="27466"/>
    <cellStyle name="Normal 4 9 4 2 4 3" xfId="27467"/>
    <cellStyle name="Normal 4 9 4 2 5" xfId="14667"/>
    <cellStyle name="Normal 4 9 4 2 5 2" xfId="14668"/>
    <cellStyle name="Normal 4 9 4 2 5 2 2" xfId="27468"/>
    <cellStyle name="Normal 4 9 4 2 5 3" xfId="27469"/>
    <cellStyle name="Normal 4 9 4 2 6" xfId="14669"/>
    <cellStyle name="Normal 4 9 4 2 6 2" xfId="14670"/>
    <cellStyle name="Normal 4 9 4 2 6 2 2" xfId="27470"/>
    <cellStyle name="Normal 4 9 4 2 6 3" xfId="17305"/>
    <cellStyle name="Normal 4 9 4 2 7" xfId="14671"/>
    <cellStyle name="Normal 4 9 4 2 7 2" xfId="27471"/>
    <cellStyle name="Normal 4 9 4 2 8" xfId="27472"/>
    <cellStyle name="Normal 4 9 4 3" xfId="14672"/>
    <cellStyle name="Normal 4 9 4 3 2" xfId="14673"/>
    <cellStyle name="Normal 4 9 4 3 2 2" xfId="14674"/>
    <cellStyle name="Normal 4 9 4 3 2 2 2" xfId="27473"/>
    <cellStyle name="Normal 4 9 4 3 2 3" xfId="27474"/>
    <cellStyle name="Normal 4 9 4 3 3" xfId="14675"/>
    <cellStyle name="Normal 4 9 4 3 3 2" xfId="27475"/>
    <cellStyle name="Normal 4 9 4 3 4" xfId="27476"/>
    <cellStyle name="Normal 4 9 4 4" xfId="14676"/>
    <cellStyle name="Normal 4 9 4 4 2" xfId="14677"/>
    <cellStyle name="Normal 4 9 4 4 2 2" xfId="27477"/>
    <cellStyle name="Normal 4 9 4 4 3" xfId="27478"/>
    <cellStyle name="Normal 4 9 4 5" xfId="14678"/>
    <cellStyle name="Normal 4 9 4 5 2" xfId="14679"/>
    <cellStyle name="Normal 4 9 4 5 2 2" xfId="29480"/>
    <cellStyle name="Normal 4 9 4 5 3" xfId="30405"/>
    <cellStyle name="Normal 4 9 4 6" xfId="14680"/>
    <cellStyle name="Normal 4 9 4 6 2" xfId="14681"/>
    <cellStyle name="Normal 4 9 4 6 2 2" xfId="27479"/>
    <cellStyle name="Normal 4 9 4 6 3" xfId="27480"/>
    <cellStyle name="Normal 4 9 4 7" xfId="14682"/>
    <cellStyle name="Normal 4 9 4 7 2" xfId="14683"/>
    <cellStyle name="Normal 4 9 4 7 2 2" xfId="27481"/>
    <cellStyle name="Normal 4 9 4 7 3" xfId="27482"/>
    <cellStyle name="Normal 4 9 4 8" xfId="14684"/>
    <cellStyle name="Normal 4 9 4 8 2" xfId="27483"/>
    <cellStyle name="Normal 4 9 4 9" xfId="17306"/>
    <cellStyle name="Normal 4 9 5" xfId="1929"/>
    <cellStyle name="Normal 4 9 5 2" xfId="14685"/>
    <cellStyle name="Normal 4 9 5 2 2" xfId="14686"/>
    <cellStyle name="Normal 4 9 5 2 2 2" xfId="14687"/>
    <cellStyle name="Normal 4 9 5 2 2 2 2" xfId="27484"/>
    <cellStyle name="Normal 4 9 5 2 2 3" xfId="27485"/>
    <cellStyle name="Normal 4 9 5 2 3" xfId="14688"/>
    <cellStyle name="Normal 4 9 5 2 3 2" xfId="27486"/>
    <cellStyle name="Normal 4 9 5 2 4" xfId="27487"/>
    <cellStyle name="Normal 4 9 5 3" xfId="14689"/>
    <cellStyle name="Normal 4 9 5 3 2" xfId="14690"/>
    <cellStyle name="Normal 4 9 5 3 2 2" xfId="27488"/>
    <cellStyle name="Normal 4 9 5 3 3" xfId="27489"/>
    <cellStyle name="Normal 4 9 5 4" xfId="14691"/>
    <cellStyle name="Normal 4 9 5 4 2" xfId="14692"/>
    <cellStyle name="Normal 4 9 5 4 2 2" xfId="27490"/>
    <cellStyle name="Normal 4 9 5 4 3" xfId="27491"/>
    <cellStyle name="Normal 4 9 5 5" xfId="14693"/>
    <cellStyle name="Normal 4 9 5 5 2" xfId="14694"/>
    <cellStyle name="Normal 4 9 5 5 2 2" xfId="27492"/>
    <cellStyle name="Normal 4 9 5 5 3" xfId="27493"/>
    <cellStyle name="Normal 4 9 5 6" xfId="14695"/>
    <cellStyle name="Normal 4 9 5 6 2" xfId="14696"/>
    <cellStyle name="Normal 4 9 5 6 2 2" xfId="27494"/>
    <cellStyle name="Normal 4 9 5 6 3" xfId="27495"/>
    <cellStyle name="Normal 4 9 5 7" xfId="14697"/>
    <cellStyle name="Normal 4 9 5 7 2" xfId="27496"/>
    <cellStyle name="Normal 4 9 5 8" xfId="27497"/>
    <cellStyle name="Normal 4 9 6" xfId="1930"/>
    <cellStyle name="Normal 4 9 6 2" xfId="14698"/>
    <cellStyle name="Normal 4 9 6 2 2" xfId="14699"/>
    <cellStyle name="Normal 4 9 6 2 2 2" xfId="14700"/>
    <cellStyle name="Normal 4 9 6 2 2 2 2" xfId="27498"/>
    <cellStyle name="Normal 4 9 6 2 2 3" xfId="27499"/>
    <cellStyle name="Normal 4 9 6 2 3" xfId="14701"/>
    <cellStyle name="Normal 4 9 6 2 3 2" xfId="27500"/>
    <cellStyle name="Normal 4 9 6 2 4" xfId="27501"/>
    <cellStyle name="Normal 4 9 6 3" xfId="14702"/>
    <cellStyle name="Normal 4 9 6 3 2" xfId="14703"/>
    <cellStyle name="Normal 4 9 6 3 2 2" xfId="27502"/>
    <cellStyle name="Normal 4 9 6 3 3" xfId="27503"/>
    <cellStyle name="Normal 4 9 6 4" xfId="14704"/>
    <cellStyle name="Normal 4 9 6 4 2" xfId="14705"/>
    <cellStyle name="Normal 4 9 6 4 2 2" xfId="29481"/>
    <cellStyle name="Normal 4 9 6 4 3" xfId="30406"/>
    <cellStyle name="Normal 4 9 6 5" xfId="14706"/>
    <cellStyle name="Normal 4 9 6 5 2" xfId="14707"/>
    <cellStyle name="Normal 4 9 6 5 2 2" xfId="27504"/>
    <cellStyle name="Normal 4 9 6 5 3" xfId="16404"/>
    <cellStyle name="Normal 4 9 6 6" xfId="14708"/>
    <cellStyle name="Normal 4 9 6 6 2" xfId="14709"/>
    <cellStyle name="Normal 4 9 6 6 2 2" xfId="17307"/>
    <cellStyle name="Normal 4 9 6 6 3" xfId="27505"/>
    <cellStyle name="Normal 4 9 6 7" xfId="14710"/>
    <cellStyle name="Normal 4 9 6 7 2" xfId="27506"/>
    <cellStyle name="Normal 4 9 6 8" xfId="27507"/>
    <cellStyle name="Normal 4 9 7" xfId="1931"/>
    <cellStyle name="Normal 4 9 7 2" xfId="14711"/>
    <cellStyle name="Normal 4 9 7 2 2" xfId="14712"/>
    <cellStyle name="Normal 4 9 7 2 2 2" xfId="14713"/>
    <cellStyle name="Normal 4 9 7 2 2 2 2" xfId="27508"/>
    <cellStyle name="Normal 4 9 7 2 2 3" xfId="27509"/>
    <cellStyle name="Normal 4 9 7 2 3" xfId="14714"/>
    <cellStyle name="Normal 4 9 7 2 3 2" xfId="27510"/>
    <cellStyle name="Normal 4 9 7 2 4" xfId="27511"/>
    <cellStyle name="Normal 4 9 7 3" xfId="14715"/>
    <cellStyle name="Normal 4 9 7 3 2" xfId="14716"/>
    <cellStyle name="Normal 4 9 7 3 2 2" xfId="27512"/>
    <cellStyle name="Normal 4 9 7 3 3" xfId="27513"/>
    <cellStyle name="Normal 4 9 7 4" xfId="14717"/>
    <cellStyle name="Normal 4 9 7 4 2" xfId="14718"/>
    <cellStyle name="Normal 4 9 7 4 2 2" xfId="27514"/>
    <cellStyle name="Normal 4 9 7 4 3" xfId="27515"/>
    <cellStyle name="Normal 4 9 7 5" xfId="14719"/>
    <cellStyle name="Normal 4 9 7 5 2" xfId="14720"/>
    <cellStyle name="Normal 4 9 7 5 2 2" xfId="27516"/>
    <cellStyle name="Normal 4 9 7 5 3" xfId="27517"/>
    <cellStyle name="Normal 4 9 7 6" xfId="14721"/>
    <cellStyle name="Normal 4 9 7 6 2" xfId="14722"/>
    <cellStyle name="Normal 4 9 7 6 2 2" xfId="27518"/>
    <cellStyle name="Normal 4 9 7 6 3" xfId="27519"/>
    <cellStyle name="Normal 4 9 7 7" xfId="14723"/>
    <cellStyle name="Normal 4 9 7 7 2" xfId="27520"/>
    <cellStyle name="Normal 4 9 7 8" xfId="27521"/>
    <cellStyle name="Normal 4 9 8" xfId="14724"/>
    <cellStyle name="Normal 4 9 8 2" xfId="14725"/>
    <cellStyle name="Normal 4 9 8 2 2" xfId="14726"/>
    <cellStyle name="Normal 4 9 8 2 2 2" xfId="27522"/>
    <cellStyle name="Normal 4 9 8 2 3" xfId="27523"/>
    <cellStyle name="Normal 4 9 8 3" xfId="14727"/>
    <cellStyle name="Normal 4 9 8 3 2" xfId="27524"/>
    <cellStyle name="Normal 4 9 8 4" xfId="27525"/>
    <cellStyle name="Normal 4 9 9" xfId="14728"/>
    <cellStyle name="Normal 4 9 9 2" xfId="14729"/>
    <cellStyle name="Normal 4 9 9 2 2" xfId="27526"/>
    <cellStyle name="Normal 4 9 9 3" xfId="27527"/>
    <cellStyle name="Normal 4_7-4" xfId="968"/>
    <cellStyle name="Normal 40" xfId="29482"/>
    <cellStyle name="Normal 41" xfId="30407"/>
    <cellStyle name="Normal 5" xfId="969"/>
    <cellStyle name="Normal 5 10" xfId="27528"/>
    <cellStyle name="Normal 5 2" xfId="970"/>
    <cellStyle name="Normal 5 2 2" xfId="971"/>
    <cellStyle name="Normal 5 2 2 2" xfId="972"/>
    <cellStyle name="Normal 5 2 2 2 2" xfId="973"/>
    <cellStyle name="Normal 5 2 2 2 2 2" xfId="27529"/>
    <cellStyle name="Normal 5 2 2 2 3" xfId="27530"/>
    <cellStyle name="Normal 5 2 2 3" xfId="974"/>
    <cellStyle name="Normal 5 2 2 3 2" xfId="16405"/>
    <cellStyle name="Normal 5 2 2 4" xfId="975"/>
    <cellStyle name="Normal 5 2 2 4 2" xfId="17308"/>
    <cellStyle name="Normal 5 2 2 5" xfId="976"/>
    <cellStyle name="Normal 5 2 2 5 2" xfId="27531"/>
    <cellStyle name="Normal 5 2 2 6" xfId="27532"/>
    <cellStyle name="Normal 5 2 3" xfId="977"/>
    <cellStyle name="Normal 5 2 3 2" xfId="30408"/>
    <cellStyle name="Normal 5 2 4" xfId="978"/>
    <cellStyle name="Normal 5 2 4 2" xfId="979"/>
    <cellStyle name="Normal 5 2 4 2 2" xfId="30409"/>
    <cellStyle name="Normal 5 2 4 3" xfId="30410"/>
    <cellStyle name="Normal 5 2 5" xfId="30411"/>
    <cellStyle name="Normal 5 3" xfId="980"/>
    <cellStyle name="Normal 5 3 2" xfId="981"/>
    <cellStyle name="Normal 5 3 2 2" xfId="982"/>
    <cellStyle name="Normal 5 3 2 2 2" xfId="30412"/>
    <cellStyle name="Normal 5 3 2 3" xfId="30413"/>
    <cellStyle name="Normal 5 3 3" xfId="983"/>
    <cellStyle name="Normal 5 3 3 2" xfId="30414"/>
    <cellStyle name="Normal 5 3 4" xfId="984"/>
    <cellStyle name="Normal 5 3 4 2" xfId="30415"/>
    <cellStyle name="Normal 5 3 5" xfId="985"/>
    <cellStyle name="Normal 5 3 5 2" xfId="27533"/>
    <cellStyle name="Normal 5 3 6" xfId="27534"/>
    <cellStyle name="Normal 5 4" xfId="986"/>
    <cellStyle name="Normal 5 4 2" xfId="987"/>
    <cellStyle name="Normal 5 4 2 2" xfId="27535"/>
    <cellStyle name="Normal 5 4 3" xfId="1345"/>
    <cellStyle name="Normal 5 4 3 2" xfId="27536"/>
    <cellStyle name="Normal 5 4 4" xfId="27537"/>
    <cellStyle name="Normal 5 5" xfId="988"/>
    <cellStyle name="Normal 5 5 2" xfId="989"/>
    <cellStyle name="Normal 5 5 2 2" xfId="990"/>
    <cellStyle name="Normal 5 5 2 2 2" xfId="27538"/>
    <cellStyle name="Normal 5 5 2 3" xfId="27539"/>
    <cellStyle name="Normal 5 5 3" xfId="27540"/>
    <cellStyle name="Normal 5 6" xfId="991"/>
    <cellStyle name="Normal 5 6 2" xfId="27541"/>
    <cellStyle name="Normal 5 7" xfId="992"/>
    <cellStyle name="Normal 5 7 2" xfId="27542"/>
    <cellStyle name="Normal 5 8" xfId="993"/>
    <cellStyle name="Normal 5 8 2" xfId="994"/>
    <cellStyle name="Normal 5 8 2 2" xfId="27543"/>
    <cellStyle name="Normal 5 8 3" xfId="27544"/>
    <cellStyle name="Normal 5 9" xfId="995"/>
    <cellStyle name="Normal 5 9 2" xfId="27545"/>
    <cellStyle name="Normal 6" xfId="996"/>
    <cellStyle name="Normal 6 10" xfId="14730"/>
    <cellStyle name="Normal 6 10 2" xfId="14731"/>
    <cellStyle name="Normal 6 10 2 2" xfId="27546"/>
    <cellStyle name="Normal 6 10 3" xfId="27547"/>
    <cellStyle name="Normal 6 11" xfId="14732"/>
    <cellStyle name="Normal 6 11 2" xfId="14733"/>
    <cellStyle name="Normal 6 11 2 2" xfId="27548"/>
    <cellStyle name="Normal 6 11 3" xfId="27549"/>
    <cellStyle name="Normal 6 12" xfId="14734"/>
    <cellStyle name="Normal 6 12 2" xfId="14735"/>
    <cellStyle name="Normal 6 12 2 2" xfId="27550"/>
    <cellStyle name="Normal 6 12 3" xfId="27551"/>
    <cellStyle name="Normal 6 13" xfId="14736"/>
    <cellStyle name="Normal 6 13 2" xfId="14737"/>
    <cellStyle name="Normal 6 13 2 2" xfId="29483"/>
    <cellStyle name="Normal 6 13 3" xfId="27552"/>
    <cellStyle name="Normal 6 14" xfId="27553"/>
    <cellStyle name="Normal 6 2" xfId="997"/>
    <cellStyle name="Normal 6 2 2" xfId="998"/>
    <cellStyle name="Normal 6 2 2 2" xfId="27554"/>
    <cellStyle name="Normal 6 2 3" xfId="999"/>
    <cellStyle name="Normal 6 2 3 2" xfId="1000"/>
    <cellStyle name="Normal 6 2 3 2 2" xfId="27555"/>
    <cellStyle name="Normal 6 2 3 3" xfId="27556"/>
    <cellStyle name="Normal 6 2 4" xfId="1001"/>
    <cellStyle name="Normal 6 2 4 2" xfId="16406"/>
    <cellStyle name="Normal 6 2 5" xfId="1002"/>
    <cellStyle name="Normal 6 2 5 2" xfId="17309"/>
    <cellStyle name="Normal 6 2 6" xfId="1003"/>
    <cellStyle name="Normal 6 2 6 2" xfId="27557"/>
    <cellStyle name="Normal 6 2 7" xfId="27558"/>
    <cellStyle name="Normal 6 3" xfId="1004"/>
    <cellStyle name="Normal 6 3 10" xfId="27559"/>
    <cellStyle name="Normal 6 3 2" xfId="14738"/>
    <cellStyle name="Normal 6 3 2 2" xfId="14739"/>
    <cellStyle name="Normal 6 3 2 2 2" xfId="14740"/>
    <cellStyle name="Normal 6 3 2 2 2 2" xfId="14741"/>
    <cellStyle name="Normal 6 3 2 2 2 2 2" xfId="27560"/>
    <cellStyle name="Normal 6 3 2 2 2 3" xfId="27561"/>
    <cellStyle name="Normal 6 3 2 2 3" xfId="14742"/>
    <cellStyle name="Normal 6 3 2 2 3 2" xfId="27562"/>
    <cellStyle name="Normal 6 3 2 2 4" xfId="29484"/>
    <cellStyle name="Normal 6 3 2 3" xfId="14743"/>
    <cellStyle name="Normal 6 3 2 3 2" xfId="14744"/>
    <cellStyle name="Normal 6 3 2 3 2 2" xfId="27563"/>
    <cellStyle name="Normal 6 3 2 3 3" xfId="27564"/>
    <cellStyle name="Normal 6 3 2 4" xfId="14745"/>
    <cellStyle name="Normal 6 3 2 4 2" xfId="14746"/>
    <cellStyle name="Normal 6 3 2 4 2 2" xfId="27565"/>
    <cellStyle name="Normal 6 3 2 4 3" xfId="27566"/>
    <cellStyle name="Normal 6 3 2 5" xfId="14747"/>
    <cellStyle name="Normal 6 3 2 5 2" xfId="14748"/>
    <cellStyle name="Normal 6 3 2 5 2 2" xfId="27567"/>
    <cellStyle name="Normal 6 3 2 5 3" xfId="27568"/>
    <cellStyle name="Normal 6 3 2 6" xfId="14749"/>
    <cellStyle name="Normal 6 3 2 6 2" xfId="27569"/>
    <cellStyle name="Normal 6 3 2 7" xfId="27570"/>
    <cellStyle name="Normal 6 3 3" xfId="14750"/>
    <cellStyle name="Normal 6 3 3 2" xfId="14751"/>
    <cellStyle name="Normal 6 3 3 2 2" xfId="14752"/>
    <cellStyle name="Normal 6 3 3 2 2 2" xfId="14753"/>
    <cellStyle name="Normal 6 3 3 2 2 2 2" xfId="27571"/>
    <cellStyle name="Normal 6 3 3 2 2 3" xfId="27572"/>
    <cellStyle name="Normal 6 3 3 2 3" xfId="14754"/>
    <cellStyle name="Normal 6 3 3 2 3 2" xfId="27573"/>
    <cellStyle name="Normal 6 3 3 2 4" xfId="27574"/>
    <cellStyle name="Normal 6 3 3 3" xfId="14755"/>
    <cellStyle name="Normal 6 3 3 3 2" xfId="14756"/>
    <cellStyle name="Normal 6 3 3 3 2 2" xfId="27575"/>
    <cellStyle name="Normal 6 3 3 3 3" xfId="29485"/>
    <cellStyle name="Normal 6 3 3 4" xfId="14757"/>
    <cellStyle name="Normal 6 3 3 4 2" xfId="14758"/>
    <cellStyle name="Normal 6 3 3 4 2 2" xfId="27576"/>
    <cellStyle name="Normal 6 3 3 4 3" xfId="27577"/>
    <cellStyle name="Normal 6 3 3 5" xfId="14759"/>
    <cellStyle name="Normal 6 3 3 5 2" xfId="14760"/>
    <cellStyle name="Normal 6 3 3 5 2 2" xfId="27578"/>
    <cellStyle name="Normal 6 3 3 5 3" xfId="27579"/>
    <cellStyle name="Normal 6 3 3 6" xfId="14761"/>
    <cellStyle name="Normal 6 3 3 6 2" xfId="27580"/>
    <cellStyle name="Normal 6 3 3 7" xfId="27581"/>
    <cellStyle name="Normal 6 3 4" xfId="14762"/>
    <cellStyle name="Normal 6 3 4 2" xfId="14763"/>
    <cellStyle name="Normal 6 3 4 2 2" xfId="14764"/>
    <cellStyle name="Normal 6 3 4 2 2 2" xfId="27582"/>
    <cellStyle name="Normal 6 3 4 2 3" xfId="16407"/>
    <cellStyle name="Normal 6 3 4 3" xfId="14765"/>
    <cellStyle name="Normal 6 3 4 3 2" xfId="27583"/>
    <cellStyle name="Normal 6 3 4 4" xfId="27584"/>
    <cellStyle name="Normal 6 3 5" xfId="14766"/>
    <cellStyle name="Normal 6 3 5 2" xfId="14767"/>
    <cellStyle name="Normal 6 3 5 2 2" xfId="14768"/>
    <cellStyle name="Normal 6 3 5 2 2 2" xfId="27585"/>
    <cellStyle name="Normal 6 3 5 2 3" xfId="27586"/>
    <cellStyle name="Normal 6 3 5 3" xfId="14769"/>
    <cellStyle name="Normal 6 3 5 3 2" xfId="27587"/>
    <cellStyle name="Normal 6 3 5 4" xfId="27588"/>
    <cellStyle name="Normal 6 3 6" xfId="14770"/>
    <cellStyle name="Normal 6 3 6 2" xfId="14771"/>
    <cellStyle name="Normal 6 3 6 2 2" xfId="27589"/>
    <cellStyle name="Normal 6 3 6 3" xfId="27590"/>
    <cellStyle name="Normal 6 3 7" xfId="14772"/>
    <cellStyle name="Normal 6 3 7 2" xfId="14773"/>
    <cellStyle name="Normal 6 3 7 2 2" xfId="27591"/>
    <cellStyle name="Normal 6 3 7 3" xfId="27592"/>
    <cellStyle name="Normal 6 3 8" xfId="14774"/>
    <cellStyle name="Normal 6 3 8 2" xfId="14775"/>
    <cellStyle name="Normal 6 3 8 2 2" xfId="27593"/>
    <cellStyle name="Normal 6 3 8 3" xfId="27594"/>
    <cellStyle name="Normal 6 3 9" xfId="14776"/>
    <cellStyle name="Normal 6 3 9 2" xfId="14777"/>
    <cellStyle name="Normal 6 3 9 2 2" xfId="27595"/>
    <cellStyle name="Normal 6 3 9 3" xfId="16838"/>
    <cellStyle name="Normal 6 4" xfId="14778"/>
    <cellStyle name="Normal 6 4 2" xfId="14779"/>
    <cellStyle name="Normal 6 4 2 2" xfId="14780"/>
    <cellStyle name="Normal 6 4 2 2 2" xfId="14781"/>
    <cellStyle name="Normal 6 4 2 2 2 2" xfId="27596"/>
    <cellStyle name="Normal 6 4 2 2 3" xfId="27597"/>
    <cellStyle name="Normal 6 4 2 3" xfId="14782"/>
    <cellStyle name="Normal 6 4 2 3 2" xfId="14783"/>
    <cellStyle name="Normal 6 4 2 3 2 2" xfId="27598"/>
    <cellStyle name="Normal 6 4 2 3 3" xfId="27599"/>
    <cellStyle name="Normal 6 4 2 4" xfId="14784"/>
    <cellStyle name="Normal 6 4 2 4 2" xfId="14785"/>
    <cellStyle name="Normal 6 4 2 4 2 2" xfId="29486"/>
    <cellStyle name="Normal 6 4 2 4 3" xfId="30416"/>
    <cellStyle name="Normal 6 4 2 5" xfId="14786"/>
    <cellStyle name="Normal 6 4 2 5 2" xfId="27600"/>
    <cellStyle name="Normal 6 4 2 6" xfId="27601"/>
    <cellStyle name="Normal 6 4 3" xfId="14787"/>
    <cellStyle name="Normal 6 4 3 2" xfId="14788"/>
    <cellStyle name="Normal 6 4 3 2 2" xfId="14789"/>
    <cellStyle name="Normal 6 4 3 2 2 2" xfId="27602"/>
    <cellStyle name="Normal 6 4 3 2 3" xfId="27603"/>
    <cellStyle name="Normal 6 4 3 3" xfId="14790"/>
    <cellStyle name="Normal 6 4 3 3 2" xfId="27604"/>
    <cellStyle name="Normal 6 4 3 4" xfId="27605"/>
    <cellStyle name="Normal 6 4 4" xfId="14791"/>
    <cellStyle name="Normal 6 4 4 2" xfId="14792"/>
    <cellStyle name="Normal 6 4 4 2 2" xfId="27606"/>
    <cellStyle name="Normal 6 4 4 3" xfId="27607"/>
    <cellStyle name="Normal 6 4 5" xfId="14793"/>
    <cellStyle name="Normal 6 4 5 2" xfId="14794"/>
    <cellStyle name="Normal 6 4 5 2 2" xfId="27608"/>
    <cellStyle name="Normal 6 4 5 3" xfId="27609"/>
    <cellStyle name="Normal 6 4 6" xfId="14795"/>
    <cellStyle name="Normal 6 4 6 2" xfId="14796"/>
    <cellStyle name="Normal 6 4 6 2 2" xfId="27610"/>
    <cellStyle name="Normal 6 4 6 3" xfId="27611"/>
    <cellStyle name="Normal 6 4 7" xfId="14797"/>
    <cellStyle name="Normal 6 4 7 2" xfId="27612"/>
    <cellStyle name="Normal 6 4 8" xfId="27613"/>
    <cellStyle name="Normal 6 5" xfId="14798"/>
    <cellStyle name="Normal 6 5 2" xfId="14799"/>
    <cellStyle name="Normal 6 5 2 2" xfId="14800"/>
    <cellStyle name="Normal 6 5 2 2 2" xfId="14801"/>
    <cellStyle name="Normal 6 5 2 2 2 2" xfId="16408"/>
    <cellStyle name="Normal 6 5 2 2 3" xfId="27614"/>
    <cellStyle name="Normal 6 5 2 3" xfId="14802"/>
    <cellStyle name="Normal 6 5 2 3 2" xfId="14803"/>
    <cellStyle name="Normal 6 5 2 3 2 2" xfId="27615"/>
    <cellStyle name="Normal 6 5 2 3 3" xfId="27616"/>
    <cellStyle name="Normal 6 5 2 4" xfId="14804"/>
    <cellStyle name="Normal 6 5 2 4 2" xfId="14805"/>
    <cellStyle name="Normal 6 5 2 4 2 2" xfId="27617"/>
    <cellStyle name="Normal 6 5 2 4 3" xfId="27618"/>
    <cellStyle name="Normal 6 5 2 5" xfId="14806"/>
    <cellStyle name="Normal 6 5 2 5 2" xfId="27619"/>
    <cellStyle name="Normal 6 5 2 6" xfId="27620"/>
    <cellStyle name="Normal 6 5 3" xfId="14807"/>
    <cellStyle name="Normal 6 5 3 2" xfId="14808"/>
    <cellStyle name="Normal 6 5 3 2 2" xfId="14809"/>
    <cellStyle name="Normal 6 5 3 2 2 2" xfId="16409"/>
    <cellStyle name="Normal 6 5 3 2 3" xfId="17310"/>
    <cellStyle name="Normal 6 5 3 3" xfId="14810"/>
    <cellStyle name="Normal 6 5 3 3 2" xfId="27621"/>
    <cellStyle name="Normal 6 5 3 4" xfId="27622"/>
    <cellStyle name="Normal 6 5 4" xfId="14811"/>
    <cellStyle name="Normal 6 5 4 2" xfId="14812"/>
    <cellStyle name="Normal 6 5 4 2 2" xfId="29487"/>
    <cellStyle name="Normal 6 5 4 3" xfId="30417"/>
    <cellStyle name="Normal 6 5 5" xfId="14813"/>
    <cellStyle name="Normal 6 5 5 2" xfId="14814"/>
    <cellStyle name="Normal 6 5 5 2 2" xfId="27623"/>
    <cellStyle name="Normal 6 5 5 3" xfId="27624"/>
    <cellStyle name="Normal 6 5 6" xfId="14815"/>
    <cellStyle name="Normal 6 5 6 2" xfId="14816"/>
    <cellStyle name="Normal 6 5 6 2 2" xfId="27625"/>
    <cellStyle name="Normal 6 5 6 3" xfId="27626"/>
    <cellStyle name="Normal 6 5 7" xfId="14817"/>
    <cellStyle name="Normal 6 5 7 2" xfId="27627"/>
    <cellStyle name="Normal 6 5 8" xfId="27628"/>
    <cellStyle name="Normal 6 6" xfId="14818"/>
    <cellStyle name="Normal 6 6 2" xfId="14819"/>
    <cellStyle name="Normal 6 6 2 2" xfId="14820"/>
    <cellStyle name="Normal 6 6 2 2 2" xfId="14821"/>
    <cellStyle name="Normal 6 6 2 2 2 2" xfId="27629"/>
    <cellStyle name="Normal 6 6 2 2 3" xfId="27630"/>
    <cellStyle name="Normal 6 6 2 3" xfId="14822"/>
    <cellStyle name="Normal 6 6 2 3 2" xfId="27631"/>
    <cellStyle name="Normal 6 6 2 4" xfId="27632"/>
    <cellStyle name="Normal 6 6 3" xfId="14823"/>
    <cellStyle name="Normal 6 6 3 2" xfId="14824"/>
    <cellStyle name="Normal 6 6 3 2 2" xfId="27633"/>
    <cellStyle name="Normal 6 6 3 3" xfId="27634"/>
    <cellStyle name="Normal 6 6 4" xfId="14825"/>
    <cellStyle name="Normal 6 6 4 2" xfId="14826"/>
    <cellStyle name="Normal 6 6 4 2 2" xfId="27635"/>
    <cellStyle name="Normal 6 6 4 3" xfId="27636"/>
    <cellStyle name="Normal 6 6 5" xfId="14827"/>
    <cellStyle name="Normal 6 6 5 2" xfId="14828"/>
    <cellStyle name="Normal 6 6 5 2 2" xfId="27637"/>
    <cellStyle name="Normal 6 6 5 3" xfId="27638"/>
    <cellStyle name="Normal 6 6 6" xfId="14829"/>
    <cellStyle name="Normal 6 6 6 2" xfId="27639"/>
    <cellStyle name="Normal 6 6 7" xfId="27640"/>
    <cellStyle name="Normal 6 7" xfId="14830"/>
    <cellStyle name="Normal 6 7 2" xfId="14831"/>
    <cellStyle name="Normal 6 7 2 2" xfId="14832"/>
    <cellStyle name="Normal 6 7 2 2 2" xfId="27641"/>
    <cellStyle name="Normal 6 7 2 3" xfId="27642"/>
    <cellStyle name="Normal 6 7 3" xfId="14833"/>
    <cellStyle name="Normal 6 7 3 2" xfId="27643"/>
    <cellStyle name="Normal 6 7 4" xfId="27644"/>
    <cellStyle name="Normal 6 8" xfId="14834"/>
    <cellStyle name="Normal 6 8 2" xfId="14835"/>
    <cellStyle name="Normal 6 8 2 2" xfId="14836"/>
    <cellStyle name="Normal 6 8 2 2 2" xfId="27645"/>
    <cellStyle name="Normal 6 8 2 3" xfId="27646"/>
    <cellStyle name="Normal 6 8 3" xfId="14837"/>
    <cellStyle name="Normal 6 8 3 2" xfId="16410"/>
    <cellStyle name="Normal 6 8 4" xfId="17311"/>
    <cellStyle name="Normal 6 9" xfId="14838"/>
    <cellStyle name="Normal 6 9 2" xfId="14839"/>
    <cellStyle name="Normal 6 9 2 2" xfId="14840"/>
    <cellStyle name="Normal 6 9 2 2 2" xfId="29488"/>
    <cellStyle name="Normal 6 9 2 3" xfId="30418"/>
    <cellStyle name="Normal 6 9 3" xfId="14841"/>
    <cellStyle name="Normal 6 9 3 2" xfId="27647"/>
    <cellStyle name="Normal 6 9 4" xfId="27648"/>
    <cellStyle name="Normal 6_Algu fonds samazinātais 2013" xfId="1005"/>
    <cellStyle name="Normal 7" xfId="1006"/>
    <cellStyle name="Normal 7 10" xfId="14842"/>
    <cellStyle name="Normal 7 10 2" xfId="14843"/>
    <cellStyle name="Normal 7 10 2 2" xfId="27649"/>
    <cellStyle name="Normal 7 10 3" xfId="27650"/>
    <cellStyle name="Normal 7 11" xfId="14844"/>
    <cellStyle name="Normal 7 11 2" xfId="14845"/>
    <cellStyle name="Normal 7 11 2 2" xfId="27651"/>
    <cellStyle name="Normal 7 11 3" xfId="27652"/>
    <cellStyle name="Normal 7 12" xfId="14846"/>
    <cellStyle name="Normal 7 12 2" xfId="14847"/>
    <cellStyle name="Normal 7 12 2 2" xfId="27653"/>
    <cellStyle name="Normal 7 12 3" xfId="30419"/>
    <cellStyle name="Normal 7 13" xfId="14848"/>
    <cellStyle name="Normal 7 13 2" xfId="14849"/>
    <cellStyle name="Normal 7 13 2 2" xfId="30420"/>
    <cellStyle name="Normal 7 13 3" xfId="30421"/>
    <cellStyle name="Normal 7 14" xfId="30422"/>
    <cellStyle name="Normal 7 2" xfId="1007"/>
    <cellStyle name="Normal 7 2 2" xfId="1008"/>
    <cellStyle name="Normal 7 2 2 2" xfId="30423"/>
    <cellStyle name="Normal 7 2 3" xfId="14850"/>
    <cellStyle name="Normal 7 2 3 2" xfId="14851"/>
    <cellStyle name="Normal 7 2 3 2 2" xfId="14852"/>
    <cellStyle name="Normal 7 2 3 2 2 2" xfId="27654"/>
    <cellStyle name="Normal 7 2 3 2 3" xfId="27655"/>
    <cellStyle name="Normal 7 2 3 3" xfId="14853"/>
    <cellStyle name="Normal 7 2 3 3 2" xfId="14854"/>
    <cellStyle name="Normal 7 2 3 3 2 2" xfId="27656"/>
    <cellStyle name="Normal 7 2 3 3 3" xfId="27657"/>
    <cellStyle name="Normal 7 2 3 4" xfId="14855"/>
    <cellStyle name="Normal 7 2 3 4 2" xfId="14856"/>
    <cellStyle name="Normal 7 2 3 4 2 2" xfId="27658"/>
    <cellStyle name="Normal 7 2 3 4 3" xfId="27659"/>
    <cellStyle name="Normal 7 2 3 5" xfId="14857"/>
    <cellStyle name="Normal 7 2 3 5 2" xfId="27660"/>
    <cellStyle name="Normal 7 2 3 6" xfId="27661"/>
    <cellStyle name="Normal 7 2 4" xfId="14858"/>
    <cellStyle name="Normal 7 2 4 2" xfId="14859"/>
    <cellStyle name="Normal 7 2 4 2 2" xfId="14860"/>
    <cellStyle name="Normal 7 2 4 2 2 2" xfId="27662"/>
    <cellStyle name="Normal 7 2 4 2 3" xfId="27663"/>
    <cellStyle name="Normal 7 2 4 3" xfId="14861"/>
    <cellStyle name="Normal 7 2 4 3 2" xfId="27664"/>
    <cellStyle name="Normal 7 2 4 4" xfId="27665"/>
    <cellStyle name="Normal 7 2 5" xfId="14862"/>
    <cellStyle name="Normal 7 2 5 2" xfId="14863"/>
    <cellStyle name="Normal 7 2 5 2 2" xfId="27666"/>
    <cellStyle name="Normal 7 2 5 3" xfId="27667"/>
    <cellStyle name="Normal 7 2 6" xfId="14864"/>
    <cellStyle name="Normal 7 2 6 2" xfId="14865"/>
    <cellStyle name="Normal 7 2 6 2 2" xfId="29489"/>
    <cellStyle name="Normal 7 2 6 3" xfId="27668"/>
    <cellStyle name="Normal 7 2 7" xfId="14866"/>
    <cellStyle name="Normal 7 2 7 2" xfId="14867"/>
    <cellStyle name="Normal 7 2 7 2 2" xfId="27669"/>
    <cellStyle name="Normal 7 2 7 3" xfId="27670"/>
    <cellStyle name="Normal 7 2 8" xfId="14868"/>
    <cellStyle name="Normal 7 2 8 2" xfId="14869"/>
    <cellStyle name="Normal 7 2 8 2 2" xfId="27671"/>
    <cellStyle name="Normal 7 2 8 3" xfId="27672"/>
    <cellStyle name="Normal 7 2 9" xfId="16411"/>
    <cellStyle name="Normal 7 3" xfId="1009"/>
    <cellStyle name="Normal 7 3 2" xfId="1010"/>
    <cellStyle name="Normal 7 3 2 2" xfId="17312"/>
    <cellStyle name="Normal 7 3 3" xfId="1011"/>
    <cellStyle name="Normal 7 3 3 2" xfId="27673"/>
    <cellStyle name="Normal 7 3 4" xfId="1346"/>
    <cellStyle name="Normal 7 3 4 2" xfId="14870"/>
    <cellStyle name="Normal 7 3 4 2 2" xfId="14871"/>
    <cellStyle name="Normal 7 3 4 2 2 2" xfId="27674"/>
    <cellStyle name="Normal 7 3 4 2 3" xfId="27675"/>
    <cellStyle name="Normal 7 3 4 3" xfId="27676"/>
    <cellStyle name="Normal 7 3 5" xfId="27677"/>
    <cellStyle name="Normal 7 4" xfId="1012"/>
    <cellStyle name="Normal 7 4 2" xfId="1013"/>
    <cellStyle name="Normal 7 4 2 2" xfId="1014"/>
    <cellStyle name="Normal 7 4 2 2 2" xfId="27678"/>
    <cellStyle name="Normal 7 4 2 3" xfId="29490"/>
    <cellStyle name="Normal 7 4 3" xfId="1015"/>
    <cellStyle name="Normal 7 4 3 2" xfId="27679"/>
    <cellStyle name="Normal 7 4 4" xfId="27680"/>
    <cellStyle name="Normal 7 5" xfId="14872"/>
    <cellStyle name="Normal 7 5 2" xfId="14873"/>
    <cellStyle name="Normal 7 5 2 2" xfId="14874"/>
    <cellStyle name="Normal 7 5 2 2 2" xfId="14875"/>
    <cellStyle name="Normal 7 5 2 2 2 2" xfId="27681"/>
    <cellStyle name="Normal 7 5 2 2 3" xfId="27682"/>
    <cellStyle name="Normal 7 5 2 3" xfId="14876"/>
    <cellStyle name="Normal 7 5 2 3 2" xfId="27683"/>
    <cellStyle name="Normal 7 5 2 4" xfId="27684"/>
    <cellStyle name="Normal 7 5 3" xfId="14877"/>
    <cellStyle name="Normal 7 5 3 2" xfId="14878"/>
    <cellStyle name="Normal 7 5 3 2 2" xfId="27685"/>
    <cellStyle name="Normal 7 5 3 3" xfId="27686"/>
    <cellStyle name="Normal 7 5 4" xfId="14879"/>
    <cellStyle name="Normal 7 5 4 2" xfId="14880"/>
    <cellStyle name="Normal 7 5 4 2 2" xfId="27687"/>
    <cellStyle name="Normal 7 5 4 3" xfId="27688"/>
    <cellStyle name="Normal 7 5 5" xfId="14881"/>
    <cellStyle name="Normal 7 5 5 2" xfId="14882"/>
    <cellStyle name="Normal 7 5 5 2 2" xfId="27689"/>
    <cellStyle name="Normal 7 5 5 3" xfId="27690"/>
    <cellStyle name="Normal 7 5 6" xfId="14883"/>
    <cellStyle name="Normal 7 5 6 2" xfId="27691"/>
    <cellStyle name="Normal 7 5 7" xfId="29491"/>
    <cellStyle name="Normal 7 6" xfId="14884"/>
    <cellStyle name="Normal 7 6 2" xfId="14885"/>
    <cellStyle name="Normal 7 6 2 2" xfId="14886"/>
    <cellStyle name="Normal 7 6 2 2 2" xfId="14887"/>
    <cellStyle name="Normal 7 6 2 2 2 2" xfId="30424"/>
    <cellStyle name="Normal 7 6 2 2 3" xfId="30425"/>
    <cellStyle name="Normal 7 6 2 3" xfId="14888"/>
    <cellStyle name="Normal 7 6 2 3 2" xfId="29029"/>
    <cellStyle name="Normal 7 6 2 4" xfId="29643"/>
    <cellStyle name="Normal 7 6 3" xfId="14889"/>
    <cellStyle name="Normal 7 6 3 2" xfId="14890"/>
    <cellStyle name="Normal 7 6 3 2 2" xfId="16518"/>
    <cellStyle name="Normal 7 6 3 3" xfId="27692"/>
    <cellStyle name="Normal 7 6 4" xfId="14891"/>
    <cellStyle name="Normal 7 6 4 2" xfId="14892"/>
    <cellStyle name="Normal 7 6 4 2 2" xfId="27693"/>
    <cellStyle name="Normal 7 6 4 3" xfId="27694"/>
    <cellStyle name="Normal 7 6 5" xfId="14893"/>
    <cellStyle name="Normal 7 6 5 2" xfId="14894"/>
    <cellStyle name="Normal 7 6 5 2 2" xfId="27695"/>
    <cellStyle name="Normal 7 6 5 3" xfId="27696"/>
    <cellStyle name="Normal 7 6 6" xfId="14895"/>
    <cellStyle name="Normal 7 6 6 2" xfId="27697"/>
    <cellStyle name="Normal 7 6 7" xfId="27698"/>
    <cellStyle name="Normal 7 7" xfId="14896"/>
    <cellStyle name="Normal 7 7 2" xfId="14897"/>
    <cellStyle name="Normal 7 7 2 2" xfId="14898"/>
    <cellStyle name="Normal 7 7 2 2 2" xfId="17313"/>
    <cellStyle name="Normal 7 7 2 3" xfId="27699"/>
    <cellStyle name="Normal 7 7 3" xfId="14899"/>
    <cellStyle name="Normal 7 7 3 2" xfId="27700"/>
    <cellStyle name="Normal 7 7 4" xfId="27701"/>
    <cellStyle name="Normal 7 8" xfId="14900"/>
    <cellStyle name="Normal 7 8 2" xfId="14901"/>
    <cellStyle name="Normal 7 8 2 2" xfId="14902"/>
    <cellStyle name="Normal 7 8 2 2 2" xfId="27702"/>
    <cellStyle name="Normal 7 8 2 3" xfId="27703"/>
    <cellStyle name="Normal 7 8 3" xfId="14903"/>
    <cellStyle name="Normal 7 8 3 2" xfId="27704"/>
    <cellStyle name="Normal 7 8 4" xfId="27705"/>
    <cellStyle name="Normal 7 9" xfId="14904"/>
    <cellStyle name="Normal 7 9 2" xfId="14905"/>
    <cellStyle name="Normal 7 9 2 2" xfId="14906"/>
    <cellStyle name="Normal 7 9 2 2 2" xfId="27706"/>
    <cellStyle name="Normal 7 9 2 3" xfId="27707"/>
    <cellStyle name="Normal 7 9 3" xfId="14907"/>
    <cellStyle name="Normal 7 9 3 2" xfId="27708"/>
    <cellStyle name="Normal 7 9 4" xfId="27709"/>
    <cellStyle name="Normal 8" xfId="1016"/>
    <cellStyle name="Normal 8 10" xfId="14908"/>
    <cellStyle name="Normal 8 10 2" xfId="14909"/>
    <cellStyle name="Normal 8 10 2 2" xfId="14910"/>
    <cellStyle name="Normal 8 10 2 2 2" xfId="14911"/>
    <cellStyle name="Normal 8 10 2 2 2 2" xfId="29492"/>
    <cellStyle name="Normal 8 10 2 2 3" xfId="27710"/>
    <cellStyle name="Normal 8 10 2 3" xfId="14912"/>
    <cellStyle name="Normal 8 10 2 3 2" xfId="27711"/>
    <cellStyle name="Normal 8 10 2 4" xfId="17314"/>
    <cellStyle name="Normal 8 10 3" xfId="14913"/>
    <cellStyle name="Normal 8 10 3 2" xfId="14914"/>
    <cellStyle name="Normal 8 10 3 2 2" xfId="27712"/>
    <cellStyle name="Normal 8 10 3 3" xfId="27713"/>
    <cellStyle name="Normal 8 10 4" xfId="14915"/>
    <cellStyle name="Normal 8 10 4 2" xfId="14916"/>
    <cellStyle name="Normal 8 10 4 2 2" xfId="27714"/>
    <cellStyle name="Normal 8 10 4 3" xfId="27715"/>
    <cellStyle name="Normal 8 10 5" xfId="14917"/>
    <cellStyle name="Normal 8 10 5 2" xfId="14918"/>
    <cellStyle name="Normal 8 10 5 2 2" xfId="27716"/>
    <cellStyle name="Normal 8 10 5 3" xfId="27717"/>
    <cellStyle name="Normal 8 10 6" xfId="14919"/>
    <cellStyle name="Normal 8 10 6 2" xfId="27718"/>
    <cellStyle name="Normal 8 10 7" xfId="27719"/>
    <cellStyle name="Normal 8 11" xfId="14920"/>
    <cellStyle name="Normal 8 11 2" xfId="14921"/>
    <cellStyle name="Normal 8 11 2 2" xfId="14922"/>
    <cellStyle name="Normal 8 11 2 2 2" xfId="27720"/>
    <cellStyle name="Normal 8 11 2 3" xfId="27721"/>
    <cellStyle name="Normal 8 11 3" xfId="14923"/>
    <cellStyle name="Normal 8 11 3 2" xfId="29493"/>
    <cellStyle name="Normal 8 11 4" xfId="27722"/>
    <cellStyle name="Normal 8 12" xfId="14924"/>
    <cellStyle name="Normal 8 12 2" xfId="14925"/>
    <cellStyle name="Normal 8 12 2 2" xfId="14926"/>
    <cellStyle name="Normal 8 12 2 2 2" xfId="27723"/>
    <cellStyle name="Normal 8 12 2 3" xfId="27724"/>
    <cellStyle name="Normal 8 12 3" xfId="14927"/>
    <cellStyle name="Normal 8 12 3 2" xfId="17315"/>
    <cellStyle name="Normal 8 12 4" xfId="27725"/>
    <cellStyle name="Normal 8 13" xfId="14928"/>
    <cellStyle name="Normal 8 13 2" xfId="14929"/>
    <cellStyle name="Normal 8 13 2 2" xfId="14930"/>
    <cellStyle name="Normal 8 13 2 2 2" xfId="27726"/>
    <cellStyle name="Normal 8 13 2 3" xfId="27727"/>
    <cellStyle name="Normal 8 13 3" xfId="14931"/>
    <cellStyle name="Normal 8 13 3 2" xfId="27728"/>
    <cellStyle name="Normal 8 13 4" xfId="27729"/>
    <cellStyle name="Normal 8 14" xfId="14932"/>
    <cellStyle name="Normal 8 14 2" xfId="14933"/>
    <cellStyle name="Normal 8 14 2 2" xfId="27730"/>
    <cellStyle name="Normal 8 14 3" xfId="27731"/>
    <cellStyle name="Normal 8 15" xfId="14934"/>
    <cellStyle name="Normal 8 15 2" xfId="14935"/>
    <cellStyle name="Normal 8 15 2 2" xfId="27732"/>
    <cellStyle name="Normal 8 15 3" xfId="27733"/>
    <cellStyle name="Normal 8 16" xfId="14936"/>
    <cellStyle name="Normal 8 16 2" xfId="14937"/>
    <cellStyle name="Normal 8 16 2 2" xfId="29494"/>
    <cellStyle name="Normal 8 16 3" xfId="27734"/>
    <cellStyle name="Normal 8 17" xfId="14938"/>
    <cellStyle name="Normal 8 17 2" xfId="14939"/>
    <cellStyle name="Normal 8 17 2 2" xfId="27735"/>
    <cellStyle name="Normal 8 17 3" xfId="27736"/>
    <cellStyle name="Normal 8 18" xfId="27737"/>
    <cellStyle name="Normal 8 2" xfId="1017"/>
    <cellStyle name="Normal 8 2 10" xfId="27738"/>
    <cellStyle name="Normal 8 2 2" xfId="1018"/>
    <cellStyle name="Normal 8 2 2 2" xfId="1019"/>
    <cellStyle name="Normal 8 2 2 2 2" xfId="27739"/>
    <cellStyle name="Normal 8 2 2 3" xfId="27740"/>
    <cellStyle name="Normal 8 2 3" xfId="1020"/>
    <cellStyle name="Normal 8 2 3 2" xfId="27741"/>
    <cellStyle name="Normal 8 2 4" xfId="14940"/>
    <cellStyle name="Normal 8 2 4 2" xfId="14941"/>
    <cellStyle name="Normal 8 2 4 2 2" xfId="14942"/>
    <cellStyle name="Normal 8 2 4 2 2 2" xfId="27742"/>
    <cellStyle name="Normal 8 2 4 2 3" xfId="27743"/>
    <cellStyle name="Normal 8 2 4 3" xfId="14943"/>
    <cellStyle name="Normal 8 2 4 3 2" xfId="14944"/>
    <cellStyle name="Normal 8 2 4 3 2 2" xfId="16412"/>
    <cellStyle name="Normal 8 2 4 3 3" xfId="27744"/>
    <cellStyle name="Normal 8 2 4 4" xfId="14945"/>
    <cellStyle name="Normal 8 2 4 4 2" xfId="14946"/>
    <cellStyle name="Normal 8 2 4 4 2 2" xfId="27745"/>
    <cellStyle name="Normal 8 2 4 4 3" xfId="27746"/>
    <cellStyle name="Normal 8 2 4 5" xfId="14947"/>
    <cellStyle name="Normal 8 2 4 5 2" xfId="27747"/>
    <cellStyle name="Normal 8 2 4 6" xfId="27748"/>
    <cellStyle name="Normal 8 2 5" xfId="14948"/>
    <cellStyle name="Normal 8 2 5 2" xfId="14949"/>
    <cellStyle name="Normal 8 2 5 2 2" xfId="14950"/>
    <cellStyle name="Normal 8 2 5 2 2 2" xfId="27749"/>
    <cellStyle name="Normal 8 2 5 2 3" xfId="27750"/>
    <cellStyle name="Normal 8 2 5 3" xfId="14951"/>
    <cellStyle name="Normal 8 2 5 3 2" xfId="27751"/>
    <cellStyle name="Normal 8 2 5 4" xfId="27752"/>
    <cellStyle name="Normal 8 2 6" xfId="14952"/>
    <cellStyle name="Normal 8 2 6 2" xfId="14953"/>
    <cellStyle name="Normal 8 2 6 2 2" xfId="27753"/>
    <cellStyle name="Normal 8 2 6 3" xfId="27754"/>
    <cellStyle name="Normal 8 2 7" xfId="14954"/>
    <cellStyle name="Normal 8 2 7 2" xfId="14955"/>
    <cellStyle name="Normal 8 2 7 2 2" xfId="27755"/>
    <cellStyle name="Normal 8 2 7 3" xfId="16413"/>
    <cellStyle name="Normal 8 2 8" xfId="14956"/>
    <cellStyle name="Normal 8 2 8 2" xfId="14957"/>
    <cellStyle name="Normal 8 2 8 2 2" xfId="16414"/>
    <cellStyle name="Normal 8 2 8 3" xfId="16415"/>
    <cellStyle name="Normal 8 2 9" xfId="14958"/>
    <cellStyle name="Normal 8 2 9 2" xfId="14959"/>
    <cellStyle name="Normal 8 2 9 2 2" xfId="29495"/>
    <cellStyle name="Normal 8 2 9 3" xfId="30426"/>
    <cellStyle name="Normal 8 3" xfId="1021"/>
    <cellStyle name="Normal 8 3 2" xfId="1022"/>
    <cellStyle name="Normal 8 3 2 2" xfId="14960"/>
    <cellStyle name="Normal 8 3 2 2 2" xfId="14961"/>
    <cellStyle name="Normal 8 3 2 2 2 2" xfId="27756"/>
    <cellStyle name="Normal 8 3 2 2 3" xfId="27757"/>
    <cellStyle name="Normal 8 3 2 3" xfId="27758"/>
    <cellStyle name="Normal 8 3 3" xfId="27759"/>
    <cellStyle name="Normal 8 4" xfId="1023"/>
    <cellStyle name="Normal 8 4 2" xfId="1024"/>
    <cellStyle name="Normal 8 4 2 2" xfId="1025"/>
    <cellStyle name="Normal 8 4 2 2 2" xfId="27760"/>
    <cellStyle name="Normal 8 4 2 3" xfId="27761"/>
    <cellStyle name="Normal 8 4 3" xfId="27762"/>
    <cellStyle name="Normal 8 5" xfId="1026"/>
    <cellStyle name="Normal 8 5 2" xfId="1027"/>
    <cellStyle name="Normal 8 5 2 2" xfId="16416"/>
    <cellStyle name="Normal 8 5 3" xfId="1028"/>
    <cellStyle name="Normal 8 5 3 2" xfId="1029"/>
    <cellStyle name="Normal 8 5 3 2 2" xfId="1030"/>
    <cellStyle name="Normal 8 5 3 2 2 2" xfId="1990"/>
    <cellStyle name="Normal 8 5 3 2 2 2 2" xfId="17316"/>
    <cellStyle name="Normal 8 5 3 2 2 2 3" xfId="27763"/>
    <cellStyle name="Normal 8 5 3 2 2 2 4" xfId="27764"/>
    <cellStyle name="Normal 8 5 3 2 2 3" xfId="27765"/>
    <cellStyle name="Normal 8 5 3 2 2 4" xfId="27766"/>
    <cellStyle name="Normal 8 5 3 2 2 5" xfId="27767"/>
    <cellStyle name="Normal 8 5 3 2 3" xfId="1991"/>
    <cellStyle name="Normal 8 5 3 2 3 2" xfId="27768"/>
    <cellStyle name="Normal 8 5 3 2 3 3" xfId="27769"/>
    <cellStyle name="Normal 8 5 3 2 3 4" xfId="27770"/>
    <cellStyle name="Normal 8 5 3 2 4" xfId="27771"/>
    <cellStyle name="Normal 8 5 3 2 5" xfId="27772"/>
    <cellStyle name="Normal 8 5 3 2 6" xfId="27773"/>
    <cellStyle name="Normal 8 5 3 3" xfId="1031"/>
    <cellStyle name="Normal 8 5 3 3 2" xfId="1992"/>
    <cellStyle name="Normal 8 5 3 3 2 2" xfId="27774"/>
    <cellStyle name="Normal 8 5 3 3 2 3" xfId="27775"/>
    <cellStyle name="Normal 8 5 3 3 2 4" xfId="27776"/>
    <cellStyle name="Normal 8 5 3 3 3" xfId="27777"/>
    <cellStyle name="Normal 8 5 3 3 4" xfId="27778"/>
    <cellStyle name="Normal 8 5 3 3 5" xfId="27779"/>
    <cellStyle name="Normal 8 5 3 4" xfId="1993"/>
    <cellStyle name="Normal 8 5 3 4 2" xfId="29496"/>
    <cellStyle name="Normal 8 5 3 4 3" xfId="30427"/>
    <cellStyle name="Normal 8 5 3 4 4" xfId="27780"/>
    <cellStyle name="Normal 8 5 3 5" xfId="27781"/>
    <cellStyle name="Normal 8 5 3 6" xfId="27782"/>
    <cellStyle name="Normal 8 5 3 7" xfId="27783"/>
    <cellStyle name="Normal 8 5 4" xfId="27784"/>
    <cellStyle name="Normal 8 6" xfId="1032"/>
    <cellStyle name="Normal 8 6 2" xfId="27785"/>
    <cellStyle name="Normal 8 7" xfId="1033"/>
    <cellStyle name="Normal 8 7 2" xfId="27786"/>
    <cellStyle name="Normal 8 8" xfId="1034"/>
    <cellStyle name="Normal 8 8 2" xfId="27787"/>
    <cellStyle name="Normal 8 9" xfId="1035"/>
    <cellStyle name="Normal 8 9 2" xfId="14962"/>
    <cellStyle name="Normal 8 9 2 2" xfId="14963"/>
    <cellStyle name="Normal 8 9 2 2 2" xfId="14964"/>
    <cellStyle name="Normal 8 9 2 2 2 2" xfId="27788"/>
    <cellStyle name="Normal 8 9 2 2 3" xfId="16417"/>
    <cellStyle name="Normal 8 9 2 3" xfId="14965"/>
    <cellStyle name="Normal 8 9 2 3 2" xfId="17317"/>
    <cellStyle name="Normal 8 9 2 4" xfId="27789"/>
    <cellStyle name="Normal 8 9 3" xfId="14966"/>
    <cellStyle name="Normal 8 9 3 2" xfId="14967"/>
    <cellStyle name="Normal 8 9 3 2 2" xfId="27790"/>
    <cellStyle name="Normal 8 9 3 3" xfId="27791"/>
    <cellStyle name="Normal 8 9 4" xfId="14968"/>
    <cellStyle name="Normal 8 9 4 2" xfId="14969"/>
    <cellStyle name="Normal 8 9 4 2 2" xfId="27792"/>
    <cellStyle name="Normal 8 9 4 3" xfId="27793"/>
    <cellStyle name="Normal 8 9 5" xfId="14970"/>
    <cellStyle name="Normal 8 9 5 2" xfId="14971"/>
    <cellStyle name="Normal 8 9 5 2 2" xfId="27794"/>
    <cellStyle name="Normal 8 9 5 3" xfId="27795"/>
    <cellStyle name="Normal 8 9 6" xfId="14972"/>
    <cellStyle name="Normal 8 9 6 2" xfId="14973"/>
    <cellStyle name="Normal 8 9 6 2 2" xfId="27796"/>
    <cellStyle name="Normal 8 9 6 3" xfId="27797"/>
    <cellStyle name="Normal 8 9 7" xfId="27798"/>
    <cellStyle name="Normal 9" xfId="1036"/>
    <cellStyle name="Normal 9 10" xfId="1037"/>
    <cellStyle name="Normal 9 10 2" xfId="1038"/>
    <cellStyle name="Normal 9 10 2 2" xfId="27799"/>
    <cellStyle name="Normal 9 10 3" xfId="27800"/>
    <cellStyle name="Normal 9 11" xfId="1039"/>
    <cellStyle name="Normal 9 11 2" xfId="1040"/>
    <cellStyle name="Normal 9 11 2 2" xfId="1994"/>
    <cellStyle name="Normal 9 11 2 2 2" xfId="14974"/>
    <cellStyle name="Normal 9 11 2 2 2 2" xfId="27801"/>
    <cellStyle name="Normal 9 11 2 2 3" xfId="27802"/>
    <cellStyle name="Normal 9 11 2 2 4" xfId="27803"/>
    <cellStyle name="Normal 9 11 2 2 5" xfId="29497"/>
    <cellStyle name="Normal 9 11 2 3" xfId="14975"/>
    <cellStyle name="Normal 9 11 2 3 2" xfId="14976"/>
    <cellStyle name="Normal 9 11 2 3 2 2" xfId="30428"/>
    <cellStyle name="Normal 9 11 2 3 3" xfId="27804"/>
    <cellStyle name="Normal 9 11 2 4" xfId="27805"/>
    <cellStyle name="Normal 9 11 2 5" xfId="27806"/>
    <cellStyle name="Normal 9 11 2 6" xfId="27807"/>
    <cellStyle name="Normal 9 11 3" xfId="1995"/>
    <cellStyle name="Normal 9 11 3 2" xfId="14977"/>
    <cellStyle name="Normal 9 11 3 2 2" xfId="27808"/>
    <cellStyle name="Normal 9 11 3 3" xfId="27809"/>
    <cellStyle name="Normal 9 11 3 4" xfId="27810"/>
    <cellStyle name="Normal 9 11 3 5" xfId="30429"/>
    <cellStyle name="Normal 9 11 4" xfId="14978"/>
    <cellStyle name="Normal 9 11 4 2" xfId="14979"/>
    <cellStyle name="Normal 9 11 4 2 2" xfId="30430"/>
    <cellStyle name="Normal 9 11 4 3" xfId="27811"/>
    <cellStyle name="Normal 9 11 5" xfId="14980"/>
    <cellStyle name="Normal 9 11 5 2" xfId="14981"/>
    <cellStyle name="Normal 9 11 5 2 2" xfId="27812"/>
    <cellStyle name="Normal 9 11 5 3" xfId="27813"/>
    <cellStyle name="Normal 9 11 6" xfId="14982"/>
    <cellStyle name="Normal 9 11 6 2" xfId="14983"/>
    <cellStyle name="Normal 9 11 6 2 2" xfId="27814"/>
    <cellStyle name="Normal 9 11 6 3" xfId="16418"/>
    <cellStyle name="Normal 9 11 7" xfId="17318"/>
    <cellStyle name="Normal 9 11 8" xfId="27815"/>
    <cellStyle name="Normal 9 11 9" xfId="27816"/>
    <cellStyle name="Normal 9 12" xfId="1041"/>
    <cellStyle name="Normal 9 12 2" xfId="1996"/>
    <cellStyle name="Normal 9 12 2 2" xfId="14984"/>
    <cellStyle name="Normal 9 12 2 2 2" xfId="14985"/>
    <cellStyle name="Normal 9 12 2 2 2 2" xfId="27817"/>
    <cellStyle name="Normal 9 12 2 2 3" xfId="27818"/>
    <cellStyle name="Normal 9 12 2 3" xfId="14986"/>
    <cellStyle name="Normal 9 12 2 3 2" xfId="27819"/>
    <cellStyle name="Normal 9 12 2 4" xfId="27820"/>
    <cellStyle name="Normal 9 12 2 5" xfId="27821"/>
    <cellStyle name="Normal 9 12 2 6" xfId="27822"/>
    <cellStyle name="Normal 9 12 3" xfId="14987"/>
    <cellStyle name="Normal 9 12 3 2" xfId="14988"/>
    <cellStyle name="Normal 9 12 3 2 2" xfId="27823"/>
    <cellStyle name="Normal 9 12 3 3" xfId="27824"/>
    <cellStyle name="Normal 9 12 4" xfId="14989"/>
    <cellStyle name="Normal 9 12 4 2" xfId="14990"/>
    <cellStyle name="Normal 9 12 4 2 2" xfId="27825"/>
    <cellStyle name="Normal 9 12 4 3" xfId="27826"/>
    <cellStyle name="Normal 9 12 5" xfId="14991"/>
    <cellStyle name="Normal 9 12 5 2" xfId="14992"/>
    <cellStyle name="Normal 9 12 5 2 2" xfId="27827"/>
    <cellStyle name="Normal 9 12 5 3" xfId="27828"/>
    <cellStyle name="Normal 9 12 6" xfId="14993"/>
    <cellStyle name="Normal 9 12 6 2" xfId="14994"/>
    <cellStyle name="Normal 9 12 6 2 2" xfId="27829"/>
    <cellStyle name="Normal 9 12 6 3" xfId="27830"/>
    <cellStyle name="Normal 9 12 7" xfId="27831"/>
    <cellStyle name="Normal 9 12 8" xfId="27832"/>
    <cellStyle name="Normal 9 12 9" xfId="27833"/>
    <cellStyle name="Normal 9 13" xfId="14995"/>
    <cellStyle name="Normal 9 13 2" xfId="14996"/>
    <cellStyle name="Normal 9 13 2 2" xfId="14997"/>
    <cellStyle name="Normal 9 13 2 2 2" xfId="27834"/>
    <cellStyle name="Normal 9 13 2 3" xfId="29498"/>
    <cellStyle name="Normal 9 13 3" xfId="14998"/>
    <cellStyle name="Normal 9 13 3 2" xfId="17421"/>
    <cellStyle name="Normal 9 13 4" xfId="27835"/>
    <cellStyle name="Normal 9 14" xfId="14999"/>
    <cellStyle name="Normal 9 14 2" xfId="15000"/>
    <cellStyle name="Normal 9 14 2 2" xfId="15001"/>
    <cellStyle name="Normal 9 14 2 2 2" xfId="27836"/>
    <cellStyle name="Normal 9 14 2 3" xfId="27837"/>
    <cellStyle name="Normal 9 14 3" xfId="15002"/>
    <cellStyle name="Normal 9 14 3 2" xfId="27838"/>
    <cellStyle name="Normal 9 14 4" xfId="27839"/>
    <cellStyle name="Normal 9 15" xfId="15003"/>
    <cellStyle name="Normal 9 15 2" xfId="15004"/>
    <cellStyle name="Normal 9 15 2 2" xfId="15005"/>
    <cellStyle name="Normal 9 15 2 2 2" xfId="27840"/>
    <cellStyle name="Normal 9 15 2 3" xfId="17319"/>
    <cellStyle name="Normal 9 15 3" xfId="15006"/>
    <cellStyle name="Normal 9 15 3 2" xfId="27841"/>
    <cellStyle name="Normal 9 15 4" xfId="27842"/>
    <cellStyle name="Normal 9 16" xfId="15007"/>
    <cellStyle name="Normal 9 16 2" xfId="15008"/>
    <cellStyle name="Normal 9 16 2 2" xfId="27843"/>
    <cellStyle name="Normal 9 16 3" xfId="27844"/>
    <cellStyle name="Normal 9 17" xfId="15009"/>
    <cellStyle name="Normal 9 17 2" xfId="15010"/>
    <cellStyle name="Normal 9 17 2 2" xfId="27845"/>
    <cellStyle name="Normal 9 17 3" xfId="27846"/>
    <cellStyle name="Normal 9 18" xfId="15011"/>
    <cellStyle name="Normal 9 18 2" xfId="15012"/>
    <cellStyle name="Normal 9 18 2 2" xfId="27847"/>
    <cellStyle name="Normal 9 18 3" xfId="27848"/>
    <cellStyle name="Normal 9 19" xfId="15013"/>
    <cellStyle name="Normal 9 19 2" xfId="15014"/>
    <cellStyle name="Normal 9 19 2 2" xfId="27849"/>
    <cellStyle name="Normal 9 19 3" xfId="27850"/>
    <cellStyle name="Normal 9 2" xfId="1042"/>
    <cellStyle name="Normal 9 2 10" xfId="15015"/>
    <cellStyle name="Normal 9 2 10 2" xfId="15016"/>
    <cellStyle name="Normal 9 2 10 2 2" xfId="27851"/>
    <cellStyle name="Normal 9 2 10 3" xfId="27852"/>
    <cellStyle name="Normal 9 2 11" xfId="15017"/>
    <cellStyle name="Normal 9 2 11 2" xfId="15018"/>
    <cellStyle name="Normal 9 2 11 2 2" xfId="27853"/>
    <cellStyle name="Normal 9 2 11 3" xfId="17320"/>
    <cellStyle name="Normal 9 2 12" xfId="27854"/>
    <cellStyle name="Normal 9 2 2" xfId="1043"/>
    <cellStyle name="Normal 9 2 2 2" xfId="1044"/>
    <cellStyle name="Normal 9 2 2 2 2" xfId="1045"/>
    <cellStyle name="Normal 9 2 2 2 2 2" xfId="1046"/>
    <cellStyle name="Normal 9 2 2 2 2 2 2" xfId="1997"/>
    <cellStyle name="Normal 9 2 2 2 2 2 2 2" xfId="27855"/>
    <cellStyle name="Normal 9 2 2 2 2 2 2 3" xfId="27856"/>
    <cellStyle name="Normal 9 2 2 2 2 2 2 4" xfId="27857"/>
    <cellStyle name="Normal 9 2 2 2 2 2 3" xfId="27858"/>
    <cellStyle name="Normal 9 2 2 2 2 2 4" xfId="29499"/>
    <cellStyle name="Normal 9 2 2 2 2 2 5" xfId="30431"/>
    <cellStyle name="Normal 9 2 2 2 2 3" xfId="1998"/>
    <cellStyle name="Normal 9 2 2 2 2 3 2" xfId="27859"/>
    <cellStyle name="Normal 9 2 2 2 2 3 3" xfId="27860"/>
    <cellStyle name="Normal 9 2 2 2 2 3 4" xfId="27861"/>
    <cellStyle name="Normal 9 2 2 2 2 4" xfId="27862"/>
    <cellStyle name="Normal 9 2 2 2 2 5" xfId="27863"/>
    <cellStyle name="Normal 9 2 2 2 2 6" xfId="27864"/>
    <cellStyle name="Normal 9 2 2 2 3" xfId="1047"/>
    <cellStyle name="Normal 9 2 2 2 3 2" xfId="1999"/>
    <cellStyle name="Normal 9 2 2 2 3 2 2" xfId="27865"/>
    <cellStyle name="Normal 9 2 2 2 3 2 3" xfId="27866"/>
    <cellStyle name="Normal 9 2 2 2 3 2 4" xfId="17321"/>
    <cellStyle name="Normal 9 2 2 2 3 3" xfId="27867"/>
    <cellStyle name="Normal 9 2 2 2 3 4" xfId="27868"/>
    <cellStyle name="Normal 9 2 2 2 3 5" xfId="27869"/>
    <cellStyle name="Normal 9 2 2 2 4" xfId="2000"/>
    <cellStyle name="Normal 9 2 2 2 4 2" xfId="27870"/>
    <cellStyle name="Normal 9 2 2 2 4 3" xfId="27871"/>
    <cellStyle name="Normal 9 2 2 2 4 4" xfId="27872"/>
    <cellStyle name="Normal 9 2 2 2 5" xfId="27873"/>
    <cellStyle name="Normal 9 2 2 2 6" xfId="27874"/>
    <cellStyle name="Normal 9 2 2 2 7" xfId="27875"/>
    <cellStyle name="Normal 9 2 2 3" xfId="1048"/>
    <cellStyle name="Normal 9 2 2 3 2" xfId="1049"/>
    <cellStyle name="Normal 9 2 2 3 2 2" xfId="1050"/>
    <cellStyle name="Normal 9 2 2 3 2 2 2" xfId="27876"/>
    <cellStyle name="Normal 9 2 2 3 2 3" xfId="2001"/>
    <cellStyle name="Normal 9 2 2 3 2 3 2" xfId="27877"/>
    <cellStyle name="Normal 9 2 2 3 2 3 3" xfId="27878"/>
    <cellStyle name="Normal 9 2 2 3 2 3 4" xfId="27879"/>
    <cellStyle name="Normal 9 2 2 3 2 4" xfId="27880"/>
    <cellStyle name="Normal 9 2 2 3 2 5" xfId="27881"/>
    <cellStyle name="Normal 9 2 2 3 2 6" xfId="27882"/>
    <cellStyle name="Normal 9 2 2 3 3" xfId="2002"/>
    <cellStyle name="Normal 9 2 2 3 3 2" xfId="27883"/>
    <cellStyle name="Normal 9 2 2 3 3 3" xfId="17392"/>
    <cellStyle name="Normal 9 2 2 3 3 4" xfId="30432"/>
    <cellStyle name="Normal 9 2 2 3 4" xfId="27884"/>
    <cellStyle name="Normal 9 2 2 3 5" xfId="27885"/>
    <cellStyle name="Normal 9 2 2 3 6" xfId="16419"/>
    <cellStyle name="Normal 9 2 2 4" xfId="1051"/>
    <cellStyle name="Normal 9 2 2 4 2" xfId="1052"/>
    <cellStyle name="Normal 9 2 2 4 2 2" xfId="16839"/>
    <cellStyle name="Normal 9 2 2 4 3" xfId="2003"/>
    <cellStyle name="Normal 9 2 2 4 3 2" xfId="27886"/>
    <cellStyle name="Normal 9 2 2 4 3 3" xfId="27887"/>
    <cellStyle name="Normal 9 2 2 4 3 4" xfId="16420"/>
    <cellStyle name="Normal 9 2 2 4 4" xfId="27888"/>
    <cellStyle name="Normal 9 2 2 4 5" xfId="27889"/>
    <cellStyle name="Normal 9 2 2 4 6" xfId="27890"/>
    <cellStyle name="Normal 9 2 2 5" xfId="1053"/>
    <cellStyle name="Normal 9 2 2 5 2" xfId="2004"/>
    <cellStyle name="Normal 9 2 2 5 2 2" xfId="27891"/>
    <cellStyle name="Normal 9 2 2 5 2 3" xfId="27892"/>
    <cellStyle name="Normal 9 2 2 5 2 4" xfId="27893"/>
    <cellStyle name="Normal 9 2 2 5 3" xfId="27894"/>
    <cellStyle name="Normal 9 2 2 5 4" xfId="27895"/>
    <cellStyle name="Normal 9 2 2 5 5" xfId="16421"/>
    <cellStyle name="Normal 9 2 2 6" xfId="2005"/>
    <cellStyle name="Normal 9 2 2 6 2" xfId="16422"/>
    <cellStyle name="Normal 9 2 2 6 3" xfId="27896"/>
    <cellStyle name="Normal 9 2 2 6 4" xfId="16423"/>
    <cellStyle name="Normal 9 2 2 7" xfId="29500"/>
    <cellStyle name="Normal 9 2 2 8" xfId="17322"/>
    <cellStyle name="Normal 9 2 2 9" xfId="27897"/>
    <cellStyle name="Normal 9 2 3" xfId="1054"/>
    <cellStyle name="Normal 9 2 3 2" xfId="1055"/>
    <cellStyle name="Normal 9 2 3 2 2" xfId="1056"/>
    <cellStyle name="Normal 9 2 3 2 2 2" xfId="1057"/>
    <cellStyle name="Normal 9 2 3 2 2 2 2" xfId="2006"/>
    <cellStyle name="Normal 9 2 3 2 2 2 2 2" xfId="27898"/>
    <cellStyle name="Normal 9 2 3 2 2 2 2 3" xfId="27899"/>
    <cellStyle name="Normal 9 2 3 2 2 2 2 4" xfId="27900"/>
    <cellStyle name="Normal 9 2 3 2 2 2 3" xfId="27901"/>
    <cellStyle name="Normal 9 2 3 2 2 2 4" xfId="27902"/>
    <cellStyle name="Normal 9 2 3 2 2 2 5" xfId="27903"/>
    <cellStyle name="Normal 9 2 3 2 2 3" xfId="2007"/>
    <cellStyle name="Normal 9 2 3 2 2 3 2" xfId="27904"/>
    <cellStyle name="Normal 9 2 3 2 2 3 3" xfId="27905"/>
    <cellStyle name="Normal 9 2 3 2 2 3 4" xfId="27906"/>
    <cellStyle name="Normal 9 2 3 2 2 4" xfId="27907"/>
    <cellStyle name="Normal 9 2 3 2 2 5" xfId="27908"/>
    <cellStyle name="Normal 9 2 3 2 2 6" xfId="29501"/>
    <cellStyle name="Normal 9 2 3 2 3" xfId="1058"/>
    <cellStyle name="Normal 9 2 3 2 3 2" xfId="2008"/>
    <cellStyle name="Normal 9 2 3 2 3 2 2" xfId="27909"/>
    <cellStyle name="Normal 9 2 3 2 3 2 3" xfId="27910"/>
    <cellStyle name="Normal 9 2 3 2 3 2 4" xfId="27911"/>
    <cellStyle name="Normal 9 2 3 2 3 3" xfId="27912"/>
    <cellStyle name="Normal 9 2 3 2 3 4" xfId="27913"/>
    <cellStyle name="Normal 9 2 3 2 3 5" xfId="27914"/>
    <cellStyle name="Normal 9 2 3 2 4" xfId="2009"/>
    <cellStyle name="Normal 9 2 3 2 4 2" xfId="27915"/>
    <cellStyle name="Normal 9 2 3 2 4 3" xfId="27916"/>
    <cellStyle name="Normal 9 2 3 2 4 4" xfId="27917"/>
    <cellStyle name="Normal 9 2 3 2 5" xfId="27918"/>
    <cellStyle name="Normal 9 2 3 2 6" xfId="27919"/>
    <cellStyle name="Normal 9 2 3 2 7" xfId="27920"/>
    <cellStyle name="Normal 9 2 3 3" xfId="27921"/>
    <cellStyle name="Normal 9 2 4" xfId="1059"/>
    <cellStyle name="Normal 9 2 4 2" xfId="1060"/>
    <cellStyle name="Normal 9 2 4 2 2" xfId="1061"/>
    <cellStyle name="Normal 9 2 4 2 2 2" xfId="2010"/>
    <cellStyle name="Normal 9 2 4 2 2 2 2" xfId="29502"/>
    <cellStyle name="Normal 9 2 4 2 2 2 3" xfId="27922"/>
    <cellStyle name="Normal 9 2 4 2 2 2 4" xfId="16424"/>
    <cellStyle name="Normal 9 2 4 2 2 3" xfId="17323"/>
    <cellStyle name="Normal 9 2 4 2 2 4" xfId="27923"/>
    <cellStyle name="Normal 9 2 4 2 2 5" xfId="27924"/>
    <cellStyle name="Normal 9 2 4 2 3" xfId="2011"/>
    <cellStyle name="Normal 9 2 4 2 3 2" xfId="27925"/>
    <cellStyle name="Normal 9 2 4 2 3 3" xfId="27926"/>
    <cellStyle name="Normal 9 2 4 2 3 4" xfId="27927"/>
    <cellStyle name="Normal 9 2 4 2 4" xfId="27928"/>
    <cellStyle name="Normal 9 2 4 2 5" xfId="27929"/>
    <cellStyle name="Normal 9 2 4 2 6" xfId="27930"/>
    <cellStyle name="Normal 9 2 4 3" xfId="1062"/>
    <cellStyle name="Normal 9 2 4 3 2" xfId="2012"/>
    <cellStyle name="Normal 9 2 4 3 2 2" xfId="27931"/>
    <cellStyle name="Normal 9 2 4 3 2 3" xfId="27932"/>
    <cellStyle name="Normal 9 2 4 3 2 4" xfId="27933"/>
    <cellStyle name="Normal 9 2 4 3 3" xfId="27934"/>
    <cellStyle name="Normal 9 2 4 3 4" xfId="27935"/>
    <cellStyle name="Normal 9 2 4 3 5" xfId="27936"/>
    <cellStyle name="Normal 9 2 4 4" xfId="2013"/>
    <cellStyle name="Normal 9 2 4 4 2" xfId="27937"/>
    <cellStyle name="Normal 9 2 4 4 3" xfId="27938"/>
    <cellStyle name="Normal 9 2 4 4 4" xfId="27939"/>
    <cellStyle name="Normal 9 2 4 5" xfId="27940"/>
    <cellStyle name="Normal 9 2 4 6" xfId="27941"/>
    <cellStyle name="Normal 9 2 4 7" xfId="27942"/>
    <cellStyle name="Normal 9 2 5" xfId="1063"/>
    <cellStyle name="Normal 9 2 5 2" xfId="1064"/>
    <cellStyle name="Normal 9 2 5 2 2" xfId="27943"/>
    <cellStyle name="Normal 9 2 5 3" xfId="27944"/>
    <cellStyle name="Normal 9 2 6" xfId="1065"/>
    <cellStyle name="Normal 9 2 6 2" xfId="1066"/>
    <cellStyle name="Normal 9 2 6 2 2" xfId="2014"/>
    <cellStyle name="Normal 9 2 6 2 2 2" xfId="15019"/>
    <cellStyle name="Normal 9 2 6 2 2 2 2" xfId="27945"/>
    <cellStyle name="Normal 9 2 6 2 2 3" xfId="29503"/>
    <cellStyle name="Normal 9 2 6 2 2 4" xfId="30433"/>
    <cellStyle name="Normal 9 2 6 2 2 5" xfId="27946"/>
    <cellStyle name="Normal 9 2 6 2 3" xfId="27947"/>
    <cellStyle name="Normal 9 2 6 2 4" xfId="27948"/>
    <cellStyle name="Normal 9 2 6 2 5" xfId="16425"/>
    <cellStyle name="Normal 9 2 6 3" xfId="2015"/>
    <cellStyle name="Normal 9 2 6 3 2" xfId="15020"/>
    <cellStyle name="Normal 9 2 6 3 2 2" xfId="17324"/>
    <cellStyle name="Normal 9 2 6 3 3" xfId="27949"/>
    <cellStyle name="Normal 9 2 6 3 4" xfId="27950"/>
    <cellStyle name="Normal 9 2 6 3 5" xfId="27951"/>
    <cellStyle name="Normal 9 2 6 4" xfId="15021"/>
    <cellStyle name="Normal 9 2 6 4 2" xfId="15022"/>
    <cellStyle name="Normal 9 2 6 4 2 2" xfId="27952"/>
    <cellStyle name="Normal 9 2 6 4 3" xfId="27953"/>
    <cellStyle name="Normal 9 2 6 5" xfId="15023"/>
    <cellStyle name="Normal 9 2 6 5 2" xfId="15024"/>
    <cellStyle name="Normal 9 2 6 5 2 2" xfId="27954"/>
    <cellStyle name="Normal 9 2 6 5 3" xfId="27955"/>
    <cellStyle name="Normal 9 2 6 6" xfId="27956"/>
    <cellStyle name="Normal 9 2 6 7" xfId="27957"/>
    <cellStyle name="Normal 9 2 6 8" xfId="27958"/>
    <cellStyle name="Normal 9 2 7" xfId="1067"/>
    <cellStyle name="Normal 9 2 7 2" xfId="2016"/>
    <cellStyle name="Normal 9 2 7 2 2" xfId="15025"/>
    <cellStyle name="Normal 9 2 7 2 2 2" xfId="27959"/>
    <cellStyle name="Normal 9 2 7 2 3" xfId="27960"/>
    <cellStyle name="Normal 9 2 7 2 4" xfId="27961"/>
    <cellStyle name="Normal 9 2 7 2 5" xfId="27962"/>
    <cellStyle name="Normal 9 2 7 3" xfId="15026"/>
    <cellStyle name="Normal 9 2 7 3 2" xfId="15027"/>
    <cellStyle name="Normal 9 2 7 3 2 2" xfId="27963"/>
    <cellStyle name="Normal 9 2 7 3 3" xfId="27964"/>
    <cellStyle name="Normal 9 2 7 4" xfId="27965"/>
    <cellStyle name="Normal 9 2 7 5" xfId="27966"/>
    <cellStyle name="Normal 9 2 7 6" xfId="27967"/>
    <cellStyle name="Normal 9 2 8" xfId="15028"/>
    <cellStyle name="Normal 9 2 8 2" xfId="15029"/>
    <cellStyle name="Normal 9 2 8 2 2" xfId="27968"/>
    <cellStyle name="Normal 9 2 8 3" xfId="27969"/>
    <cellStyle name="Normal 9 2 9" xfId="15030"/>
    <cellStyle name="Normal 9 2 9 2" xfId="15031"/>
    <cellStyle name="Normal 9 2 9 2 2" xfId="29504"/>
    <cellStyle name="Normal 9 2 9 3" xfId="30434"/>
    <cellStyle name="Normal 9 20" xfId="27970"/>
    <cellStyle name="Normal 9 3" xfId="1068"/>
    <cellStyle name="Normal 9 3 2" xfId="1069"/>
    <cellStyle name="Normal 9 3 2 2" xfId="1070"/>
    <cellStyle name="Normal 9 3 2 2 2" xfId="1071"/>
    <cellStyle name="Normal 9 3 2 2 2 2" xfId="1072"/>
    <cellStyle name="Normal 9 3 2 2 2 2 2" xfId="2017"/>
    <cellStyle name="Normal 9 3 2 2 2 2 2 2" xfId="27971"/>
    <cellStyle name="Normal 9 3 2 2 2 2 2 3" xfId="27972"/>
    <cellStyle name="Normal 9 3 2 2 2 2 2 4" xfId="27973"/>
    <cellStyle name="Normal 9 3 2 2 2 2 3" xfId="27974"/>
    <cellStyle name="Normal 9 3 2 2 2 2 4" xfId="17325"/>
    <cellStyle name="Normal 9 3 2 2 2 2 5" xfId="27975"/>
    <cellStyle name="Normal 9 3 2 2 2 3" xfId="2018"/>
    <cellStyle name="Normal 9 3 2 2 2 3 2" xfId="27976"/>
    <cellStyle name="Normal 9 3 2 2 2 3 3" xfId="27977"/>
    <cellStyle name="Normal 9 3 2 2 2 3 4" xfId="27978"/>
    <cellStyle name="Normal 9 3 2 2 2 4" xfId="27979"/>
    <cellStyle name="Normal 9 3 2 2 2 5" xfId="27980"/>
    <cellStyle name="Normal 9 3 2 2 2 6" xfId="27981"/>
    <cellStyle name="Normal 9 3 2 2 3" xfId="1073"/>
    <cellStyle name="Normal 9 3 2 2 3 2" xfId="2019"/>
    <cellStyle name="Normal 9 3 2 2 3 2 2" xfId="27982"/>
    <cellStyle name="Normal 9 3 2 2 3 2 3" xfId="27983"/>
    <cellStyle name="Normal 9 3 2 2 3 2 4" xfId="27984"/>
    <cellStyle name="Normal 9 3 2 2 3 3" xfId="27985"/>
    <cellStyle name="Normal 9 3 2 2 3 4" xfId="27986"/>
    <cellStyle name="Normal 9 3 2 2 3 5" xfId="27987"/>
    <cellStyle name="Normal 9 3 2 2 4" xfId="1074"/>
    <cellStyle name="Normal 9 3 2 2 4 2" xfId="2020"/>
    <cellStyle name="Normal 9 3 2 2 4 2 2" xfId="17326"/>
    <cellStyle name="Normal 9 3 2 2 4 2 3" xfId="27988"/>
    <cellStyle name="Normal 9 3 2 2 4 2 4" xfId="27989"/>
    <cellStyle name="Normal 9 3 2 2 4 3" xfId="27990"/>
    <cellStyle name="Normal 9 3 2 2 4 4" xfId="27991"/>
    <cellStyle name="Normal 9 3 2 2 4 5" xfId="27992"/>
    <cellStyle name="Normal 9 3 2 2 5" xfId="27993"/>
    <cellStyle name="Normal 9 3 2 3" xfId="29505"/>
    <cellStyle name="Normal 9 3 3" xfId="1075"/>
    <cellStyle name="Normal 9 3 3 2" xfId="1076"/>
    <cellStyle name="Normal 9 3 3 2 2" xfId="1077"/>
    <cellStyle name="Normal 9 3 3 2 2 2" xfId="1078"/>
    <cellStyle name="Normal 9 3 3 2 2 2 2" xfId="2021"/>
    <cellStyle name="Normal 9 3 3 2 2 2 2 2" xfId="30435"/>
    <cellStyle name="Normal 9 3 3 2 2 2 2 3" xfId="27994"/>
    <cellStyle name="Normal 9 3 3 2 2 2 2 4" xfId="27995"/>
    <cellStyle name="Normal 9 3 3 2 2 2 3" xfId="27996"/>
    <cellStyle name="Normal 9 3 3 2 2 2 4" xfId="27997"/>
    <cellStyle name="Normal 9 3 3 2 2 2 5" xfId="27998"/>
    <cellStyle name="Normal 9 3 3 2 2 3" xfId="2022"/>
    <cellStyle name="Normal 9 3 3 2 2 3 2" xfId="27999"/>
    <cellStyle name="Normal 9 3 3 2 2 3 3" xfId="28000"/>
    <cellStyle name="Normal 9 3 3 2 2 3 4" xfId="30436"/>
    <cellStyle name="Normal 9 3 3 2 2 4" xfId="17327"/>
    <cellStyle name="Normal 9 3 3 2 2 5" xfId="28001"/>
    <cellStyle name="Normal 9 3 3 2 2 6" xfId="28002"/>
    <cellStyle name="Normal 9 3 3 2 3" xfId="1079"/>
    <cellStyle name="Normal 9 3 3 2 3 2" xfId="2023"/>
    <cellStyle name="Normal 9 3 3 2 3 2 2" xfId="28003"/>
    <cellStyle name="Normal 9 3 3 2 3 2 3" xfId="28004"/>
    <cellStyle name="Normal 9 3 3 2 3 2 4" xfId="28005"/>
    <cellStyle name="Normal 9 3 3 2 3 3" xfId="28006"/>
    <cellStyle name="Normal 9 3 3 2 3 4" xfId="28007"/>
    <cellStyle name="Normal 9 3 3 2 3 5" xfId="28008"/>
    <cellStyle name="Normal 9 3 3 2 4" xfId="2024"/>
    <cellStyle name="Normal 9 3 3 2 4 2" xfId="28009"/>
    <cellStyle name="Normal 9 3 3 2 4 3" xfId="28010"/>
    <cellStyle name="Normal 9 3 3 2 4 4" xfId="28011"/>
    <cellStyle name="Normal 9 3 3 2 5" xfId="28012"/>
    <cellStyle name="Normal 9 3 3 2 6" xfId="28013"/>
    <cellStyle name="Normal 9 3 3 2 7" xfId="28014"/>
    <cellStyle name="Normal 9 3 3 3" xfId="28015"/>
    <cellStyle name="Normal 9 3 4" xfId="1080"/>
    <cellStyle name="Normal 9 3 4 2" xfId="28016"/>
    <cellStyle name="Normal 9 3 5" xfId="1081"/>
    <cellStyle name="Normal 9 3 5 2" xfId="1082"/>
    <cellStyle name="Normal 9 3 5 2 2" xfId="1083"/>
    <cellStyle name="Normal 9 3 5 2 2 2" xfId="2025"/>
    <cellStyle name="Normal 9 3 5 2 2 2 2" xfId="28017"/>
    <cellStyle name="Normal 9 3 5 2 2 2 3" xfId="16426"/>
    <cellStyle name="Normal 9 3 5 2 2 2 4" xfId="29506"/>
    <cellStyle name="Normal 9 3 5 2 2 3" xfId="28018"/>
    <cellStyle name="Normal 9 3 5 2 2 4" xfId="28019"/>
    <cellStyle name="Normal 9 3 5 2 2 5" xfId="28020"/>
    <cellStyle name="Normal 9 3 5 2 3" xfId="2026"/>
    <cellStyle name="Normal 9 3 5 2 3 2" xfId="28021"/>
    <cellStyle name="Normal 9 3 5 2 3 3" xfId="28022"/>
    <cellStyle name="Normal 9 3 5 2 3 4" xfId="28023"/>
    <cellStyle name="Normal 9 3 5 2 4" xfId="28024"/>
    <cellStyle name="Normal 9 3 5 2 5" xfId="28025"/>
    <cellStyle name="Normal 9 3 5 2 6" xfId="28026"/>
    <cellStyle name="Normal 9 3 5 3" xfId="1084"/>
    <cellStyle name="Normal 9 3 5 3 2" xfId="2027"/>
    <cellStyle name="Normal 9 3 5 3 2 2" xfId="16427"/>
    <cellStyle name="Normal 9 3 5 3 2 3" xfId="16428"/>
    <cellStyle name="Normal 9 3 5 3 2 4" xfId="28027"/>
    <cellStyle name="Normal 9 3 5 3 3" xfId="16429"/>
    <cellStyle name="Normal 9 3 5 3 4" xfId="29507"/>
    <cellStyle name="Normal 9 3 5 3 5" xfId="17328"/>
    <cellStyle name="Normal 9 3 5 4" xfId="2028"/>
    <cellStyle name="Normal 9 3 5 4 2" xfId="28028"/>
    <cellStyle name="Normal 9 3 5 4 3" xfId="28029"/>
    <cellStyle name="Normal 9 3 5 4 4" xfId="28030"/>
    <cellStyle name="Normal 9 3 5 5" xfId="28031"/>
    <cellStyle name="Normal 9 3 5 6" xfId="28032"/>
    <cellStyle name="Normal 9 3 5 7" xfId="28033"/>
    <cellStyle name="Normal 9 3 6" xfId="1085"/>
    <cellStyle name="Normal 9 3 6 2" xfId="15032"/>
    <cellStyle name="Normal 9 3 6 2 2" xfId="15033"/>
    <cellStyle name="Normal 9 3 6 2 2 2" xfId="28034"/>
    <cellStyle name="Normal 9 3 6 2 3" xfId="28035"/>
    <cellStyle name="Normal 9 3 6 3" xfId="28036"/>
    <cellStyle name="Normal 9 3 7" xfId="28037"/>
    <cellStyle name="Normal 9 4" xfId="1086"/>
    <cellStyle name="Normal 9 4 2" xfId="1087"/>
    <cellStyle name="Normal 9 4 2 2" xfId="1088"/>
    <cellStyle name="Normal 9 4 2 2 2" xfId="1089"/>
    <cellStyle name="Normal 9 4 2 2 2 2" xfId="1090"/>
    <cellStyle name="Normal 9 4 2 2 2 2 2" xfId="2029"/>
    <cellStyle name="Normal 9 4 2 2 2 2 2 2" xfId="28038"/>
    <cellStyle name="Normal 9 4 2 2 2 2 2 3" xfId="28039"/>
    <cellStyle name="Normal 9 4 2 2 2 2 2 4" xfId="29508"/>
    <cellStyle name="Normal 9 4 2 2 2 2 3" xfId="28040"/>
    <cellStyle name="Normal 9 4 2 2 2 2 4" xfId="28041"/>
    <cellStyle name="Normal 9 4 2 2 2 2 5" xfId="28042"/>
    <cellStyle name="Normal 9 4 2 2 2 3" xfId="2030"/>
    <cellStyle name="Normal 9 4 2 2 2 3 2" xfId="28043"/>
    <cellStyle name="Normal 9 4 2 2 2 3 3" xfId="28044"/>
    <cellStyle name="Normal 9 4 2 2 2 3 4" xfId="28045"/>
    <cellStyle name="Normal 9 4 2 2 2 4" xfId="28046"/>
    <cellStyle name="Normal 9 4 2 2 2 5" xfId="28047"/>
    <cellStyle name="Normal 9 4 2 2 2 6" xfId="28048"/>
    <cellStyle name="Normal 9 4 2 2 3" xfId="1091"/>
    <cellStyle name="Normal 9 4 2 2 3 2" xfId="2031"/>
    <cellStyle name="Normal 9 4 2 2 3 2 2" xfId="28049"/>
    <cellStyle name="Normal 9 4 2 2 3 2 3" xfId="28050"/>
    <cellStyle name="Normal 9 4 2 2 3 2 4" xfId="28051"/>
    <cellStyle name="Normal 9 4 2 2 3 3" xfId="28052"/>
    <cellStyle name="Normal 9 4 2 2 3 4" xfId="28053"/>
    <cellStyle name="Normal 9 4 2 2 3 5" xfId="16430"/>
    <cellStyle name="Normal 9 4 2 2 4" xfId="2032"/>
    <cellStyle name="Normal 9 4 2 2 4 2" xfId="17329"/>
    <cellStyle name="Normal 9 4 2 2 4 3" xfId="28054"/>
    <cellStyle name="Normal 9 4 2 2 4 4" xfId="28055"/>
    <cellStyle name="Normal 9 4 2 2 5" xfId="28056"/>
    <cellStyle name="Normal 9 4 2 2 6" xfId="28057"/>
    <cellStyle name="Normal 9 4 2 2 7" xfId="28058"/>
    <cellStyle name="Normal 9 4 2 3" xfId="28059"/>
    <cellStyle name="Normal 9 4 3" xfId="1092"/>
    <cellStyle name="Normal 9 4 3 2" xfId="1093"/>
    <cellStyle name="Normal 9 4 3 2 2" xfId="1094"/>
    <cellStyle name="Normal 9 4 3 2 2 2" xfId="1095"/>
    <cellStyle name="Normal 9 4 3 2 2 2 2" xfId="2033"/>
    <cellStyle name="Normal 9 4 3 2 2 2 2 2" xfId="28060"/>
    <cellStyle name="Normal 9 4 3 2 2 2 2 3" xfId="28061"/>
    <cellStyle name="Normal 9 4 3 2 2 2 2 4" xfId="28062"/>
    <cellStyle name="Normal 9 4 3 2 2 2 3" xfId="28063"/>
    <cellStyle name="Normal 9 4 3 2 2 2 4" xfId="29509"/>
    <cellStyle name="Normal 9 4 3 2 2 2 5" xfId="30437"/>
    <cellStyle name="Normal 9 4 3 2 2 3" xfId="2034"/>
    <cellStyle name="Normal 9 4 3 2 2 3 2" xfId="28064"/>
    <cellStyle name="Normal 9 4 3 2 2 3 3" xfId="28065"/>
    <cellStyle name="Normal 9 4 3 2 2 3 4" xfId="28066"/>
    <cellStyle name="Normal 9 4 3 2 2 4" xfId="28067"/>
    <cellStyle name="Normal 9 4 3 2 2 5" xfId="28068"/>
    <cellStyle name="Normal 9 4 3 2 2 6" xfId="28069"/>
    <cellStyle name="Normal 9 4 3 2 3" xfId="1096"/>
    <cellStyle name="Normal 9 4 3 2 3 2" xfId="2035"/>
    <cellStyle name="Normal 9 4 3 2 3 2 2" xfId="28070"/>
    <cellStyle name="Normal 9 4 3 2 3 2 3" xfId="28071"/>
    <cellStyle name="Normal 9 4 3 2 3 2 4" xfId="28072"/>
    <cellStyle name="Normal 9 4 3 2 3 3" xfId="28073"/>
    <cellStyle name="Normal 9 4 3 2 3 4" xfId="28074"/>
    <cellStyle name="Normal 9 4 3 2 3 5" xfId="28075"/>
    <cellStyle name="Normal 9 4 3 2 4" xfId="2036"/>
    <cellStyle name="Normal 9 4 3 2 4 2" xfId="28076"/>
    <cellStyle name="Normal 9 4 3 2 4 3" xfId="28077"/>
    <cellStyle name="Normal 9 4 3 2 4 4" xfId="28078"/>
    <cellStyle name="Normal 9 4 3 2 5" xfId="28079"/>
    <cellStyle name="Normal 9 4 3 2 6" xfId="17330"/>
    <cellStyle name="Normal 9 4 3 2 7" xfId="17331"/>
    <cellStyle name="Normal 9 4 3 3" xfId="28080"/>
    <cellStyle name="Normal 9 4 4" xfId="1097"/>
    <cellStyle name="Normal 9 4 4 2" xfId="1098"/>
    <cellStyle name="Normal 9 4 4 2 2" xfId="1099"/>
    <cellStyle name="Normal 9 4 4 2 2 2" xfId="2037"/>
    <cellStyle name="Normal 9 4 4 2 2 2 2" xfId="28081"/>
    <cellStyle name="Normal 9 4 4 2 2 2 3" xfId="28082"/>
    <cellStyle name="Normal 9 4 4 2 2 2 4" xfId="28083"/>
    <cellStyle name="Normal 9 4 4 2 2 3" xfId="28084"/>
    <cellStyle name="Normal 9 4 4 2 2 4" xfId="28085"/>
    <cellStyle name="Normal 9 4 4 2 2 5" xfId="28086"/>
    <cellStyle name="Normal 9 4 4 2 3" xfId="2038"/>
    <cellStyle name="Normal 9 4 4 2 3 2" xfId="28087"/>
    <cellStyle name="Normal 9 4 4 2 3 3" xfId="29510"/>
    <cellStyle name="Normal 9 4 4 2 3 4" xfId="30438"/>
    <cellStyle name="Normal 9 4 4 2 4" xfId="28088"/>
    <cellStyle name="Normal 9 4 4 2 5" xfId="28089"/>
    <cellStyle name="Normal 9 4 4 2 6" xfId="28090"/>
    <cellStyle name="Normal 9 4 4 3" xfId="1100"/>
    <cellStyle name="Normal 9 4 4 3 2" xfId="2039"/>
    <cellStyle name="Normal 9 4 4 3 2 2" xfId="28091"/>
    <cellStyle name="Normal 9 4 4 3 2 3" xfId="28092"/>
    <cellStyle name="Normal 9 4 4 3 2 4" xfId="28093"/>
    <cellStyle name="Normal 9 4 4 3 3" xfId="28094"/>
    <cellStyle name="Normal 9 4 4 3 4" xfId="28095"/>
    <cellStyle name="Normal 9 4 4 3 5" xfId="28096"/>
    <cellStyle name="Normal 9 4 4 4" xfId="2040"/>
    <cellStyle name="Normal 9 4 4 4 2" xfId="28097"/>
    <cellStyle name="Normal 9 4 4 4 3" xfId="28098"/>
    <cellStyle name="Normal 9 4 4 4 4" xfId="28099"/>
    <cellStyle name="Normal 9 4 4 5" xfId="28100"/>
    <cellStyle name="Normal 9 4 4 6" xfId="28101"/>
    <cellStyle name="Normal 9 4 4 7" xfId="28102"/>
    <cellStyle name="Normal 9 4 5" xfId="28103"/>
    <cellStyle name="Normal 9 5" xfId="1101"/>
    <cellStyle name="Normal 9 5 10" xfId="28104"/>
    <cellStyle name="Normal 9 5 2" xfId="1102"/>
    <cellStyle name="Normal 9 5 2 2" xfId="1103"/>
    <cellStyle name="Normal 9 5 2 2 2" xfId="1104"/>
    <cellStyle name="Normal 9 5 2 2 2 2" xfId="1105"/>
    <cellStyle name="Normal 9 5 2 2 2 2 2" xfId="2041"/>
    <cellStyle name="Normal 9 5 2 2 2 2 2 2" xfId="28105"/>
    <cellStyle name="Normal 9 5 2 2 2 2 2 3" xfId="17332"/>
    <cellStyle name="Normal 9 5 2 2 2 2 2 4" xfId="28106"/>
    <cellStyle name="Normal 9 5 2 2 2 2 3" xfId="28107"/>
    <cellStyle name="Normal 9 5 2 2 2 2 4" xfId="28108"/>
    <cellStyle name="Normal 9 5 2 2 2 2 5" xfId="28109"/>
    <cellStyle name="Normal 9 5 2 2 2 3" xfId="2042"/>
    <cellStyle name="Normal 9 5 2 2 2 3 2" xfId="28110"/>
    <cellStyle name="Normal 9 5 2 2 2 3 3" xfId="28111"/>
    <cellStyle name="Normal 9 5 2 2 2 3 4" xfId="28112"/>
    <cellStyle name="Normal 9 5 2 2 2 4" xfId="29511"/>
    <cellStyle name="Normal 9 5 2 2 2 5" xfId="30439"/>
    <cellStyle name="Normal 9 5 2 2 2 6" xfId="28113"/>
    <cellStyle name="Normal 9 5 2 2 3" xfId="1106"/>
    <cellStyle name="Normal 9 5 2 2 3 2" xfId="2043"/>
    <cellStyle name="Normal 9 5 2 2 3 2 2" xfId="28114"/>
    <cellStyle name="Normal 9 5 2 2 3 2 3" xfId="28115"/>
    <cellStyle name="Normal 9 5 2 2 3 2 4" xfId="28116"/>
    <cellStyle name="Normal 9 5 2 2 3 3" xfId="28117"/>
    <cellStyle name="Normal 9 5 2 2 3 4" xfId="28118"/>
    <cellStyle name="Normal 9 5 2 2 3 5" xfId="17333"/>
    <cellStyle name="Normal 9 5 2 2 4" xfId="2044"/>
    <cellStyle name="Normal 9 5 2 2 4 2" xfId="30440"/>
    <cellStyle name="Normal 9 5 2 2 4 3" xfId="30441"/>
    <cellStyle name="Normal 9 5 2 2 4 4" xfId="30442"/>
    <cellStyle name="Normal 9 5 2 2 5" xfId="30443"/>
    <cellStyle name="Normal 9 5 2 2 6" xfId="16711"/>
    <cellStyle name="Normal 9 5 2 2 7" xfId="16712"/>
    <cellStyle name="Normal 9 5 2 3" xfId="1107"/>
    <cellStyle name="Normal 9 5 2 3 2" xfId="1108"/>
    <cellStyle name="Normal 9 5 2 3 2 2" xfId="2045"/>
    <cellStyle name="Normal 9 5 2 3 2 2 2" xfId="30444"/>
    <cellStyle name="Normal 9 5 2 3 2 2 3" xfId="30445"/>
    <cellStyle name="Normal 9 5 2 3 2 2 4" xfId="28119"/>
    <cellStyle name="Normal 9 5 2 3 2 3" xfId="28120"/>
    <cellStyle name="Normal 9 5 2 3 2 4" xfId="28121"/>
    <cellStyle name="Normal 9 5 2 3 2 5" xfId="28122"/>
    <cellStyle name="Normal 9 5 2 3 3" xfId="2046"/>
    <cellStyle name="Normal 9 5 2 3 3 2" xfId="28123"/>
    <cellStyle name="Normal 9 5 2 3 3 3" xfId="28124"/>
    <cellStyle name="Normal 9 5 2 3 3 4" xfId="28125"/>
    <cellStyle name="Normal 9 5 2 3 4" xfId="28126"/>
    <cellStyle name="Normal 9 5 2 3 5" xfId="28127"/>
    <cellStyle name="Normal 9 5 2 3 6" xfId="28128"/>
    <cellStyle name="Normal 9 5 2 4" xfId="1109"/>
    <cellStyle name="Normal 9 5 2 4 2" xfId="2047"/>
    <cellStyle name="Normal 9 5 2 4 2 2" xfId="28129"/>
    <cellStyle name="Normal 9 5 2 4 2 3" xfId="28130"/>
    <cellStyle name="Normal 9 5 2 4 2 4" xfId="28131"/>
    <cellStyle name="Normal 9 5 2 4 3" xfId="17334"/>
    <cellStyle name="Normal 9 5 2 4 4" xfId="28132"/>
    <cellStyle name="Normal 9 5 2 4 5" xfId="28133"/>
    <cellStyle name="Normal 9 5 2 5" xfId="2048"/>
    <cellStyle name="Normal 9 5 2 5 2" xfId="28134"/>
    <cellStyle name="Normal 9 5 2 5 3" xfId="28135"/>
    <cellStyle name="Normal 9 5 2 5 4" xfId="28136"/>
    <cellStyle name="Normal 9 5 2 6" xfId="29512"/>
    <cellStyle name="Normal 9 5 2 7" xfId="28137"/>
    <cellStyle name="Normal 9 5 2 8" xfId="28138"/>
    <cellStyle name="Normal 9 5 3" xfId="1110"/>
    <cellStyle name="Normal 9 5 3 2" xfId="1111"/>
    <cellStyle name="Normal 9 5 3 2 2" xfId="1112"/>
    <cellStyle name="Normal 9 5 3 2 2 2" xfId="1113"/>
    <cellStyle name="Normal 9 5 3 2 2 2 2" xfId="2049"/>
    <cellStyle name="Normal 9 5 3 2 2 2 2 2" xfId="28139"/>
    <cellStyle name="Normal 9 5 3 2 2 2 2 3" xfId="28140"/>
    <cellStyle name="Normal 9 5 3 2 2 2 2 4" xfId="28141"/>
    <cellStyle name="Normal 9 5 3 2 2 2 3" xfId="28142"/>
    <cellStyle name="Normal 9 5 3 2 2 2 4" xfId="28143"/>
    <cellStyle name="Normal 9 5 3 2 2 2 5" xfId="28144"/>
    <cellStyle name="Normal 9 5 3 2 2 3" xfId="2050"/>
    <cellStyle name="Normal 9 5 3 2 2 3 2" xfId="28145"/>
    <cellStyle name="Normal 9 5 3 2 2 3 3" xfId="28146"/>
    <cellStyle name="Normal 9 5 3 2 2 3 4" xfId="28147"/>
    <cellStyle name="Normal 9 5 3 2 2 4" xfId="28148"/>
    <cellStyle name="Normal 9 5 3 2 2 5" xfId="16431"/>
    <cellStyle name="Normal 9 5 3 2 2 6" xfId="17393"/>
    <cellStyle name="Normal 9 5 3 2 3" xfId="1114"/>
    <cellStyle name="Normal 9 5 3 2 3 2" xfId="2051"/>
    <cellStyle name="Normal 9 5 3 2 3 2 2" xfId="16432"/>
    <cellStyle name="Normal 9 5 3 2 3 2 3" xfId="28149"/>
    <cellStyle name="Normal 9 5 3 2 3 2 4" xfId="16433"/>
    <cellStyle name="Normal 9 5 3 2 3 3" xfId="16434"/>
    <cellStyle name="Normal 9 5 3 2 3 4" xfId="28150"/>
    <cellStyle name="Normal 9 5 3 2 3 5" xfId="28151"/>
    <cellStyle name="Normal 9 5 3 2 4" xfId="2052"/>
    <cellStyle name="Normal 9 5 3 2 4 2" xfId="28152"/>
    <cellStyle name="Normal 9 5 3 2 4 3" xfId="28153"/>
    <cellStyle name="Normal 9 5 3 2 4 4" xfId="28154"/>
    <cellStyle name="Normal 9 5 3 2 5" xfId="28155"/>
    <cellStyle name="Normal 9 5 3 2 6" xfId="28156"/>
    <cellStyle name="Normal 9 5 3 2 7" xfId="28157"/>
    <cellStyle name="Normal 9 5 3 3" xfId="1115"/>
    <cellStyle name="Normal 9 5 3 3 2" xfId="1116"/>
    <cellStyle name="Normal 9 5 3 3 2 2" xfId="2053"/>
    <cellStyle name="Normal 9 5 3 3 2 2 2" xfId="28158"/>
    <cellStyle name="Normal 9 5 3 3 2 2 3" xfId="29513"/>
    <cellStyle name="Normal 9 5 3 3 2 2 4" xfId="28159"/>
    <cellStyle name="Normal 9 5 3 3 2 3" xfId="28160"/>
    <cellStyle name="Normal 9 5 3 3 2 4" xfId="28161"/>
    <cellStyle name="Normal 9 5 3 3 2 5" xfId="28162"/>
    <cellStyle name="Normal 9 5 3 3 3" xfId="2054"/>
    <cellStyle name="Normal 9 5 3 3 3 2" xfId="28163"/>
    <cellStyle name="Normal 9 5 3 3 3 3" xfId="28164"/>
    <cellStyle name="Normal 9 5 3 3 3 4" xfId="28165"/>
    <cellStyle name="Normal 9 5 3 3 4" xfId="28166"/>
    <cellStyle name="Normal 9 5 3 3 5" xfId="28167"/>
    <cellStyle name="Normal 9 5 3 3 6" xfId="28168"/>
    <cellStyle name="Normal 9 5 3 4" xfId="1117"/>
    <cellStyle name="Normal 9 5 3 4 2" xfId="2055"/>
    <cellStyle name="Normal 9 5 3 4 2 2" xfId="28169"/>
    <cellStyle name="Normal 9 5 3 4 2 3" xfId="28170"/>
    <cellStyle name="Normal 9 5 3 4 2 4" xfId="28171"/>
    <cellStyle name="Normal 9 5 3 4 3" xfId="28172"/>
    <cellStyle name="Normal 9 5 3 4 4" xfId="28173"/>
    <cellStyle name="Normal 9 5 3 4 5" xfId="28174"/>
    <cellStyle name="Normal 9 5 3 5" xfId="2056"/>
    <cellStyle name="Normal 9 5 3 5 2" xfId="16435"/>
    <cellStyle name="Normal 9 5 3 5 3" xfId="17335"/>
    <cellStyle name="Normal 9 5 3 5 4" xfId="28175"/>
    <cellStyle name="Normal 9 5 3 6" xfId="28176"/>
    <cellStyle name="Normal 9 5 3 7" xfId="28177"/>
    <cellStyle name="Normal 9 5 3 8" xfId="28178"/>
    <cellStyle name="Normal 9 5 4" xfId="1118"/>
    <cellStyle name="Normal 9 5 4 2" xfId="1119"/>
    <cellStyle name="Normal 9 5 4 2 2" xfId="1120"/>
    <cellStyle name="Normal 9 5 4 2 2 2" xfId="2057"/>
    <cellStyle name="Normal 9 5 4 2 2 2 2" xfId="28179"/>
    <cellStyle name="Normal 9 5 4 2 2 2 3" xfId="28180"/>
    <cellStyle name="Normal 9 5 4 2 2 2 4" xfId="28181"/>
    <cellStyle name="Normal 9 5 4 2 2 3" xfId="28182"/>
    <cellStyle name="Normal 9 5 4 2 2 4" xfId="29514"/>
    <cellStyle name="Normal 9 5 4 2 2 5" xfId="30446"/>
    <cellStyle name="Normal 9 5 4 2 3" xfId="2058"/>
    <cellStyle name="Normal 9 5 4 2 3 2" xfId="28183"/>
    <cellStyle name="Normal 9 5 4 2 3 3" xfId="28184"/>
    <cellStyle name="Normal 9 5 4 2 3 4" xfId="28185"/>
    <cellStyle name="Normal 9 5 4 2 4" xfId="28186"/>
    <cellStyle name="Normal 9 5 4 2 5" xfId="28187"/>
    <cellStyle name="Normal 9 5 4 2 6" xfId="28188"/>
    <cellStyle name="Normal 9 5 4 3" xfId="1121"/>
    <cellStyle name="Normal 9 5 4 3 2" xfId="2059"/>
    <cellStyle name="Normal 9 5 4 3 2 2" xfId="28189"/>
    <cellStyle name="Normal 9 5 4 3 2 3" xfId="28190"/>
    <cellStyle name="Normal 9 5 4 3 2 4" xfId="28191"/>
    <cellStyle name="Normal 9 5 4 3 3" xfId="28192"/>
    <cellStyle name="Normal 9 5 4 3 4" xfId="28193"/>
    <cellStyle name="Normal 9 5 4 3 5" xfId="28194"/>
    <cellStyle name="Normal 9 5 4 4" xfId="2060"/>
    <cellStyle name="Normal 9 5 4 4 2" xfId="28195"/>
    <cellStyle name="Normal 9 5 4 4 3" xfId="28196"/>
    <cellStyle name="Normal 9 5 4 4 4" xfId="28197"/>
    <cellStyle name="Normal 9 5 4 5" xfId="28198"/>
    <cellStyle name="Normal 9 5 4 6" xfId="28199"/>
    <cellStyle name="Normal 9 5 4 7" xfId="28200"/>
    <cellStyle name="Normal 9 5 5" xfId="1122"/>
    <cellStyle name="Normal 9 5 5 2" xfId="1123"/>
    <cellStyle name="Normal 9 5 5 2 2" xfId="2061"/>
    <cellStyle name="Normal 9 5 5 2 2 2" xfId="16436"/>
    <cellStyle name="Normal 9 5 5 2 2 3" xfId="17336"/>
    <cellStyle name="Normal 9 5 5 2 2 4" xfId="28201"/>
    <cellStyle name="Normal 9 5 5 2 3" xfId="28202"/>
    <cellStyle name="Normal 9 5 5 2 4" xfId="28203"/>
    <cellStyle name="Normal 9 5 5 2 5" xfId="28204"/>
    <cellStyle name="Normal 9 5 5 3" xfId="2062"/>
    <cellStyle name="Normal 9 5 5 3 2" xfId="28205"/>
    <cellStyle name="Normal 9 5 5 3 3" xfId="28206"/>
    <cellStyle name="Normal 9 5 5 3 4" xfId="29515"/>
    <cellStyle name="Normal 9 5 5 4" xfId="30447"/>
    <cellStyle name="Normal 9 5 5 5" xfId="28207"/>
    <cellStyle name="Normal 9 5 5 6" xfId="28208"/>
    <cellStyle name="Normal 9 5 6" xfId="1124"/>
    <cellStyle name="Normal 9 5 6 2" xfId="2063"/>
    <cellStyle name="Normal 9 5 6 2 2" xfId="28209"/>
    <cellStyle name="Normal 9 5 6 2 3" xfId="28210"/>
    <cellStyle name="Normal 9 5 6 2 4" xfId="28211"/>
    <cellStyle name="Normal 9 5 6 3" xfId="28212"/>
    <cellStyle name="Normal 9 5 6 4" xfId="28213"/>
    <cellStyle name="Normal 9 5 6 5" xfId="28214"/>
    <cellStyle name="Normal 9 5 7" xfId="2064"/>
    <cellStyle name="Normal 9 5 7 2" xfId="28215"/>
    <cellStyle name="Normal 9 5 7 3" xfId="28216"/>
    <cellStyle name="Normal 9 5 7 4" xfId="28217"/>
    <cellStyle name="Normal 9 5 8" xfId="28218"/>
    <cellStyle name="Normal 9 5 9" xfId="28219"/>
    <cellStyle name="Normal 9 6" xfId="1125"/>
    <cellStyle name="Normal 9 6 2" xfId="1126"/>
    <cellStyle name="Normal 9 6 2 2" xfId="1127"/>
    <cellStyle name="Normal 9 6 2 2 2" xfId="1128"/>
    <cellStyle name="Normal 9 6 2 2 2 2" xfId="1129"/>
    <cellStyle name="Normal 9 6 2 2 2 2 2" xfId="2065"/>
    <cellStyle name="Normal 9 6 2 2 2 2 2 2" xfId="28220"/>
    <cellStyle name="Normal 9 6 2 2 2 2 2 3" xfId="28221"/>
    <cellStyle name="Normal 9 6 2 2 2 2 2 4" xfId="28222"/>
    <cellStyle name="Normal 9 6 2 2 2 2 3" xfId="28223"/>
    <cellStyle name="Normal 9 6 2 2 2 2 4" xfId="28224"/>
    <cellStyle name="Normal 9 6 2 2 2 2 5" xfId="28225"/>
    <cellStyle name="Normal 9 6 2 2 2 3" xfId="2066"/>
    <cellStyle name="Normal 9 6 2 2 2 3 2" xfId="28226"/>
    <cellStyle name="Normal 9 6 2 2 2 3 3" xfId="16437"/>
    <cellStyle name="Normal 9 6 2 2 2 3 4" xfId="16438"/>
    <cellStyle name="Normal 9 6 2 2 2 4" xfId="16439"/>
    <cellStyle name="Normal 9 6 2 2 2 5" xfId="28227"/>
    <cellStyle name="Normal 9 6 2 2 2 6" xfId="28228"/>
    <cellStyle name="Normal 9 6 2 2 3" xfId="1130"/>
    <cellStyle name="Normal 9 6 2 2 3 2" xfId="2067"/>
    <cellStyle name="Normal 9 6 2 2 3 2 2" xfId="28229"/>
    <cellStyle name="Normal 9 6 2 2 3 2 3" xfId="29516"/>
    <cellStyle name="Normal 9 6 2 2 3 2 4" xfId="30448"/>
    <cellStyle name="Normal 9 6 2 2 3 3" xfId="28230"/>
    <cellStyle name="Normal 9 6 2 2 3 4" xfId="28231"/>
    <cellStyle name="Normal 9 6 2 2 3 5" xfId="28232"/>
    <cellStyle name="Normal 9 6 2 2 4" xfId="2068"/>
    <cellStyle name="Normal 9 6 2 2 4 2" xfId="28233"/>
    <cellStyle name="Normal 9 6 2 2 4 3" xfId="28234"/>
    <cellStyle name="Normal 9 6 2 2 4 4" xfId="28235"/>
    <cellStyle name="Normal 9 6 2 2 5" xfId="28236"/>
    <cellStyle name="Normal 9 6 2 2 6" xfId="16845"/>
    <cellStyle name="Normal 9 6 2 2 7" xfId="30449"/>
    <cellStyle name="Normal 9 6 2 3" xfId="1131"/>
    <cellStyle name="Normal 9 6 2 3 2" xfId="1132"/>
    <cellStyle name="Normal 9 6 2 3 2 2" xfId="2069"/>
    <cellStyle name="Normal 9 6 2 3 2 2 2" xfId="30450"/>
    <cellStyle name="Normal 9 6 2 3 2 2 3" xfId="30451"/>
    <cellStyle name="Normal 9 6 2 3 2 2 4" xfId="16844"/>
    <cellStyle name="Normal 9 6 2 3 2 3" xfId="28237"/>
    <cellStyle name="Normal 9 6 2 3 2 4" xfId="28238"/>
    <cellStyle name="Normal 9 6 2 3 2 5" xfId="28239"/>
    <cellStyle name="Normal 9 6 2 3 3" xfId="2070"/>
    <cellStyle name="Normal 9 6 2 3 3 2" xfId="16440"/>
    <cellStyle name="Normal 9 6 2 3 3 3" xfId="16441"/>
    <cellStyle name="Normal 9 6 2 3 3 4" xfId="28240"/>
    <cellStyle name="Normal 9 6 2 3 4" xfId="28241"/>
    <cellStyle name="Normal 9 6 2 3 5" xfId="28242"/>
    <cellStyle name="Normal 9 6 2 3 6" xfId="28243"/>
    <cellStyle name="Normal 9 6 2 4" xfId="1133"/>
    <cellStyle name="Normal 9 6 2 4 2" xfId="2071"/>
    <cellStyle name="Normal 9 6 2 4 2 2" xfId="28244"/>
    <cellStyle name="Normal 9 6 2 4 2 3" xfId="28245"/>
    <cellStyle name="Normal 9 6 2 4 2 4" xfId="28246"/>
    <cellStyle name="Normal 9 6 2 4 3" xfId="16442"/>
    <cellStyle name="Normal 9 6 2 4 4" xfId="17337"/>
    <cellStyle name="Normal 9 6 2 4 5" xfId="29517"/>
    <cellStyle name="Normal 9 6 2 5" xfId="2072"/>
    <cellStyle name="Normal 9 6 2 5 2" xfId="28247"/>
    <cellStyle name="Normal 9 6 2 5 3" xfId="28248"/>
    <cellStyle name="Normal 9 6 2 5 4" xfId="28249"/>
    <cellStyle name="Normal 9 6 2 6" xfId="28250"/>
    <cellStyle name="Normal 9 6 2 7" xfId="28251"/>
    <cellStyle name="Normal 9 6 2 8" xfId="28252"/>
    <cellStyle name="Normal 9 6 3" xfId="1134"/>
    <cellStyle name="Normal 9 6 3 2" xfId="1135"/>
    <cellStyle name="Normal 9 6 3 2 2" xfId="1136"/>
    <cellStyle name="Normal 9 6 3 2 2 2" xfId="2073"/>
    <cellStyle name="Normal 9 6 3 2 2 2 2" xfId="28253"/>
    <cellStyle name="Normal 9 6 3 2 2 2 3" xfId="28254"/>
    <cellStyle name="Normal 9 6 3 2 2 2 4" xfId="28255"/>
    <cellStyle name="Normal 9 6 3 2 2 3" xfId="28256"/>
    <cellStyle name="Normal 9 6 3 2 2 4" xfId="28257"/>
    <cellStyle name="Normal 9 6 3 2 2 5" xfId="28258"/>
    <cellStyle name="Normal 9 6 3 2 3" xfId="2074"/>
    <cellStyle name="Normal 9 6 3 2 3 2" xfId="28259"/>
    <cellStyle name="Normal 9 6 3 2 3 3" xfId="29518"/>
    <cellStyle name="Normal 9 6 3 2 3 4" xfId="28260"/>
    <cellStyle name="Normal 9 6 3 2 4" xfId="28261"/>
    <cellStyle name="Normal 9 6 3 2 5" xfId="28262"/>
    <cellStyle name="Normal 9 6 3 2 6" xfId="28263"/>
    <cellStyle name="Normal 9 6 3 3" xfId="1137"/>
    <cellStyle name="Normal 9 6 3 3 2" xfId="2075"/>
    <cellStyle name="Normal 9 6 3 3 2 2" xfId="28264"/>
    <cellStyle name="Normal 9 6 3 3 2 3" xfId="28265"/>
    <cellStyle name="Normal 9 6 3 3 2 4" xfId="28266"/>
    <cellStyle name="Normal 9 6 3 3 3" xfId="28267"/>
    <cellStyle name="Normal 9 6 3 3 4" xfId="28268"/>
    <cellStyle name="Normal 9 6 3 3 5" xfId="28269"/>
    <cellStyle name="Normal 9 6 3 4" xfId="2076"/>
    <cellStyle name="Normal 9 6 3 4 2" xfId="28270"/>
    <cellStyle name="Normal 9 6 3 4 3" xfId="28271"/>
    <cellStyle name="Normal 9 6 3 4 4" xfId="28272"/>
    <cellStyle name="Normal 9 6 3 5" xfId="29519"/>
    <cellStyle name="Normal 9 6 3 6" xfId="17560"/>
    <cellStyle name="Normal 9 6 3 7" xfId="30452"/>
    <cellStyle name="Normal 9 6 4" xfId="1138"/>
    <cellStyle name="Normal 9 6 4 2" xfId="1139"/>
    <cellStyle name="Normal 9 6 4 2 2" xfId="2077"/>
    <cellStyle name="Normal 9 6 4 2 2 2" xfId="29030"/>
    <cellStyle name="Normal 9 6 4 2 2 3" xfId="16519"/>
    <cellStyle name="Normal 9 6 4 2 2 4" xfId="16520"/>
    <cellStyle name="Normal 9 6 4 2 3" xfId="16443"/>
    <cellStyle name="Normal 9 6 4 2 4" xfId="17338"/>
    <cellStyle name="Normal 9 6 4 2 5" xfId="28273"/>
    <cellStyle name="Normal 9 6 4 3" xfId="2078"/>
    <cellStyle name="Normal 9 6 4 3 2" xfId="28274"/>
    <cellStyle name="Normal 9 6 4 3 3" xfId="28275"/>
    <cellStyle name="Normal 9 6 4 3 4" xfId="28276"/>
    <cellStyle name="Normal 9 6 4 4" xfId="28277"/>
    <cellStyle name="Normal 9 6 4 5" xfId="28278"/>
    <cellStyle name="Normal 9 6 4 6" xfId="28279"/>
    <cellStyle name="Normal 9 6 5" xfId="1140"/>
    <cellStyle name="Normal 9 6 5 2" xfId="2079"/>
    <cellStyle name="Normal 9 6 5 2 2" xfId="28280"/>
    <cellStyle name="Normal 9 6 5 2 3" xfId="28281"/>
    <cellStyle name="Normal 9 6 5 2 4" xfId="28282"/>
    <cellStyle name="Normal 9 6 5 3" xfId="28283"/>
    <cellStyle name="Normal 9 6 5 4" xfId="28284"/>
    <cellStyle name="Normal 9 6 5 5" xfId="28285"/>
    <cellStyle name="Normal 9 6 6" xfId="2080"/>
    <cellStyle name="Normal 9 6 6 2" xfId="28286"/>
    <cellStyle name="Normal 9 6 6 3" xfId="28287"/>
    <cellStyle name="Normal 9 6 6 4" xfId="28288"/>
    <cellStyle name="Normal 9 6 7" xfId="28289"/>
    <cellStyle name="Normal 9 6 8" xfId="29520"/>
    <cellStyle name="Normal 9 6 9" xfId="28290"/>
    <cellStyle name="Normal 9 7" xfId="1141"/>
    <cellStyle name="Normal 9 7 2" xfId="1142"/>
    <cellStyle name="Normal 9 7 2 2" xfId="1143"/>
    <cellStyle name="Normal 9 7 2 2 2" xfId="1144"/>
    <cellStyle name="Normal 9 7 2 2 2 2" xfId="2081"/>
    <cellStyle name="Normal 9 7 2 2 2 2 2" xfId="28291"/>
    <cellStyle name="Normal 9 7 2 2 2 2 3" xfId="28292"/>
    <cellStyle name="Normal 9 7 2 2 2 2 4" xfId="28293"/>
    <cellStyle name="Normal 9 7 2 2 2 3" xfId="28294"/>
    <cellStyle name="Normal 9 7 2 2 2 4" xfId="28295"/>
    <cellStyle name="Normal 9 7 2 2 2 5" xfId="28296"/>
    <cellStyle name="Normal 9 7 2 2 3" xfId="2082"/>
    <cellStyle name="Normal 9 7 2 2 3 2" xfId="28297"/>
    <cellStyle name="Normal 9 7 2 2 3 3" xfId="28298"/>
    <cellStyle name="Normal 9 7 2 2 3 4" xfId="16444"/>
    <cellStyle name="Normal 9 7 2 2 4" xfId="17339"/>
    <cellStyle name="Normal 9 7 2 2 5" xfId="28299"/>
    <cellStyle name="Normal 9 7 2 2 6" xfId="28300"/>
    <cellStyle name="Normal 9 7 2 3" xfId="1145"/>
    <cellStyle name="Normal 9 7 2 3 2" xfId="2083"/>
    <cellStyle name="Normal 9 7 2 3 2 2" xfId="29521"/>
    <cellStyle name="Normal 9 7 2 3 2 3" xfId="28301"/>
    <cellStyle name="Normal 9 7 2 3 2 4" xfId="28302"/>
    <cellStyle name="Normal 9 7 2 3 3" xfId="28303"/>
    <cellStyle name="Normal 9 7 2 3 4" xfId="28304"/>
    <cellStyle name="Normal 9 7 2 3 5" xfId="28305"/>
    <cellStyle name="Normal 9 7 2 4" xfId="2084"/>
    <cellStyle name="Normal 9 7 2 4 2" xfId="28306"/>
    <cellStyle name="Normal 9 7 2 4 3" xfId="28307"/>
    <cellStyle name="Normal 9 7 2 4 4" xfId="28308"/>
    <cellStyle name="Normal 9 7 2 5" xfId="28309"/>
    <cellStyle name="Normal 9 7 2 6" xfId="28310"/>
    <cellStyle name="Normal 9 7 2 7" xfId="28311"/>
    <cellStyle name="Normal 9 7 3" xfId="28312"/>
    <cellStyle name="Normal 9 8" xfId="1146"/>
    <cellStyle name="Normal 9 8 2" xfId="1147"/>
    <cellStyle name="Normal 9 8 2 2" xfId="1148"/>
    <cellStyle name="Normal 9 8 2 2 2" xfId="1149"/>
    <cellStyle name="Normal 9 8 2 2 2 2" xfId="2085"/>
    <cellStyle name="Normal 9 8 2 2 2 2 2" xfId="28313"/>
    <cellStyle name="Normal 9 8 2 2 2 2 3" xfId="29522"/>
    <cellStyle name="Normal 9 8 2 2 2 2 4" xfId="28314"/>
    <cellStyle name="Normal 9 8 2 2 2 3" xfId="28315"/>
    <cellStyle name="Normal 9 8 2 2 2 4" xfId="28316"/>
    <cellStyle name="Normal 9 8 2 2 2 5" xfId="28317"/>
    <cellStyle name="Normal 9 8 2 2 3" xfId="2086"/>
    <cellStyle name="Normal 9 8 2 2 3 2" xfId="28318"/>
    <cellStyle name="Normal 9 8 2 2 3 3" xfId="28319"/>
    <cellStyle name="Normal 9 8 2 2 3 4" xfId="28320"/>
    <cellStyle name="Normal 9 8 2 2 4" xfId="28321"/>
    <cellStyle name="Normal 9 8 2 2 5" xfId="28322"/>
    <cellStyle name="Normal 9 8 2 2 6" xfId="28323"/>
    <cellStyle name="Normal 9 8 2 3" xfId="1150"/>
    <cellStyle name="Normal 9 8 2 3 2" xfId="2087"/>
    <cellStyle name="Normal 9 8 2 3 2 2" xfId="28324"/>
    <cellStyle name="Normal 9 8 2 3 2 3" xfId="17340"/>
    <cellStyle name="Normal 9 8 2 3 2 4" xfId="28325"/>
    <cellStyle name="Normal 9 8 2 3 3" xfId="28326"/>
    <cellStyle name="Normal 9 8 2 3 4" xfId="28327"/>
    <cellStyle name="Normal 9 8 2 3 5" xfId="28328"/>
    <cellStyle name="Normal 9 8 2 4" xfId="2088"/>
    <cellStyle name="Normal 9 8 2 4 2" xfId="28329"/>
    <cellStyle name="Normal 9 8 2 4 3" xfId="28330"/>
    <cellStyle name="Normal 9 8 2 4 4" xfId="28331"/>
    <cellStyle name="Normal 9 8 2 5" xfId="28332"/>
    <cellStyle name="Normal 9 8 2 6" xfId="28333"/>
    <cellStyle name="Normal 9 8 2 7" xfId="28334"/>
    <cellStyle name="Normal 9 8 3" xfId="28335"/>
    <cellStyle name="Normal 9 9" xfId="1151"/>
    <cellStyle name="Normal 9 9 2" xfId="1152"/>
    <cellStyle name="Normal 9 9 2 2" xfId="1153"/>
    <cellStyle name="Normal 9 9 2 2 2" xfId="2089"/>
    <cellStyle name="Normal 9 9 2 2 2 2" xfId="28336"/>
    <cellStyle name="Normal 9 9 2 2 2 3" xfId="28337"/>
    <cellStyle name="Normal 9 9 2 2 2 4" xfId="17341"/>
    <cellStyle name="Normal 9 9 2 2 3" xfId="29523"/>
    <cellStyle name="Normal 9 9 2 2 4" xfId="30453"/>
    <cellStyle name="Normal 9 9 2 2 5" xfId="28338"/>
    <cellStyle name="Normal 9 9 2 3" xfId="2090"/>
    <cellStyle name="Normal 9 9 2 3 2" xfId="28339"/>
    <cellStyle name="Normal 9 9 2 3 3" xfId="28340"/>
    <cellStyle name="Normal 9 9 2 3 4" xfId="28341"/>
    <cellStyle name="Normal 9 9 2 4" xfId="28342"/>
    <cellStyle name="Normal 9 9 2 5" xfId="28343"/>
    <cellStyle name="Normal 9 9 2 6" xfId="28344"/>
    <cellStyle name="Normal 9 9 3" xfId="1154"/>
    <cellStyle name="Normal 9 9 3 2" xfId="2091"/>
    <cellStyle name="Normal 9 9 3 2 2" xfId="28345"/>
    <cellStyle name="Normal 9 9 3 2 3" xfId="28346"/>
    <cellStyle name="Normal 9 9 3 2 4" xfId="28347"/>
    <cellStyle name="Normal 9 9 3 3" xfId="28348"/>
    <cellStyle name="Normal 9 9 3 4" xfId="28349"/>
    <cellStyle name="Normal 9 9 3 5" xfId="28350"/>
    <cellStyle name="Normal 9 9 4" xfId="2092"/>
    <cellStyle name="Normal 9 9 4 2" xfId="17342"/>
    <cellStyle name="Normal 9 9 4 3" xfId="28351"/>
    <cellStyle name="Normal 9 9 4 4" xfId="28352"/>
    <cellStyle name="Normal 9 9 5" xfId="28353"/>
    <cellStyle name="Normal 9 9 6" xfId="28354"/>
    <cellStyle name="Normal 9 9 7" xfId="28355"/>
    <cellStyle name="Note 2" xfId="1155"/>
    <cellStyle name="Note 2 10" xfId="1932"/>
    <cellStyle name="Note 2 10 2" xfId="15034"/>
    <cellStyle name="Note 2 10 2 2" xfId="15035"/>
    <cellStyle name="Note 2 10 2 2 2" xfId="15036"/>
    <cellStyle name="Note 2 10 2 2 2 2" xfId="28356"/>
    <cellStyle name="Note 2 10 2 2 3" xfId="28357"/>
    <cellStyle name="Note 2 10 2 3" xfId="15037"/>
    <cellStyle name="Note 2 10 2 3 2" xfId="28358"/>
    <cellStyle name="Note 2 10 2 4" xfId="28359"/>
    <cellStyle name="Note 2 10 3" xfId="15038"/>
    <cellStyle name="Note 2 10 3 2" xfId="15039"/>
    <cellStyle name="Note 2 10 3 2 2" xfId="28360"/>
    <cellStyle name="Note 2 10 3 3" xfId="28361"/>
    <cellStyle name="Note 2 10 4" xfId="15040"/>
    <cellStyle name="Note 2 10 4 2" xfId="15041"/>
    <cellStyle name="Note 2 10 4 2 2" xfId="28362"/>
    <cellStyle name="Note 2 10 4 3" xfId="29524"/>
    <cellStyle name="Note 2 10 5" xfId="15042"/>
    <cellStyle name="Note 2 10 5 2" xfId="15043"/>
    <cellStyle name="Note 2 10 5 2 2" xfId="30454"/>
    <cellStyle name="Note 2 10 5 3" xfId="28363"/>
    <cellStyle name="Note 2 10 6" xfId="15044"/>
    <cellStyle name="Note 2 10 6 2" xfId="15045"/>
    <cellStyle name="Note 2 10 6 2 2" xfId="28364"/>
    <cellStyle name="Note 2 10 6 3" xfId="28365"/>
    <cellStyle name="Note 2 10 7" xfId="15046"/>
    <cellStyle name="Note 2 10 7 2" xfId="28366"/>
    <cellStyle name="Note 2 10 8" xfId="28367"/>
    <cellStyle name="Note 2 11" xfId="1933"/>
    <cellStyle name="Note 2 11 2" xfId="15047"/>
    <cellStyle name="Note 2 11 2 2" xfId="15048"/>
    <cellStyle name="Note 2 11 2 2 2" xfId="15049"/>
    <cellStyle name="Note 2 11 2 2 2 2" xfId="28368"/>
    <cellStyle name="Note 2 11 2 2 3" xfId="28369"/>
    <cellStyle name="Note 2 11 2 3" xfId="15050"/>
    <cellStyle name="Note 2 11 2 3 2" xfId="16445"/>
    <cellStyle name="Note 2 11 2 4" xfId="17343"/>
    <cellStyle name="Note 2 11 3" xfId="15051"/>
    <cellStyle name="Note 2 11 3 2" xfId="15052"/>
    <cellStyle name="Note 2 11 3 2 2" xfId="28370"/>
    <cellStyle name="Note 2 11 3 3" xfId="28371"/>
    <cellStyle name="Note 2 11 4" xfId="15053"/>
    <cellStyle name="Note 2 11 4 2" xfId="15054"/>
    <cellStyle name="Note 2 11 4 2 2" xfId="28372"/>
    <cellStyle name="Note 2 11 4 3" xfId="28373"/>
    <cellStyle name="Note 2 11 5" xfId="15055"/>
    <cellStyle name="Note 2 11 5 2" xfId="15056"/>
    <cellStyle name="Note 2 11 5 2 2" xfId="28374"/>
    <cellStyle name="Note 2 11 5 3" xfId="28375"/>
    <cellStyle name="Note 2 11 6" xfId="15057"/>
    <cellStyle name="Note 2 11 6 2" xfId="15058"/>
    <cellStyle name="Note 2 11 6 2 2" xfId="28376"/>
    <cellStyle name="Note 2 11 6 3" xfId="28377"/>
    <cellStyle name="Note 2 11 7" xfId="15059"/>
    <cellStyle name="Note 2 11 7 2" xfId="28378"/>
    <cellStyle name="Note 2 11 8" xfId="28379"/>
    <cellStyle name="Note 2 12" xfId="15060"/>
    <cellStyle name="Note 2 12 2" xfId="15061"/>
    <cellStyle name="Note 2 12 2 2" xfId="15062"/>
    <cellStyle name="Note 2 12 2 2 2" xfId="28380"/>
    <cellStyle name="Note 2 12 2 3" xfId="28381"/>
    <cellStyle name="Note 2 12 3" xfId="15063"/>
    <cellStyle name="Note 2 12 3 2" xfId="28382"/>
    <cellStyle name="Note 2 12 4" xfId="28383"/>
    <cellStyle name="Note 2 13" xfId="15064"/>
    <cellStyle name="Note 2 13 2" xfId="15065"/>
    <cellStyle name="Note 2 13 2 2" xfId="28384"/>
    <cellStyle name="Note 2 13 3" xfId="28385"/>
    <cellStyle name="Note 2 14" xfId="15066"/>
    <cellStyle name="Note 2 14 2" xfId="15067"/>
    <cellStyle name="Note 2 14 2 2" xfId="28386"/>
    <cellStyle name="Note 2 14 3" xfId="29525"/>
    <cellStyle name="Note 2 15" xfId="15068"/>
    <cellStyle name="Note 2 15 2" xfId="15069"/>
    <cellStyle name="Note 2 15 2 2" xfId="30455"/>
    <cellStyle name="Note 2 15 3" xfId="28387"/>
    <cellStyle name="Note 2 16" xfId="15070"/>
    <cellStyle name="Note 2 16 2" xfId="15071"/>
    <cellStyle name="Note 2 16 2 2" xfId="28388"/>
    <cellStyle name="Note 2 16 3" xfId="28389"/>
    <cellStyle name="Note 2 17" xfId="28390"/>
    <cellStyle name="Note 2 2" xfId="1156"/>
    <cellStyle name="Note 2 2 10" xfId="15072"/>
    <cellStyle name="Note 2 2 10 2" xfId="28391"/>
    <cellStyle name="Note 2 2 11" xfId="28392"/>
    <cellStyle name="Note 2 2 2" xfId="1157"/>
    <cellStyle name="Note 2 2 2 2" xfId="1158"/>
    <cellStyle name="Note 2 2 2 2 2" xfId="28393"/>
    <cellStyle name="Note 2 2 2 2 3" xfId="30456"/>
    <cellStyle name="Note 2 2 2 3" xfId="1159"/>
    <cellStyle name="Note 2 2 2 3 10" xfId="15073"/>
    <cellStyle name="Note 2 2 2 3 10 2" xfId="15074"/>
    <cellStyle name="Note 2 2 2 3 10 2 2" xfId="30457"/>
    <cellStyle name="Note 2 2 2 3 10 3" xfId="28394"/>
    <cellStyle name="Note 2 2 2 3 11" xfId="15075"/>
    <cellStyle name="Note 2 2 2 3 11 2" xfId="15076"/>
    <cellStyle name="Note 2 2 2 3 11 2 2" xfId="28395"/>
    <cellStyle name="Note 2 2 2 3 11 3" xfId="16446"/>
    <cellStyle name="Note 2 2 2 3 12" xfId="15077"/>
    <cellStyle name="Note 2 2 2 3 12 2" xfId="15078"/>
    <cellStyle name="Note 2 2 2 3 12 2 2" xfId="17344"/>
    <cellStyle name="Note 2 2 2 3 12 3" xfId="28396"/>
    <cellStyle name="Note 2 2 2 3 13" xfId="15079"/>
    <cellStyle name="Note 2 2 2 3 13 2" xfId="28397"/>
    <cellStyle name="Note 2 2 2 3 14" xfId="28398"/>
    <cellStyle name="Note 2 2 2 3 2" xfId="1160"/>
    <cellStyle name="Note 2 2 2 3 2 2" xfId="1934"/>
    <cellStyle name="Note 2 2 2 3 2 2 2" xfId="15080"/>
    <cellStyle name="Note 2 2 2 3 2 2 2 2" xfId="15081"/>
    <cellStyle name="Note 2 2 2 3 2 2 2 2 2" xfId="15082"/>
    <cellStyle name="Note 2 2 2 3 2 2 2 2 2 2" xfId="28399"/>
    <cellStyle name="Note 2 2 2 3 2 2 2 2 3" xfId="28400"/>
    <cellStyle name="Note 2 2 2 3 2 2 2 3" xfId="15083"/>
    <cellStyle name="Note 2 2 2 3 2 2 2 3 2" xfId="28401"/>
    <cellStyle name="Note 2 2 2 3 2 2 2 4" xfId="28402"/>
    <cellStyle name="Note 2 2 2 3 2 2 3" xfId="15084"/>
    <cellStyle name="Note 2 2 2 3 2 2 3 2" xfId="15085"/>
    <cellStyle name="Note 2 2 2 3 2 2 3 2 2" xfId="28403"/>
    <cellStyle name="Note 2 2 2 3 2 2 3 3" xfId="28404"/>
    <cellStyle name="Note 2 2 2 3 2 2 4" xfId="15086"/>
    <cellStyle name="Note 2 2 2 3 2 2 4 2" xfId="15087"/>
    <cellStyle name="Note 2 2 2 3 2 2 4 2 2" xfId="28405"/>
    <cellStyle name="Note 2 2 2 3 2 2 4 3" xfId="28406"/>
    <cellStyle name="Note 2 2 2 3 2 2 5" xfId="15088"/>
    <cellStyle name="Note 2 2 2 3 2 2 5 2" xfId="15089"/>
    <cellStyle name="Note 2 2 2 3 2 2 5 2 2" xfId="28407"/>
    <cellStyle name="Note 2 2 2 3 2 2 5 3" xfId="28408"/>
    <cellStyle name="Note 2 2 2 3 2 2 6" xfId="15090"/>
    <cellStyle name="Note 2 2 2 3 2 2 6 2" xfId="15091"/>
    <cellStyle name="Note 2 2 2 3 2 2 6 2 2" xfId="28409"/>
    <cellStyle name="Note 2 2 2 3 2 2 6 3" xfId="28410"/>
    <cellStyle name="Note 2 2 2 3 2 2 7" xfId="15092"/>
    <cellStyle name="Note 2 2 2 3 2 2 7 2" xfId="28411"/>
    <cellStyle name="Note 2 2 2 3 2 2 8" xfId="28412"/>
    <cellStyle name="Note 2 2 2 3 2 3" xfId="15093"/>
    <cellStyle name="Note 2 2 2 3 2 3 2" xfId="15094"/>
    <cellStyle name="Note 2 2 2 3 2 3 2 2" xfId="15095"/>
    <cellStyle name="Note 2 2 2 3 2 3 2 2 2" xfId="28413"/>
    <cellStyle name="Note 2 2 2 3 2 3 2 3" xfId="28414"/>
    <cellStyle name="Note 2 2 2 3 2 3 3" xfId="15096"/>
    <cellStyle name="Note 2 2 2 3 2 3 3 2" xfId="28415"/>
    <cellStyle name="Note 2 2 2 3 2 3 4" xfId="28416"/>
    <cellStyle name="Note 2 2 2 3 2 4" xfId="15097"/>
    <cellStyle name="Note 2 2 2 3 2 4 2" xfId="15098"/>
    <cellStyle name="Note 2 2 2 3 2 4 2 2" xfId="28417"/>
    <cellStyle name="Note 2 2 2 3 2 4 3" xfId="17394"/>
    <cellStyle name="Note 2 2 2 3 2 5" xfId="15099"/>
    <cellStyle name="Note 2 2 2 3 2 5 2" xfId="15100"/>
    <cellStyle name="Note 2 2 2 3 2 5 2 2" xfId="16713"/>
    <cellStyle name="Note 2 2 2 3 2 5 3" xfId="28418"/>
    <cellStyle name="Note 2 2 2 3 2 6" xfId="15101"/>
    <cellStyle name="Note 2 2 2 3 2 6 2" xfId="15102"/>
    <cellStyle name="Note 2 2 2 3 2 6 2 2" xfId="28419"/>
    <cellStyle name="Note 2 2 2 3 2 6 3" xfId="28420"/>
    <cellStyle name="Note 2 2 2 3 2 7" xfId="15103"/>
    <cellStyle name="Note 2 2 2 3 2 7 2" xfId="15104"/>
    <cellStyle name="Note 2 2 2 3 2 7 2 2" xfId="28421"/>
    <cellStyle name="Note 2 2 2 3 2 7 3" xfId="16447"/>
    <cellStyle name="Note 2 2 2 3 2 8" xfId="15105"/>
    <cellStyle name="Note 2 2 2 3 2 8 2" xfId="17345"/>
    <cellStyle name="Note 2 2 2 3 2 9" xfId="28422"/>
    <cellStyle name="Note 2 2 2 3 3" xfId="1161"/>
    <cellStyle name="Note 2 2 2 3 3 2" xfId="1935"/>
    <cellStyle name="Note 2 2 2 3 3 2 2" xfId="15106"/>
    <cellStyle name="Note 2 2 2 3 3 2 2 2" xfId="15107"/>
    <cellStyle name="Note 2 2 2 3 3 2 2 2 2" xfId="15108"/>
    <cellStyle name="Note 2 2 2 3 3 2 2 2 2 2" xfId="28423"/>
    <cellStyle name="Note 2 2 2 3 3 2 2 2 3" xfId="28424"/>
    <cellStyle name="Note 2 2 2 3 3 2 2 3" xfId="15109"/>
    <cellStyle name="Note 2 2 2 3 3 2 2 3 2" xfId="28425"/>
    <cellStyle name="Note 2 2 2 3 3 2 2 4" xfId="28426"/>
    <cellStyle name="Note 2 2 2 3 3 2 3" xfId="15110"/>
    <cellStyle name="Note 2 2 2 3 3 2 3 2" xfId="15111"/>
    <cellStyle name="Note 2 2 2 3 3 2 3 2 2" xfId="28427"/>
    <cellStyle name="Note 2 2 2 3 3 2 3 3" xfId="28428"/>
    <cellStyle name="Note 2 2 2 3 3 2 4" xfId="15112"/>
    <cellStyle name="Note 2 2 2 3 3 2 4 2" xfId="15113"/>
    <cellStyle name="Note 2 2 2 3 3 2 4 2 2" xfId="28429"/>
    <cellStyle name="Note 2 2 2 3 3 2 4 3" xfId="28430"/>
    <cellStyle name="Note 2 2 2 3 3 2 5" xfId="15114"/>
    <cellStyle name="Note 2 2 2 3 3 2 5 2" xfId="15115"/>
    <cellStyle name="Note 2 2 2 3 3 2 5 2 2" xfId="28431"/>
    <cellStyle name="Note 2 2 2 3 3 2 5 3" xfId="28432"/>
    <cellStyle name="Note 2 2 2 3 3 2 6" xfId="15116"/>
    <cellStyle name="Note 2 2 2 3 3 2 6 2" xfId="15117"/>
    <cellStyle name="Note 2 2 2 3 3 2 6 2 2" xfId="28433"/>
    <cellStyle name="Note 2 2 2 3 3 2 6 3" xfId="28434"/>
    <cellStyle name="Note 2 2 2 3 3 2 7" xfId="15118"/>
    <cellStyle name="Note 2 2 2 3 3 2 7 2" xfId="28435"/>
    <cellStyle name="Note 2 2 2 3 3 2 8" xfId="28436"/>
    <cellStyle name="Note 2 2 2 3 3 3" xfId="15119"/>
    <cellStyle name="Note 2 2 2 3 3 3 2" xfId="15120"/>
    <cellStyle name="Note 2 2 2 3 3 3 2 2" xfId="15121"/>
    <cellStyle name="Note 2 2 2 3 3 3 2 2 2" xfId="28437"/>
    <cellStyle name="Note 2 2 2 3 3 3 2 3" xfId="28438"/>
    <cellStyle name="Note 2 2 2 3 3 3 3" xfId="15122"/>
    <cellStyle name="Note 2 2 2 3 3 3 3 2" xfId="28439"/>
    <cellStyle name="Note 2 2 2 3 3 3 4" xfId="28440"/>
    <cellStyle name="Note 2 2 2 3 3 4" xfId="15123"/>
    <cellStyle name="Note 2 2 2 3 3 4 2" xfId="15124"/>
    <cellStyle name="Note 2 2 2 3 3 4 2 2" xfId="28441"/>
    <cellStyle name="Note 2 2 2 3 3 4 3" xfId="29526"/>
    <cellStyle name="Note 2 2 2 3 3 5" xfId="15125"/>
    <cellStyle name="Note 2 2 2 3 3 5 2" xfId="15126"/>
    <cellStyle name="Note 2 2 2 3 3 5 2 2" xfId="16714"/>
    <cellStyle name="Note 2 2 2 3 3 5 3" xfId="28442"/>
    <cellStyle name="Note 2 2 2 3 3 6" xfId="15127"/>
    <cellStyle name="Note 2 2 2 3 3 6 2" xfId="15128"/>
    <cellStyle name="Note 2 2 2 3 3 6 2 2" xfId="28443"/>
    <cellStyle name="Note 2 2 2 3 3 6 3" xfId="28444"/>
    <cellStyle name="Note 2 2 2 3 3 7" xfId="15129"/>
    <cellStyle name="Note 2 2 2 3 3 7 2" xfId="15130"/>
    <cellStyle name="Note 2 2 2 3 3 7 2 2" xfId="28445"/>
    <cellStyle name="Note 2 2 2 3 3 7 3" xfId="28446"/>
    <cellStyle name="Note 2 2 2 3 3 8" xfId="15131"/>
    <cellStyle name="Note 2 2 2 3 3 8 2" xfId="28447"/>
    <cellStyle name="Note 2 2 2 3 3 9" xfId="17346"/>
    <cellStyle name="Note 2 2 2 3 4" xfId="1162"/>
    <cellStyle name="Note 2 2 2 3 4 2" xfId="1936"/>
    <cellStyle name="Note 2 2 2 3 4 2 2" xfId="15132"/>
    <cellStyle name="Note 2 2 2 3 4 2 2 2" xfId="15133"/>
    <cellStyle name="Note 2 2 2 3 4 2 2 2 2" xfId="15134"/>
    <cellStyle name="Note 2 2 2 3 4 2 2 2 2 2" xfId="28448"/>
    <cellStyle name="Note 2 2 2 3 4 2 2 2 3" xfId="28449"/>
    <cellStyle name="Note 2 2 2 3 4 2 2 3" xfId="15135"/>
    <cellStyle name="Note 2 2 2 3 4 2 2 3 2" xfId="28450"/>
    <cellStyle name="Note 2 2 2 3 4 2 2 4" xfId="28451"/>
    <cellStyle name="Note 2 2 2 3 4 2 3" xfId="15136"/>
    <cellStyle name="Note 2 2 2 3 4 2 3 2" xfId="15137"/>
    <cellStyle name="Note 2 2 2 3 4 2 3 2 2" xfId="28452"/>
    <cellStyle name="Note 2 2 2 3 4 2 3 3" xfId="28453"/>
    <cellStyle name="Note 2 2 2 3 4 2 4" xfId="15138"/>
    <cellStyle name="Note 2 2 2 3 4 2 4 2" xfId="15139"/>
    <cellStyle name="Note 2 2 2 3 4 2 4 2 2" xfId="28454"/>
    <cellStyle name="Note 2 2 2 3 4 2 4 3" xfId="28455"/>
    <cellStyle name="Note 2 2 2 3 4 2 5" xfId="15140"/>
    <cellStyle name="Note 2 2 2 3 4 2 5 2" xfId="15141"/>
    <cellStyle name="Note 2 2 2 3 4 2 5 2 2" xfId="28456"/>
    <cellStyle name="Note 2 2 2 3 4 2 5 3" xfId="28457"/>
    <cellStyle name="Note 2 2 2 3 4 2 6" xfId="15142"/>
    <cellStyle name="Note 2 2 2 3 4 2 6 2" xfId="15143"/>
    <cellStyle name="Note 2 2 2 3 4 2 6 2 2" xfId="28458"/>
    <cellStyle name="Note 2 2 2 3 4 2 6 3" xfId="28459"/>
    <cellStyle name="Note 2 2 2 3 4 2 7" xfId="15144"/>
    <cellStyle name="Note 2 2 2 3 4 2 7 2" xfId="28460"/>
    <cellStyle name="Note 2 2 2 3 4 2 8" xfId="17347"/>
    <cellStyle name="Note 2 2 2 3 4 3" xfId="15145"/>
    <cellStyle name="Note 2 2 2 3 4 3 2" xfId="15146"/>
    <cellStyle name="Note 2 2 2 3 4 3 2 2" xfId="15147"/>
    <cellStyle name="Note 2 2 2 3 4 3 2 2 2" xfId="28461"/>
    <cellStyle name="Note 2 2 2 3 4 3 2 3" xfId="28462"/>
    <cellStyle name="Note 2 2 2 3 4 3 3" xfId="15148"/>
    <cellStyle name="Note 2 2 2 3 4 3 3 2" xfId="28463"/>
    <cellStyle name="Note 2 2 2 3 4 3 4" xfId="28464"/>
    <cellStyle name="Note 2 2 2 3 4 4" xfId="15149"/>
    <cellStyle name="Note 2 2 2 3 4 4 2" xfId="15150"/>
    <cellStyle name="Note 2 2 2 3 4 4 2 2" xfId="28465"/>
    <cellStyle name="Note 2 2 2 3 4 4 3" xfId="29527"/>
    <cellStyle name="Note 2 2 2 3 4 5" xfId="15151"/>
    <cellStyle name="Note 2 2 2 3 4 5 2" xfId="15152"/>
    <cellStyle name="Note 2 2 2 3 4 5 2 2" xfId="16715"/>
    <cellStyle name="Note 2 2 2 3 4 5 3" xfId="28466"/>
    <cellStyle name="Note 2 2 2 3 4 6" xfId="15153"/>
    <cellStyle name="Note 2 2 2 3 4 6 2" xfId="15154"/>
    <cellStyle name="Note 2 2 2 3 4 6 2 2" xfId="28467"/>
    <cellStyle name="Note 2 2 2 3 4 6 3" xfId="28468"/>
    <cellStyle name="Note 2 2 2 3 4 7" xfId="15155"/>
    <cellStyle name="Note 2 2 2 3 4 7 2" xfId="15156"/>
    <cellStyle name="Note 2 2 2 3 4 7 2 2" xfId="28469"/>
    <cellStyle name="Note 2 2 2 3 4 7 3" xfId="28470"/>
    <cellStyle name="Note 2 2 2 3 4 8" xfId="15157"/>
    <cellStyle name="Note 2 2 2 3 4 8 2" xfId="28471"/>
    <cellStyle name="Note 2 2 2 3 4 9" xfId="28472"/>
    <cellStyle name="Note 2 2 2 3 5" xfId="1937"/>
    <cellStyle name="Note 2 2 2 3 5 2" xfId="15158"/>
    <cellStyle name="Note 2 2 2 3 5 2 2" xfId="15159"/>
    <cellStyle name="Note 2 2 2 3 5 2 2 2" xfId="15160"/>
    <cellStyle name="Note 2 2 2 3 5 2 2 2 2" xfId="28473"/>
    <cellStyle name="Note 2 2 2 3 5 2 2 3" xfId="17348"/>
    <cellStyle name="Note 2 2 2 3 5 2 3" xfId="15161"/>
    <cellStyle name="Note 2 2 2 3 5 2 3 2" xfId="28474"/>
    <cellStyle name="Note 2 2 2 3 5 2 4" xfId="28475"/>
    <cellStyle name="Note 2 2 2 3 5 3" xfId="15162"/>
    <cellStyle name="Note 2 2 2 3 5 3 2" xfId="15163"/>
    <cellStyle name="Note 2 2 2 3 5 3 2 2" xfId="28476"/>
    <cellStyle name="Note 2 2 2 3 5 3 3" xfId="28477"/>
    <cellStyle name="Note 2 2 2 3 5 4" xfId="15164"/>
    <cellStyle name="Note 2 2 2 3 5 4 2" xfId="15165"/>
    <cellStyle name="Note 2 2 2 3 5 4 2 2" xfId="28478"/>
    <cellStyle name="Note 2 2 2 3 5 4 3" xfId="28479"/>
    <cellStyle name="Note 2 2 2 3 5 5" xfId="15166"/>
    <cellStyle name="Note 2 2 2 3 5 5 2" xfId="15167"/>
    <cellStyle name="Note 2 2 2 3 5 5 2 2" xfId="28480"/>
    <cellStyle name="Note 2 2 2 3 5 5 3" xfId="28481"/>
    <cellStyle name="Note 2 2 2 3 5 6" xfId="15168"/>
    <cellStyle name="Note 2 2 2 3 5 6 2" xfId="15169"/>
    <cellStyle name="Note 2 2 2 3 5 6 2 2" xfId="28482"/>
    <cellStyle name="Note 2 2 2 3 5 6 3" xfId="28483"/>
    <cellStyle name="Note 2 2 2 3 5 7" xfId="15170"/>
    <cellStyle name="Note 2 2 2 3 5 7 2" xfId="29528"/>
    <cellStyle name="Note 2 2 2 3 5 8" xfId="28484"/>
    <cellStyle name="Note 2 2 2 3 6" xfId="1938"/>
    <cellStyle name="Note 2 2 2 3 6 2" xfId="15171"/>
    <cellStyle name="Note 2 2 2 3 6 2 2" xfId="15172"/>
    <cellStyle name="Note 2 2 2 3 6 2 2 2" xfId="15173"/>
    <cellStyle name="Note 2 2 2 3 6 2 2 2 2" xfId="28485"/>
    <cellStyle name="Note 2 2 2 3 6 2 2 3" xfId="28486"/>
    <cellStyle name="Note 2 2 2 3 6 2 3" xfId="15174"/>
    <cellStyle name="Note 2 2 2 3 6 2 3 2" xfId="16448"/>
    <cellStyle name="Note 2 2 2 3 6 2 4" xfId="16449"/>
    <cellStyle name="Note 2 2 2 3 6 3" xfId="15175"/>
    <cellStyle name="Note 2 2 2 3 6 3 2" xfId="15176"/>
    <cellStyle name="Note 2 2 2 3 6 3 2 2" xfId="16450"/>
    <cellStyle name="Note 2 2 2 3 6 3 3" xfId="28487"/>
    <cellStyle name="Note 2 2 2 3 6 4" xfId="15177"/>
    <cellStyle name="Note 2 2 2 3 6 4 2" xfId="15178"/>
    <cellStyle name="Note 2 2 2 3 6 4 2 2" xfId="28488"/>
    <cellStyle name="Note 2 2 2 3 6 4 3" xfId="28489"/>
    <cellStyle name="Note 2 2 2 3 6 5" xfId="15179"/>
    <cellStyle name="Note 2 2 2 3 6 5 2" xfId="15180"/>
    <cellStyle name="Note 2 2 2 3 6 5 2 2" xfId="28490"/>
    <cellStyle name="Note 2 2 2 3 6 5 3" xfId="28491"/>
    <cellStyle name="Note 2 2 2 3 6 6" xfId="15181"/>
    <cellStyle name="Note 2 2 2 3 6 6 2" xfId="15182"/>
    <cellStyle name="Note 2 2 2 3 6 6 2 2" xfId="28492"/>
    <cellStyle name="Note 2 2 2 3 6 6 3" xfId="28493"/>
    <cellStyle name="Note 2 2 2 3 6 7" xfId="15183"/>
    <cellStyle name="Note 2 2 2 3 6 7 2" xfId="29529"/>
    <cellStyle name="Note 2 2 2 3 6 8" xfId="16451"/>
    <cellStyle name="Note 2 2 2 3 7" xfId="1939"/>
    <cellStyle name="Note 2 2 2 3 7 2" xfId="15184"/>
    <cellStyle name="Note 2 2 2 3 7 2 2" xfId="15185"/>
    <cellStyle name="Note 2 2 2 3 7 2 2 2" xfId="15186"/>
    <cellStyle name="Note 2 2 2 3 7 2 2 2 2" xfId="17349"/>
    <cellStyle name="Note 2 2 2 3 7 2 2 3" xfId="28494"/>
    <cellStyle name="Note 2 2 2 3 7 2 3" xfId="15187"/>
    <cellStyle name="Note 2 2 2 3 7 2 3 2" xfId="28495"/>
    <cellStyle name="Note 2 2 2 3 7 2 4" xfId="28496"/>
    <cellStyle name="Note 2 2 2 3 7 3" xfId="15188"/>
    <cellStyle name="Note 2 2 2 3 7 3 2" xfId="15189"/>
    <cellStyle name="Note 2 2 2 3 7 3 2 2" xfId="28497"/>
    <cellStyle name="Note 2 2 2 3 7 3 3" xfId="28498"/>
    <cellStyle name="Note 2 2 2 3 7 4" xfId="15190"/>
    <cellStyle name="Note 2 2 2 3 7 4 2" xfId="15191"/>
    <cellStyle name="Note 2 2 2 3 7 4 2 2" xfId="28499"/>
    <cellStyle name="Note 2 2 2 3 7 4 3" xfId="28500"/>
    <cellStyle name="Note 2 2 2 3 7 5" xfId="15192"/>
    <cellStyle name="Note 2 2 2 3 7 5 2" xfId="15193"/>
    <cellStyle name="Note 2 2 2 3 7 5 2 2" xfId="28501"/>
    <cellStyle name="Note 2 2 2 3 7 5 3" xfId="28502"/>
    <cellStyle name="Note 2 2 2 3 7 6" xfId="15194"/>
    <cellStyle name="Note 2 2 2 3 7 6 2" xfId="15195"/>
    <cellStyle name="Note 2 2 2 3 7 6 2 2" xfId="28503"/>
    <cellStyle name="Note 2 2 2 3 7 6 3" xfId="28504"/>
    <cellStyle name="Note 2 2 2 3 7 7" xfId="15196"/>
    <cellStyle name="Note 2 2 2 3 7 7 2" xfId="29530"/>
    <cellStyle name="Note 2 2 2 3 7 8" xfId="28505"/>
    <cellStyle name="Note 2 2 2 3 8" xfId="15197"/>
    <cellStyle name="Note 2 2 2 3 8 2" xfId="15198"/>
    <cellStyle name="Note 2 2 2 3 8 2 2" xfId="15199"/>
    <cellStyle name="Note 2 2 2 3 8 2 2 2" xfId="28506"/>
    <cellStyle name="Note 2 2 2 3 8 2 3" xfId="28507"/>
    <cellStyle name="Note 2 2 2 3 8 3" xfId="15200"/>
    <cellStyle name="Note 2 2 2 3 8 3 2" xfId="28508"/>
    <cellStyle name="Note 2 2 2 3 8 4" xfId="28509"/>
    <cellStyle name="Note 2 2 2 3 9" xfId="15201"/>
    <cellStyle name="Note 2 2 2 3 9 2" xfId="15202"/>
    <cellStyle name="Note 2 2 2 3 9 2 2" xfId="28510"/>
    <cellStyle name="Note 2 2 2 3 9 3" xfId="28511"/>
    <cellStyle name="Note 2 2 2 4" xfId="1163"/>
    <cellStyle name="Note 2 2 2 4 2" xfId="28512"/>
    <cellStyle name="Note 2 2 2 4 3" xfId="28513"/>
    <cellStyle name="Note 2 2 2 5" xfId="28514"/>
    <cellStyle name="Note 2 2 2 6" xfId="28515"/>
    <cellStyle name="Note 2 2 3" xfId="1164"/>
    <cellStyle name="Note 2 2 3 2" xfId="28516"/>
    <cellStyle name="Note 2 2 4" xfId="1165"/>
    <cellStyle name="Note 2 2 4 10" xfId="15203"/>
    <cellStyle name="Note 2 2 4 10 2" xfId="15204"/>
    <cellStyle name="Note 2 2 4 10 2 2" xfId="28517"/>
    <cellStyle name="Note 2 2 4 10 3" xfId="28518"/>
    <cellStyle name="Note 2 2 4 11" xfId="15205"/>
    <cellStyle name="Note 2 2 4 11 2" xfId="15206"/>
    <cellStyle name="Note 2 2 4 11 2 2" xfId="28519"/>
    <cellStyle name="Note 2 2 4 11 3" xfId="16452"/>
    <cellStyle name="Note 2 2 4 12" xfId="15207"/>
    <cellStyle name="Note 2 2 4 12 2" xfId="15208"/>
    <cellStyle name="Note 2 2 4 12 2 2" xfId="17350"/>
    <cellStyle name="Note 2 2 4 12 3" xfId="28520"/>
    <cellStyle name="Note 2 2 4 13" xfId="28521"/>
    <cellStyle name="Note 2 2 4 2" xfId="1166"/>
    <cellStyle name="Note 2 2 4 2 2" xfId="1167"/>
    <cellStyle name="Note 2 2 4 2 2 2" xfId="15209"/>
    <cellStyle name="Note 2 2 4 2 2 2 2" xfId="15210"/>
    <cellStyle name="Note 2 2 4 2 2 2 2 2" xfId="15211"/>
    <cellStyle name="Note 2 2 4 2 2 2 2 2 2" xfId="28522"/>
    <cellStyle name="Note 2 2 4 2 2 2 2 3" xfId="28523"/>
    <cellStyle name="Note 2 2 4 2 2 2 3" xfId="15212"/>
    <cellStyle name="Note 2 2 4 2 2 2 3 2" xfId="28524"/>
    <cellStyle name="Note 2 2 4 2 2 2 4" xfId="28525"/>
    <cellStyle name="Note 2 2 4 2 2 3" xfId="15213"/>
    <cellStyle name="Note 2 2 4 2 2 3 2" xfId="15214"/>
    <cellStyle name="Note 2 2 4 2 2 3 2 2" xfId="28526"/>
    <cellStyle name="Note 2 2 4 2 2 3 3" xfId="28527"/>
    <cellStyle name="Note 2 2 4 2 2 4" xfId="15215"/>
    <cellStyle name="Note 2 2 4 2 2 4 2" xfId="15216"/>
    <cellStyle name="Note 2 2 4 2 2 4 2 2" xfId="28528"/>
    <cellStyle name="Note 2 2 4 2 2 4 3" xfId="29531"/>
    <cellStyle name="Note 2 2 4 2 2 5" xfId="15217"/>
    <cellStyle name="Note 2 2 4 2 2 5 2" xfId="15218"/>
    <cellStyle name="Note 2 2 4 2 2 5 2 2" xfId="16716"/>
    <cellStyle name="Note 2 2 4 2 2 5 3" xfId="28529"/>
    <cellStyle name="Note 2 2 4 2 2 6" xfId="15219"/>
    <cellStyle name="Note 2 2 4 2 2 6 2" xfId="15220"/>
    <cellStyle name="Note 2 2 4 2 2 6 2 2" xfId="28530"/>
    <cellStyle name="Note 2 2 4 2 2 6 3" xfId="28531"/>
    <cellStyle name="Note 2 2 4 2 2 7" xfId="28532"/>
    <cellStyle name="Note 2 2 4 2 3" xfId="15221"/>
    <cellStyle name="Note 2 2 4 2 3 2" xfId="15222"/>
    <cellStyle name="Note 2 2 4 2 3 2 2" xfId="15223"/>
    <cellStyle name="Note 2 2 4 2 3 2 2 2" xfId="28533"/>
    <cellStyle name="Note 2 2 4 2 3 2 3" xfId="28534"/>
    <cellStyle name="Note 2 2 4 2 3 3" xfId="15224"/>
    <cellStyle name="Note 2 2 4 2 3 3 2" xfId="28535"/>
    <cellStyle name="Note 2 2 4 2 3 4" xfId="28536"/>
    <cellStyle name="Note 2 2 4 2 4" xfId="15225"/>
    <cellStyle name="Note 2 2 4 2 4 2" xfId="15226"/>
    <cellStyle name="Note 2 2 4 2 4 2 2" xfId="28537"/>
    <cellStyle name="Note 2 2 4 2 4 3" xfId="28538"/>
    <cellStyle name="Note 2 2 4 2 5" xfId="15227"/>
    <cellStyle name="Note 2 2 4 2 5 2" xfId="15228"/>
    <cellStyle name="Note 2 2 4 2 5 2 2" xfId="28539"/>
    <cellStyle name="Note 2 2 4 2 5 3" xfId="28540"/>
    <cellStyle name="Note 2 2 4 2 6" xfId="15229"/>
    <cellStyle name="Note 2 2 4 2 6 2" xfId="15230"/>
    <cellStyle name="Note 2 2 4 2 6 2 2" xfId="28541"/>
    <cellStyle name="Note 2 2 4 2 6 3" xfId="28542"/>
    <cellStyle name="Note 2 2 4 2 7" xfId="15231"/>
    <cellStyle name="Note 2 2 4 2 7 2" xfId="15232"/>
    <cellStyle name="Note 2 2 4 2 7 2 2" xfId="28543"/>
    <cellStyle name="Note 2 2 4 2 7 3" xfId="28544"/>
    <cellStyle name="Note 2 2 4 2 8" xfId="15233"/>
    <cellStyle name="Note 2 2 4 2 8 2" xfId="28545"/>
    <cellStyle name="Note 2 2 4 2 9" xfId="16453"/>
    <cellStyle name="Note 2 2 4 3" xfId="1168"/>
    <cellStyle name="Note 2 2 4 3 2" xfId="1940"/>
    <cellStyle name="Note 2 2 4 3 2 2" xfId="15234"/>
    <cellStyle name="Note 2 2 4 3 2 2 2" xfId="15235"/>
    <cellStyle name="Note 2 2 4 3 2 2 2 2" xfId="15236"/>
    <cellStyle name="Note 2 2 4 3 2 2 2 2 2" xfId="17351"/>
    <cellStyle name="Note 2 2 4 3 2 2 2 3" xfId="28546"/>
    <cellStyle name="Note 2 2 4 3 2 2 3" xfId="15237"/>
    <cellStyle name="Note 2 2 4 3 2 2 3 2" xfId="28547"/>
    <cellStyle name="Note 2 2 4 3 2 2 4" xfId="28548"/>
    <cellStyle name="Note 2 2 4 3 2 3" xfId="15238"/>
    <cellStyle name="Note 2 2 4 3 2 3 2" xfId="15239"/>
    <cellStyle name="Note 2 2 4 3 2 3 2 2" xfId="28549"/>
    <cellStyle name="Note 2 2 4 3 2 3 3" xfId="28550"/>
    <cellStyle name="Note 2 2 4 3 2 4" xfId="15240"/>
    <cellStyle name="Note 2 2 4 3 2 4 2" xfId="15241"/>
    <cellStyle name="Note 2 2 4 3 2 4 2 2" xfId="28551"/>
    <cellStyle name="Note 2 2 4 3 2 4 3" xfId="28552"/>
    <cellStyle name="Note 2 2 4 3 2 5" xfId="15242"/>
    <cellStyle name="Note 2 2 4 3 2 5 2" xfId="15243"/>
    <cellStyle name="Note 2 2 4 3 2 5 2 2" xfId="29532"/>
    <cellStyle name="Note 2 2 4 3 2 5 3" xfId="16717"/>
    <cellStyle name="Note 2 2 4 3 2 6" xfId="15244"/>
    <cellStyle name="Note 2 2 4 3 2 6 2" xfId="15245"/>
    <cellStyle name="Note 2 2 4 3 2 6 2 2" xfId="28553"/>
    <cellStyle name="Note 2 2 4 3 2 6 3" xfId="28554"/>
    <cellStyle name="Note 2 2 4 3 2 7" xfId="15246"/>
    <cellStyle name="Note 2 2 4 3 2 7 2" xfId="28555"/>
    <cellStyle name="Note 2 2 4 3 2 8" xfId="28556"/>
    <cellStyle name="Note 2 2 4 3 3" xfId="15247"/>
    <cellStyle name="Note 2 2 4 3 3 2" xfId="15248"/>
    <cellStyle name="Note 2 2 4 3 3 2 2" xfId="15249"/>
    <cellStyle name="Note 2 2 4 3 3 2 2 2" xfId="28557"/>
    <cellStyle name="Note 2 2 4 3 3 2 3" xfId="28558"/>
    <cellStyle name="Note 2 2 4 3 3 3" xfId="15250"/>
    <cellStyle name="Note 2 2 4 3 3 3 2" xfId="28559"/>
    <cellStyle name="Note 2 2 4 3 3 4" xfId="28560"/>
    <cellStyle name="Note 2 2 4 3 4" xfId="15251"/>
    <cellStyle name="Note 2 2 4 3 4 2" xfId="15252"/>
    <cellStyle name="Note 2 2 4 3 4 2 2" xfId="28561"/>
    <cellStyle name="Note 2 2 4 3 4 3" xfId="28562"/>
    <cellStyle name="Note 2 2 4 3 5" xfId="15253"/>
    <cellStyle name="Note 2 2 4 3 5 2" xfId="15254"/>
    <cellStyle name="Note 2 2 4 3 5 2 2" xfId="28563"/>
    <cellStyle name="Note 2 2 4 3 5 3" xfId="28564"/>
    <cellStyle name="Note 2 2 4 3 6" xfId="15255"/>
    <cellStyle name="Note 2 2 4 3 6 2" xfId="15256"/>
    <cellStyle name="Note 2 2 4 3 6 2 2" xfId="28565"/>
    <cellStyle name="Note 2 2 4 3 6 3" xfId="28566"/>
    <cellStyle name="Note 2 2 4 3 7" xfId="15257"/>
    <cellStyle name="Note 2 2 4 3 7 2" xfId="15258"/>
    <cellStyle name="Note 2 2 4 3 7 2 2" xfId="28567"/>
    <cellStyle name="Note 2 2 4 3 7 3" xfId="28568"/>
    <cellStyle name="Note 2 2 4 3 8" xfId="15259"/>
    <cellStyle name="Note 2 2 4 3 8 2" xfId="28569"/>
    <cellStyle name="Note 2 2 4 3 9" xfId="28570"/>
    <cellStyle name="Note 2 2 4 4" xfId="1169"/>
    <cellStyle name="Note 2 2 4 4 2" xfId="1941"/>
    <cellStyle name="Note 2 2 4 4 2 2" xfId="15260"/>
    <cellStyle name="Note 2 2 4 4 2 2 2" xfId="15261"/>
    <cellStyle name="Note 2 2 4 4 2 2 2 2" xfId="15262"/>
    <cellStyle name="Note 2 2 4 4 2 2 2 2 2" xfId="28571"/>
    <cellStyle name="Note 2 2 4 4 2 2 2 3" xfId="17352"/>
    <cellStyle name="Note 2 2 4 4 2 2 3" xfId="15263"/>
    <cellStyle name="Note 2 2 4 4 2 2 3 2" xfId="28572"/>
    <cellStyle name="Note 2 2 4 4 2 2 4" xfId="28573"/>
    <cellStyle name="Note 2 2 4 4 2 3" xfId="15264"/>
    <cellStyle name="Note 2 2 4 4 2 3 2" xfId="15265"/>
    <cellStyle name="Note 2 2 4 4 2 3 2 2" xfId="28574"/>
    <cellStyle name="Note 2 2 4 4 2 3 3" xfId="28575"/>
    <cellStyle name="Note 2 2 4 4 2 4" xfId="15266"/>
    <cellStyle name="Note 2 2 4 4 2 4 2" xfId="15267"/>
    <cellStyle name="Note 2 2 4 4 2 4 2 2" xfId="28576"/>
    <cellStyle name="Note 2 2 4 4 2 4 3" xfId="28577"/>
    <cellStyle name="Note 2 2 4 4 2 5" xfId="15268"/>
    <cellStyle name="Note 2 2 4 4 2 5 2" xfId="15269"/>
    <cellStyle name="Note 2 2 4 4 2 5 2 2" xfId="29533"/>
    <cellStyle name="Note 2 2 4 4 2 5 3" xfId="16718"/>
    <cellStyle name="Note 2 2 4 4 2 6" xfId="15270"/>
    <cellStyle name="Note 2 2 4 4 2 6 2" xfId="15271"/>
    <cellStyle name="Note 2 2 4 4 2 6 2 2" xfId="28578"/>
    <cellStyle name="Note 2 2 4 4 2 6 3" xfId="28579"/>
    <cellStyle name="Note 2 2 4 4 2 7" xfId="15272"/>
    <cellStyle name="Note 2 2 4 4 2 7 2" xfId="28580"/>
    <cellStyle name="Note 2 2 4 4 2 8" xfId="28581"/>
    <cellStyle name="Note 2 2 4 4 3" xfId="15273"/>
    <cellStyle name="Note 2 2 4 4 3 2" xfId="15274"/>
    <cellStyle name="Note 2 2 4 4 3 2 2" xfId="15275"/>
    <cellStyle name="Note 2 2 4 4 3 2 2 2" xfId="28582"/>
    <cellStyle name="Note 2 2 4 4 3 2 3" xfId="28583"/>
    <cellStyle name="Note 2 2 4 4 3 3" xfId="15276"/>
    <cellStyle name="Note 2 2 4 4 3 3 2" xfId="28584"/>
    <cellStyle name="Note 2 2 4 4 3 4" xfId="16719"/>
    <cellStyle name="Note 2 2 4 4 4" xfId="15277"/>
    <cellStyle name="Note 2 2 4 4 4 2" xfId="15278"/>
    <cellStyle name="Note 2 2 4 4 4 2 2" xfId="17353"/>
    <cellStyle name="Note 2 2 4 4 4 3" xfId="28585"/>
    <cellStyle name="Note 2 2 4 4 5" xfId="15279"/>
    <cellStyle name="Note 2 2 4 4 5 2" xfId="15280"/>
    <cellStyle name="Note 2 2 4 4 5 2 2" xfId="28586"/>
    <cellStyle name="Note 2 2 4 4 5 3" xfId="28587"/>
    <cellStyle name="Note 2 2 4 4 6" xfId="15281"/>
    <cellStyle name="Note 2 2 4 4 6 2" xfId="15282"/>
    <cellStyle name="Note 2 2 4 4 6 2 2" xfId="28588"/>
    <cellStyle name="Note 2 2 4 4 6 3" xfId="28589"/>
    <cellStyle name="Note 2 2 4 4 7" xfId="15283"/>
    <cellStyle name="Note 2 2 4 4 7 2" xfId="15284"/>
    <cellStyle name="Note 2 2 4 4 7 2 2" xfId="28590"/>
    <cellStyle name="Note 2 2 4 4 7 3" xfId="28591"/>
    <cellStyle name="Note 2 2 4 4 8" xfId="15285"/>
    <cellStyle name="Note 2 2 4 4 8 2" xfId="28592"/>
    <cellStyle name="Note 2 2 4 4 9" xfId="28593"/>
    <cellStyle name="Note 2 2 4 5" xfId="1170"/>
    <cellStyle name="Note 2 2 4 5 2" xfId="15286"/>
    <cellStyle name="Note 2 2 4 5 2 2" xfId="15287"/>
    <cellStyle name="Note 2 2 4 5 2 2 2" xfId="15288"/>
    <cellStyle name="Note 2 2 4 5 2 2 2 2" xfId="28594"/>
    <cellStyle name="Note 2 2 4 5 2 2 3" xfId="28595"/>
    <cellStyle name="Note 2 2 4 5 2 3" xfId="15289"/>
    <cellStyle name="Note 2 2 4 5 2 3 2" xfId="28596"/>
    <cellStyle name="Note 2 2 4 5 2 4" xfId="28597"/>
    <cellStyle name="Note 2 2 4 5 3" xfId="15290"/>
    <cellStyle name="Note 2 2 4 5 3 2" xfId="15291"/>
    <cellStyle name="Note 2 2 4 5 3 2 2" xfId="17354"/>
    <cellStyle name="Note 2 2 4 5 3 3" xfId="28598"/>
    <cellStyle name="Note 2 2 4 5 4" xfId="15292"/>
    <cellStyle name="Note 2 2 4 5 4 2" xfId="15293"/>
    <cellStyle name="Note 2 2 4 5 4 2 2" xfId="28599"/>
    <cellStyle name="Note 2 2 4 5 4 3" xfId="28600"/>
    <cellStyle name="Note 2 2 4 5 5" xfId="15294"/>
    <cellStyle name="Note 2 2 4 5 5 2" xfId="15295"/>
    <cellStyle name="Note 2 2 4 5 5 2 2" xfId="28601"/>
    <cellStyle name="Note 2 2 4 5 5 3" xfId="29534"/>
    <cellStyle name="Note 2 2 4 5 6" xfId="15296"/>
    <cellStyle name="Note 2 2 4 5 6 2" xfId="15297"/>
    <cellStyle name="Note 2 2 4 5 6 2 2" xfId="28602"/>
    <cellStyle name="Note 2 2 4 5 6 3" xfId="28603"/>
    <cellStyle name="Note 2 2 4 5 7" xfId="15298"/>
    <cellStyle name="Note 2 2 4 5 7 2" xfId="28604"/>
    <cellStyle name="Note 2 2 4 5 8" xfId="28605"/>
    <cellStyle name="Note 2 2 4 6" xfId="1942"/>
    <cellStyle name="Note 2 2 4 6 2" xfId="15299"/>
    <cellStyle name="Note 2 2 4 6 2 2" xfId="15300"/>
    <cellStyle name="Note 2 2 4 6 2 2 2" xfId="15301"/>
    <cellStyle name="Note 2 2 4 6 2 2 2 2" xfId="28606"/>
    <cellStyle name="Note 2 2 4 6 2 2 3" xfId="28607"/>
    <cellStyle name="Note 2 2 4 6 2 3" xfId="15302"/>
    <cellStyle name="Note 2 2 4 6 2 3 2" xfId="28608"/>
    <cellStyle name="Note 2 2 4 6 2 4" xfId="28609"/>
    <cellStyle name="Note 2 2 4 6 3" xfId="15303"/>
    <cellStyle name="Note 2 2 4 6 3 2" xfId="15304"/>
    <cellStyle name="Note 2 2 4 6 3 2 2" xfId="28610"/>
    <cellStyle name="Note 2 2 4 6 3 3" xfId="28611"/>
    <cellStyle name="Note 2 2 4 6 4" xfId="15305"/>
    <cellStyle name="Note 2 2 4 6 4 2" xfId="15306"/>
    <cellStyle name="Note 2 2 4 6 4 2 2" xfId="28612"/>
    <cellStyle name="Note 2 2 4 6 4 3" xfId="28613"/>
    <cellStyle name="Note 2 2 4 6 5" xfId="15307"/>
    <cellStyle name="Note 2 2 4 6 5 2" xfId="15308"/>
    <cellStyle name="Note 2 2 4 6 5 2 2" xfId="28614"/>
    <cellStyle name="Note 2 2 4 6 5 3" xfId="29535"/>
    <cellStyle name="Note 2 2 4 6 6" xfId="15309"/>
    <cellStyle name="Note 2 2 4 6 6 2" xfId="15310"/>
    <cellStyle name="Note 2 2 4 6 6 2 2" xfId="28615"/>
    <cellStyle name="Note 2 2 4 6 6 3" xfId="28616"/>
    <cellStyle name="Note 2 2 4 6 7" xfId="15311"/>
    <cellStyle name="Note 2 2 4 6 7 2" xfId="16454"/>
    <cellStyle name="Note 2 2 4 6 8" xfId="16455"/>
    <cellStyle name="Note 2 2 4 7" xfId="1943"/>
    <cellStyle name="Note 2 2 4 7 2" xfId="15312"/>
    <cellStyle name="Note 2 2 4 7 2 2" xfId="15313"/>
    <cellStyle name="Note 2 2 4 7 2 2 2" xfId="15314"/>
    <cellStyle name="Note 2 2 4 7 2 2 2 2" xfId="16456"/>
    <cellStyle name="Note 2 2 4 7 2 2 3" xfId="16457"/>
    <cellStyle name="Note 2 2 4 7 2 3" xfId="15315"/>
    <cellStyle name="Note 2 2 4 7 2 3 2" xfId="16458"/>
    <cellStyle name="Note 2 2 4 7 2 4" xfId="16459"/>
    <cellStyle name="Note 2 2 4 7 3" xfId="15316"/>
    <cellStyle name="Note 2 2 4 7 3 2" xfId="15317"/>
    <cellStyle name="Note 2 2 4 7 3 2 2" xfId="16460"/>
    <cellStyle name="Note 2 2 4 7 3 3" xfId="16461"/>
    <cellStyle name="Note 2 2 4 7 4" xfId="15318"/>
    <cellStyle name="Note 2 2 4 7 4 2" xfId="15319"/>
    <cellStyle name="Note 2 2 4 7 4 2 2" xfId="16462"/>
    <cellStyle name="Note 2 2 4 7 4 3" xfId="16463"/>
    <cellStyle name="Note 2 2 4 7 5" xfId="15320"/>
    <cellStyle name="Note 2 2 4 7 5 2" xfId="15321"/>
    <cellStyle name="Note 2 2 4 7 5 2 2" xfId="16464"/>
    <cellStyle name="Note 2 2 4 7 5 3" xfId="29536"/>
    <cellStyle name="Note 2 2 4 7 6" xfId="15322"/>
    <cellStyle name="Note 2 2 4 7 6 2" xfId="15323"/>
    <cellStyle name="Note 2 2 4 7 6 2 2" xfId="16465"/>
    <cellStyle name="Note 2 2 4 7 6 3" xfId="16840"/>
    <cellStyle name="Note 2 2 4 7 7" xfId="15324"/>
    <cellStyle name="Note 2 2 4 7 7 2" xfId="16466"/>
    <cellStyle name="Note 2 2 4 7 8" xfId="16467"/>
    <cellStyle name="Note 2 2 4 8" xfId="15325"/>
    <cellStyle name="Note 2 2 4 8 2" xfId="15326"/>
    <cellStyle name="Note 2 2 4 8 2 2" xfId="15327"/>
    <cellStyle name="Note 2 2 4 8 2 2 2" xfId="16468"/>
    <cellStyle name="Note 2 2 4 8 2 3" xfId="16469"/>
    <cellStyle name="Note 2 2 4 8 3" xfId="15328"/>
    <cellStyle name="Note 2 2 4 8 3 2" xfId="16470"/>
    <cellStyle name="Note 2 2 4 8 4" xfId="16471"/>
    <cellStyle name="Note 2 2 4 9" xfId="15329"/>
    <cellStyle name="Note 2 2 4 9 2" xfId="15330"/>
    <cellStyle name="Note 2 2 4 9 2 2" xfId="16472"/>
    <cellStyle name="Note 2 2 4 9 3" xfId="16473"/>
    <cellStyle name="Note 2 2 5" xfId="1171"/>
    <cellStyle name="Note 2 2 5 2" xfId="16474"/>
    <cellStyle name="Note 2 2 6" xfId="1172"/>
    <cellStyle name="Note 2 2 6 2" xfId="16852"/>
    <cellStyle name="Note 2 2 7" xfId="1173"/>
    <cellStyle name="Note 2 2 7 2" xfId="17454"/>
    <cellStyle name="Note 2 2 8" xfId="1174"/>
    <cellStyle name="Note 2 2 8 2" xfId="15331"/>
    <cellStyle name="Note 2 2 8 2 2" xfId="28617"/>
    <cellStyle name="Note 2 2 8 2 3" xfId="28618"/>
    <cellStyle name="Note 2 2 8 3" xfId="28619"/>
    <cellStyle name="Note 2 2 9" xfId="15332"/>
    <cellStyle name="Note 2 2 9 2" xfId="28620"/>
    <cellStyle name="Note 2 2 9 3" xfId="16854"/>
    <cellStyle name="Note 2 3" xfId="1175"/>
    <cellStyle name="Note 2 3 2" xfId="17422"/>
    <cellStyle name="Note 2 4" xfId="1176"/>
    <cellStyle name="Note 2 4 10" xfId="15333"/>
    <cellStyle name="Note 2 4 10 2" xfId="15334"/>
    <cellStyle name="Note 2 4 10 2 2" xfId="28621"/>
    <cellStyle name="Note 2 4 10 3" xfId="28622"/>
    <cellStyle name="Note 2 4 11" xfId="15335"/>
    <cellStyle name="Note 2 4 11 2" xfId="15336"/>
    <cellStyle name="Note 2 4 11 2 2" xfId="28623"/>
    <cellStyle name="Note 2 4 11 3" xfId="28624"/>
    <cellStyle name="Note 2 4 12" xfId="15337"/>
    <cellStyle name="Note 2 4 12 2" xfId="15338"/>
    <cellStyle name="Note 2 4 12 2 2" xfId="17455"/>
    <cellStyle name="Note 2 4 12 3" xfId="28625"/>
    <cellStyle name="Note 2 4 13" xfId="15339"/>
    <cellStyle name="Note 2 4 13 2" xfId="28626"/>
    <cellStyle name="Note 2 4 14" xfId="29537"/>
    <cellStyle name="Note 2 4 2" xfId="1177"/>
    <cellStyle name="Note 2 4 2 2" xfId="1944"/>
    <cellStyle name="Note 2 4 2 2 2" xfId="15340"/>
    <cellStyle name="Note 2 4 2 2 2 2" xfId="15341"/>
    <cellStyle name="Note 2 4 2 2 2 2 2" xfId="15342"/>
    <cellStyle name="Note 2 4 2 2 2 2 2 2" xfId="30458"/>
    <cellStyle name="Note 2 4 2 2 2 2 3" xfId="28627"/>
    <cellStyle name="Note 2 4 2 2 2 3" xfId="15343"/>
    <cellStyle name="Note 2 4 2 2 2 3 2" xfId="17456"/>
    <cellStyle name="Note 2 4 2 2 2 4" xfId="28628"/>
    <cellStyle name="Note 2 4 2 2 3" xfId="15344"/>
    <cellStyle name="Note 2 4 2 2 3 2" xfId="15345"/>
    <cellStyle name="Note 2 4 2 2 3 2 2" xfId="28629"/>
    <cellStyle name="Note 2 4 2 2 3 3" xfId="28630"/>
    <cellStyle name="Note 2 4 2 2 4" xfId="15346"/>
    <cellStyle name="Note 2 4 2 2 4 2" xfId="15347"/>
    <cellStyle name="Note 2 4 2 2 4 2 2" xfId="28631"/>
    <cellStyle name="Note 2 4 2 2 4 3" xfId="28632"/>
    <cellStyle name="Note 2 4 2 2 5" xfId="15348"/>
    <cellStyle name="Note 2 4 2 2 5 2" xfId="15349"/>
    <cellStyle name="Note 2 4 2 2 5 2 2" xfId="28633"/>
    <cellStyle name="Note 2 4 2 2 5 3" xfId="28634"/>
    <cellStyle name="Note 2 4 2 2 6" xfId="15350"/>
    <cellStyle name="Note 2 4 2 2 6 2" xfId="15351"/>
    <cellStyle name="Note 2 4 2 2 6 2 2" xfId="28635"/>
    <cellStyle name="Note 2 4 2 2 6 3" xfId="28636"/>
    <cellStyle name="Note 2 4 2 2 7" xfId="15352"/>
    <cellStyle name="Note 2 4 2 2 7 2" xfId="28637"/>
    <cellStyle name="Note 2 4 2 2 8" xfId="28638"/>
    <cellStyle name="Note 2 4 2 3" xfId="15353"/>
    <cellStyle name="Note 2 4 2 3 2" xfId="15354"/>
    <cellStyle name="Note 2 4 2 3 2 2" xfId="15355"/>
    <cellStyle name="Note 2 4 2 3 2 2 2" xfId="28639"/>
    <cellStyle name="Note 2 4 2 3 2 3" xfId="28640"/>
    <cellStyle name="Note 2 4 2 3 3" xfId="15356"/>
    <cellStyle name="Note 2 4 2 3 3 2" xfId="28641"/>
    <cellStyle name="Note 2 4 2 3 4" xfId="28642"/>
    <cellStyle name="Note 2 4 2 4" xfId="15357"/>
    <cellStyle name="Note 2 4 2 4 2" xfId="15358"/>
    <cellStyle name="Note 2 4 2 4 2 2" xfId="28643"/>
    <cellStyle name="Note 2 4 2 4 3" xfId="16475"/>
    <cellStyle name="Note 2 4 2 5" xfId="15359"/>
    <cellStyle name="Note 2 4 2 5 2" xfId="15360"/>
    <cellStyle name="Note 2 4 2 5 2 2" xfId="16476"/>
    <cellStyle name="Note 2 4 2 5 3" xfId="16477"/>
    <cellStyle name="Note 2 4 2 6" xfId="15361"/>
    <cellStyle name="Note 2 4 2 6 2" xfId="15362"/>
    <cellStyle name="Note 2 4 2 6 2 2" xfId="16478"/>
    <cellStyle name="Note 2 4 2 6 3" xfId="28644"/>
    <cellStyle name="Note 2 4 2 7" xfId="15363"/>
    <cellStyle name="Note 2 4 2 7 2" xfId="15364"/>
    <cellStyle name="Note 2 4 2 7 2 2" xfId="28645"/>
    <cellStyle name="Note 2 4 2 7 3" xfId="28646"/>
    <cellStyle name="Note 2 4 2 8" xfId="15365"/>
    <cellStyle name="Note 2 4 2 8 2" xfId="28647"/>
    <cellStyle name="Note 2 4 2 9" xfId="29538"/>
    <cellStyle name="Note 2 4 3" xfId="1178"/>
    <cellStyle name="Note 2 4 3 2" xfId="1945"/>
    <cellStyle name="Note 2 4 3 2 2" xfId="15366"/>
    <cellStyle name="Note 2 4 3 2 2 2" xfId="15367"/>
    <cellStyle name="Note 2 4 3 2 2 2 2" xfId="15368"/>
    <cellStyle name="Note 2 4 3 2 2 2 2 2" xfId="16720"/>
    <cellStyle name="Note 2 4 3 2 2 2 3" xfId="28648"/>
    <cellStyle name="Note 2 4 3 2 2 3" xfId="15369"/>
    <cellStyle name="Note 2 4 3 2 2 3 2" xfId="28649"/>
    <cellStyle name="Note 2 4 3 2 2 4" xfId="28650"/>
    <cellStyle name="Note 2 4 3 2 3" xfId="15370"/>
    <cellStyle name="Note 2 4 3 2 3 2" xfId="15371"/>
    <cellStyle name="Note 2 4 3 2 3 2 2" xfId="28651"/>
    <cellStyle name="Note 2 4 3 2 3 3" xfId="28652"/>
    <cellStyle name="Note 2 4 3 2 4" xfId="15372"/>
    <cellStyle name="Note 2 4 3 2 4 2" xfId="15373"/>
    <cellStyle name="Note 2 4 3 2 4 2 2" xfId="28653"/>
    <cellStyle name="Note 2 4 3 2 4 3" xfId="28654"/>
    <cellStyle name="Note 2 4 3 2 5" xfId="15374"/>
    <cellStyle name="Note 2 4 3 2 5 2" xfId="15375"/>
    <cellStyle name="Note 2 4 3 2 5 2 2" xfId="28655"/>
    <cellStyle name="Note 2 4 3 2 5 3" xfId="28656"/>
    <cellStyle name="Note 2 4 3 2 6" xfId="15376"/>
    <cellStyle name="Note 2 4 3 2 6 2" xfId="15377"/>
    <cellStyle name="Note 2 4 3 2 6 2 2" xfId="28657"/>
    <cellStyle name="Note 2 4 3 2 6 3" xfId="16479"/>
    <cellStyle name="Note 2 4 3 2 7" xfId="15378"/>
    <cellStyle name="Note 2 4 3 2 7 2" xfId="28658"/>
    <cellStyle name="Note 2 4 3 2 8" xfId="28659"/>
    <cellStyle name="Note 2 4 3 3" xfId="15379"/>
    <cellStyle name="Note 2 4 3 3 2" xfId="15380"/>
    <cellStyle name="Note 2 4 3 3 2 2" xfId="15381"/>
    <cellStyle name="Note 2 4 3 3 2 2 2" xfId="28660"/>
    <cellStyle name="Note 2 4 3 3 2 3" xfId="28661"/>
    <cellStyle name="Note 2 4 3 3 3" xfId="15382"/>
    <cellStyle name="Note 2 4 3 3 3 2" xfId="28662"/>
    <cellStyle name="Note 2 4 3 3 4" xfId="28663"/>
    <cellStyle name="Note 2 4 3 4" xfId="15383"/>
    <cellStyle name="Note 2 4 3 4 2" xfId="15384"/>
    <cellStyle name="Note 2 4 3 4 2 2" xfId="28664"/>
    <cellStyle name="Note 2 4 3 4 3" xfId="28665"/>
    <cellStyle name="Note 2 4 3 5" xfId="15385"/>
    <cellStyle name="Note 2 4 3 5 2" xfId="15386"/>
    <cellStyle name="Note 2 4 3 5 2 2" xfId="28666"/>
    <cellStyle name="Note 2 4 3 5 3" xfId="28667"/>
    <cellStyle name="Note 2 4 3 6" xfId="15387"/>
    <cellStyle name="Note 2 4 3 6 2" xfId="15388"/>
    <cellStyle name="Note 2 4 3 6 2 2" xfId="28668"/>
    <cellStyle name="Note 2 4 3 6 3" xfId="28669"/>
    <cellStyle name="Note 2 4 3 7" xfId="15389"/>
    <cellStyle name="Note 2 4 3 7 2" xfId="15390"/>
    <cellStyle name="Note 2 4 3 7 2 2" xfId="28670"/>
    <cellStyle name="Note 2 4 3 7 3" xfId="28671"/>
    <cellStyle name="Note 2 4 3 8" xfId="15391"/>
    <cellStyle name="Note 2 4 3 8 2" xfId="16480"/>
    <cellStyle name="Note 2 4 3 9" xfId="29539"/>
    <cellStyle name="Note 2 4 4" xfId="1179"/>
    <cellStyle name="Note 2 4 4 2" xfId="1946"/>
    <cellStyle name="Note 2 4 4 2 2" xfId="15392"/>
    <cellStyle name="Note 2 4 4 2 2 2" xfId="15393"/>
    <cellStyle name="Note 2 4 4 2 2 2 2" xfId="15394"/>
    <cellStyle name="Note 2 4 4 2 2 2 2 2" xfId="16846"/>
    <cellStyle name="Note 2 4 4 2 2 2 3" xfId="16481"/>
    <cellStyle name="Note 2 4 4 2 2 3" xfId="15395"/>
    <cellStyle name="Note 2 4 4 2 2 3 2" xfId="28672"/>
    <cellStyle name="Note 2 4 4 2 2 4" xfId="28673"/>
    <cellStyle name="Note 2 4 4 2 3" xfId="15396"/>
    <cellStyle name="Note 2 4 4 2 3 2" xfId="15397"/>
    <cellStyle name="Note 2 4 4 2 3 2 2" xfId="28674"/>
    <cellStyle name="Note 2 4 4 2 3 3" xfId="28675"/>
    <cellStyle name="Note 2 4 4 2 4" xfId="15398"/>
    <cellStyle name="Note 2 4 4 2 4 2" xfId="15399"/>
    <cellStyle name="Note 2 4 4 2 4 2 2" xfId="28676"/>
    <cellStyle name="Note 2 4 4 2 4 3" xfId="28677"/>
    <cellStyle name="Note 2 4 4 2 5" xfId="15400"/>
    <cellStyle name="Note 2 4 4 2 5 2" xfId="15401"/>
    <cellStyle name="Note 2 4 4 2 5 2 2" xfId="16847"/>
    <cellStyle name="Note 2 4 4 2 5 3" xfId="16721"/>
    <cellStyle name="Note 2 4 4 2 6" xfId="15402"/>
    <cellStyle name="Note 2 4 4 2 6 2" xfId="15403"/>
    <cellStyle name="Note 2 4 4 2 6 2 2" xfId="16722"/>
    <cellStyle name="Note 2 4 4 2 6 3" xfId="16723"/>
    <cellStyle name="Note 2 4 4 2 7" xfId="15404"/>
    <cellStyle name="Note 2 4 4 2 7 2" xfId="16724"/>
    <cellStyle name="Note 2 4 4 2 8" xfId="16725"/>
    <cellStyle name="Note 2 4 4 3" xfId="15405"/>
    <cellStyle name="Note 2 4 4 3 2" xfId="15406"/>
    <cellStyle name="Note 2 4 4 3 2 2" xfId="15407"/>
    <cellStyle name="Note 2 4 4 3 2 2 2" xfId="16726"/>
    <cellStyle name="Note 2 4 4 3 2 3" xfId="16727"/>
    <cellStyle name="Note 2 4 4 3 3" xfId="15408"/>
    <cellStyle name="Note 2 4 4 3 3 2" xfId="28678"/>
    <cellStyle name="Note 2 4 4 3 4" xfId="28679"/>
    <cellStyle name="Note 2 4 4 4" xfId="15409"/>
    <cellStyle name="Note 2 4 4 4 2" xfId="15410"/>
    <cellStyle name="Note 2 4 4 4 2 2" xfId="28680"/>
    <cellStyle name="Note 2 4 4 4 3" xfId="28681"/>
    <cellStyle name="Note 2 4 4 5" xfId="15411"/>
    <cellStyle name="Note 2 4 4 5 2" xfId="15412"/>
    <cellStyle name="Note 2 4 4 5 2 2" xfId="28682"/>
    <cellStyle name="Note 2 4 4 5 3" xfId="28683"/>
    <cellStyle name="Note 2 4 4 6" xfId="15413"/>
    <cellStyle name="Note 2 4 4 6 2" xfId="15414"/>
    <cellStyle name="Note 2 4 4 6 2 2" xfId="28684"/>
    <cellStyle name="Note 2 4 4 6 3" xfId="28685"/>
    <cellStyle name="Note 2 4 4 7" xfId="15415"/>
    <cellStyle name="Note 2 4 4 7 2" xfId="15416"/>
    <cellStyle name="Note 2 4 4 7 2 2" xfId="28686"/>
    <cellStyle name="Note 2 4 4 7 3" xfId="28687"/>
    <cellStyle name="Note 2 4 4 8" xfId="15417"/>
    <cellStyle name="Note 2 4 4 8 2" xfId="28688"/>
    <cellStyle name="Note 2 4 4 9" xfId="28689"/>
    <cellStyle name="Note 2 4 5" xfId="1947"/>
    <cellStyle name="Note 2 4 5 2" xfId="15418"/>
    <cellStyle name="Note 2 4 5 2 2" xfId="15419"/>
    <cellStyle name="Note 2 4 5 2 2 2" xfId="15420"/>
    <cellStyle name="Note 2 4 5 2 2 2 2" xfId="28690"/>
    <cellStyle name="Note 2 4 5 2 2 3" xfId="28691"/>
    <cellStyle name="Note 2 4 5 2 3" xfId="15421"/>
    <cellStyle name="Note 2 4 5 2 3 2" xfId="28692"/>
    <cellStyle name="Note 2 4 5 2 4" xfId="28693"/>
    <cellStyle name="Note 2 4 5 3" xfId="15422"/>
    <cellStyle name="Note 2 4 5 3 2" xfId="15423"/>
    <cellStyle name="Note 2 4 5 3 2 2" xfId="28694"/>
    <cellStyle name="Note 2 4 5 3 3" xfId="28695"/>
    <cellStyle name="Note 2 4 5 4" xfId="15424"/>
    <cellStyle name="Note 2 4 5 4 2" xfId="15425"/>
    <cellStyle name="Note 2 4 5 4 2 2" xfId="28696"/>
    <cellStyle name="Note 2 4 5 4 3" xfId="29540"/>
    <cellStyle name="Note 2 4 5 5" xfId="15426"/>
    <cellStyle name="Note 2 4 5 5 2" xfId="15427"/>
    <cellStyle name="Note 2 4 5 5 2 2" xfId="28697"/>
    <cellStyle name="Note 2 4 5 5 3" xfId="16482"/>
    <cellStyle name="Note 2 4 5 6" xfId="15428"/>
    <cellStyle name="Note 2 4 5 6 2" xfId="15429"/>
    <cellStyle name="Note 2 4 5 6 2 2" xfId="17355"/>
    <cellStyle name="Note 2 4 5 6 3" xfId="28698"/>
    <cellStyle name="Note 2 4 5 7" xfId="15430"/>
    <cellStyle name="Note 2 4 5 7 2" xfId="28699"/>
    <cellStyle name="Note 2 4 5 8" xfId="28700"/>
    <cellStyle name="Note 2 4 6" xfId="1948"/>
    <cellStyle name="Note 2 4 6 2" xfId="15431"/>
    <cellStyle name="Note 2 4 6 2 2" xfId="15432"/>
    <cellStyle name="Note 2 4 6 2 2 2" xfId="15433"/>
    <cellStyle name="Note 2 4 6 2 2 2 2" xfId="28701"/>
    <cellStyle name="Note 2 4 6 2 2 3" xfId="28702"/>
    <cellStyle name="Note 2 4 6 2 3" xfId="15434"/>
    <cellStyle name="Note 2 4 6 2 3 2" xfId="28703"/>
    <cellStyle name="Note 2 4 6 2 4" xfId="28704"/>
    <cellStyle name="Note 2 4 6 3" xfId="15435"/>
    <cellStyle name="Note 2 4 6 3 2" xfId="15436"/>
    <cellStyle name="Note 2 4 6 3 2 2" xfId="28705"/>
    <cellStyle name="Note 2 4 6 3 3" xfId="28706"/>
    <cellStyle name="Note 2 4 6 4" xfId="15437"/>
    <cellStyle name="Note 2 4 6 4 2" xfId="15438"/>
    <cellStyle name="Note 2 4 6 4 2 2" xfId="28707"/>
    <cellStyle name="Note 2 4 6 4 3" xfId="29541"/>
    <cellStyle name="Note 2 4 6 5" xfId="15439"/>
    <cellStyle name="Note 2 4 6 5 2" xfId="15440"/>
    <cellStyle name="Note 2 4 6 5 2 2" xfId="28708"/>
    <cellStyle name="Note 2 4 6 5 3" xfId="28709"/>
    <cellStyle name="Note 2 4 6 6" xfId="15441"/>
    <cellStyle name="Note 2 4 6 6 2" xfId="15442"/>
    <cellStyle name="Note 2 4 6 6 2 2" xfId="28710"/>
    <cellStyle name="Note 2 4 6 6 3" xfId="28711"/>
    <cellStyle name="Note 2 4 6 7" xfId="15443"/>
    <cellStyle name="Note 2 4 6 7 2" xfId="28712"/>
    <cellStyle name="Note 2 4 6 8" xfId="28713"/>
    <cellStyle name="Note 2 4 7" xfId="1949"/>
    <cellStyle name="Note 2 4 7 2" xfId="15444"/>
    <cellStyle name="Note 2 4 7 2 2" xfId="15445"/>
    <cellStyle name="Note 2 4 7 2 2 2" xfId="15446"/>
    <cellStyle name="Note 2 4 7 2 2 2 2" xfId="28714"/>
    <cellStyle name="Note 2 4 7 2 2 3" xfId="28715"/>
    <cellStyle name="Note 2 4 7 2 3" xfId="15447"/>
    <cellStyle name="Note 2 4 7 2 3 2" xfId="28716"/>
    <cellStyle name="Note 2 4 7 2 4" xfId="28717"/>
    <cellStyle name="Note 2 4 7 3" xfId="15448"/>
    <cellStyle name="Note 2 4 7 3 2" xfId="15449"/>
    <cellStyle name="Note 2 4 7 3 2 2" xfId="28718"/>
    <cellStyle name="Note 2 4 7 3 3" xfId="28719"/>
    <cellStyle name="Note 2 4 7 4" xfId="15450"/>
    <cellStyle name="Note 2 4 7 4 2" xfId="15451"/>
    <cellStyle name="Note 2 4 7 4 2 2" xfId="28720"/>
    <cellStyle name="Note 2 4 7 4 3" xfId="29542"/>
    <cellStyle name="Note 2 4 7 5" xfId="15452"/>
    <cellStyle name="Note 2 4 7 5 2" xfId="15453"/>
    <cellStyle name="Note 2 4 7 5 2 2" xfId="28721"/>
    <cellStyle name="Note 2 4 7 5 3" xfId="28722"/>
    <cellStyle name="Note 2 4 7 6" xfId="15454"/>
    <cellStyle name="Note 2 4 7 6 2" xfId="15455"/>
    <cellStyle name="Note 2 4 7 6 2 2" xfId="28723"/>
    <cellStyle name="Note 2 4 7 6 3" xfId="17356"/>
    <cellStyle name="Note 2 4 7 7" xfId="15456"/>
    <cellStyle name="Note 2 4 7 7 2" xfId="28724"/>
    <cellStyle name="Note 2 4 7 8" xfId="28725"/>
    <cellStyle name="Note 2 4 8" xfId="15457"/>
    <cellStyle name="Note 2 4 8 2" xfId="15458"/>
    <cellStyle name="Note 2 4 8 2 2" xfId="15459"/>
    <cellStyle name="Note 2 4 8 2 2 2" xfId="28726"/>
    <cellStyle name="Note 2 4 8 2 3" xfId="28727"/>
    <cellStyle name="Note 2 4 8 3" xfId="15460"/>
    <cellStyle name="Note 2 4 8 3 2" xfId="28728"/>
    <cellStyle name="Note 2 4 8 4" xfId="28729"/>
    <cellStyle name="Note 2 4 9" xfId="15461"/>
    <cellStyle name="Note 2 4 9 2" xfId="15462"/>
    <cellStyle name="Note 2 4 9 2 2" xfId="28730"/>
    <cellStyle name="Note 2 4 9 3" xfId="28731"/>
    <cellStyle name="Note 2 5" xfId="1180"/>
    <cellStyle name="Note 2 5 2" xfId="28732"/>
    <cellStyle name="Note 2 6" xfId="1181"/>
    <cellStyle name="Note 2 6 2" xfId="1950"/>
    <cellStyle name="Note 2 6 2 2" xfId="15463"/>
    <cellStyle name="Note 2 6 2 2 2" xfId="15464"/>
    <cellStyle name="Note 2 6 2 2 2 2" xfId="15465"/>
    <cellStyle name="Note 2 6 2 2 2 2 2" xfId="28733"/>
    <cellStyle name="Note 2 6 2 2 2 3" xfId="28734"/>
    <cellStyle name="Note 2 6 2 2 3" xfId="15466"/>
    <cellStyle name="Note 2 6 2 2 3 2" xfId="28735"/>
    <cellStyle name="Note 2 6 2 2 4" xfId="28736"/>
    <cellStyle name="Note 2 6 2 3" xfId="15467"/>
    <cellStyle name="Note 2 6 2 3 2" xfId="15468"/>
    <cellStyle name="Note 2 6 2 3 2 2" xfId="17357"/>
    <cellStyle name="Note 2 6 2 3 3" xfId="28737"/>
    <cellStyle name="Note 2 6 2 4" xfId="15469"/>
    <cellStyle name="Note 2 6 2 4 2" xfId="15470"/>
    <cellStyle name="Note 2 6 2 4 2 2" xfId="28738"/>
    <cellStyle name="Note 2 6 2 4 3" xfId="28739"/>
    <cellStyle name="Note 2 6 2 5" xfId="15471"/>
    <cellStyle name="Note 2 6 2 5 2" xfId="15472"/>
    <cellStyle name="Note 2 6 2 5 2 2" xfId="28740"/>
    <cellStyle name="Note 2 6 2 5 3" xfId="28741"/>
    <cellStyle name="Note 2 6 2 6" xfId="15473"/>
    <cellStyle name="Note 2 6 2 6 2" xfId="15474"/>
    <cellStyle name="Note 2 6 2 6 2 2" xfId="28742"/>
    <cellStyle name="Note 2 6 2 6 3" xfId="28743"/>
    <cellStyle name="Note 2 6 2 7" xfId="15475"/>
    <cellStyle name="Note 2 6 2 7 2" xfId="28744"/>
    <cellStyle name="Note 2 6 2 8" xfId="29543"/>
    <cellStyle name="Note 2 6 3" xfId="15476"/>
    <cellStyle name="Note 2 6 3 2" xfId="15477"/>
    <cellStyle name="Note 2 6 3 2 2" xfId="15478"/>
    <cellStyle name="Note 2 6 3 2 2 2" xfId="16728"/>
    <cellStyle name="Note 2 6 3 2 3" xfId="28745"/>
    <cellStyle name="Note 2 6 3 3" xfId="15479"/>
    <cellStyle name="Note 2 6 3 3 2" xfId="28746"/>
    <cellStyle name="Note 2 6 3 4" xfId="28747"/>
    <cellStyle name="Note 2 6 4" xfId="15480"/>
    <cellStyle name="Note 2 6 4 2" xfId="15481"/>
    <cellStyle name="Note 2 6 4 2 2" xfId="28748"/>
    <cellStyle name="Note 2 6 4 3" xfId="28749"/>
    <cellStyle name="Note 2 6 5" xfId="15482"/>
    <cellStyle name="Note 2 6 5 2" xfId="15483"/>
    <cellStyle name="Note 2 6 5 2 2" xfId="17358"/>
    <cellStyle name="Note 2 6 5 3" xfId="28750"/>
    <cellStyle name="Note 2 6 6" xfId="15484"/>
    <cellStyle name="Note 2 6 6 2" xfId="15485"/>
    <cellStyle name="Note 2 6 6 2 2" xfId="28751"/>
    <cellStyle name="Note 2 6 6 3" xfId="28752"/>
    <cellStyle name="Note 2 6 7" xfId="15486"/>
    <cellStyle name="Note 2 6 7 2" xfId="15487"/>
    <cellStyle name="Note 2 6 7 2 2" xfId="28753"/>
    <cellStyle name="Note 2 6 7 3" xfId="28754"/>
    <cellStyle name="Note 2 6 8" xfId="15488"/>
    <cellStyle name="Note 2 6 8 2" xfId="28755"/>
    <cellStyle name="Note 2 6 9" xfId="28756"/>
    <cellStyle name="Note 2 7" xfId="1182"/>
    <cellStyle name="Note 2 7 2" xfId="1951"/>
    <cellStyle name="Note 2 7 2 2" xfId="15489"/>
    <cellStyle name="Note 2 7 2 2 2" xfId="15490"/>
    <cellStyle name="Note 2 7 2 2 2 2" xfId="15491"/>
    <cellStyle name="Note 2 7 2 2 2 2 2" xfId="28757"/>
    <cellStyle name="Note 2 7 2 2 2 3" xfId="28758"/>
    <cellStyle name="Note 2 7 2 2 3" xfId="15492"/>
    <cellStyle name="Note 2 7 2 2 3 2" xfId="28759"/>
    <cellStyle name="Note 2 7 2 2 4" xfId="28760"/>
    <cellStyle name="Note 2 7 2 3" xfId="15493"/>
    <cellStyle name="Note 2 7 2 3 2" xfId="15494"/>
    <cellStyle name="Note 2 7 2 3 2 2" xfId="28761"/>
    <cellStyle name="Note 2 7 2 3 3" xfId="28762"/>
    <cellStyle name="Note 2 7 2 4" xfId="15495"/>
    <cellStyle name="Note 2 7 2 4 2" xfId="15496"/>
    <cellStyle name="Note 2 7 2 4 2 2" xfId="28763"/>
    <cellStyle name="Note 2 7 2 4 3" xfId="16483"/>
    <cellStyle name="Note 2 7 2 5" xfId="15497"/>
    <cellStyle name="Note 2 7 2 5 2" xfId="15498"/>
    <cellStyle name="Note 2 7 2 5 2 2" xfId="16484"/>
    <cellStyle name="Note 2 7 2 5 3" xfId="17359"/>
    <cellStyle name="Note 2 7 2 6" xfId="15499"/>
    <cellStyle name="Note 2 7 2 6 2" xfId="15500"/>
    <cellStyle name="Note 2 7 2 6 2 2" xfId="28764"/>
    <cellStyle name="Note 2 7 2 6 3" xfId="28765"/>
    <cellStyle name="Note 2 7 2 7" xfId="15501"/>
    <cellStyle name="Note 2 7 2 7 2" xfId="28766"/>
    <cellStyle name="Note 2 7 2 8" xfId="29544"/>
    <cellStyle name="Note 2 7 3" xfId="15502"/>
    <cellStyle name="Note 2 7 3 2" xfId="15503"/>
    <cellStyle name="Note 2 7 3 2 2" xfId="15504"/>
    <cellStyle name="Note 2 7 3 2 2 2" xfId="16729"/>
    <cellStyle name="Note 2 7 3 2 3" xfId="28767"/>
    <cellStyle name="Note 2 7 3 3" xfId="15505"/>
    <cellStyle name="Note 2 7 3 3 2" xfId="28768"/>
    <cellStyle name="Note 2 7 3 4" xfId="28769"/>
    <cellStyle name="Note 2 7 4" xfId="15506"/>
    <cellStyle name="Note 2 7 4 2" xfId="15507"/>
    <cellStyle name="Note 2 7 4 2 2" xfId="28770"/>
    <cellStyle name="Note 2 7 4 3" xfId="28771"/>
    <cellStyle name="Note 2 7 5" xfId="15508"/>
    <cellStyle name="Note 2 7 5 2" xfId="15509"/>
    <cellStyle name="Note 2 7 5 2 2" xfId="28772"/>
    <cellStyle name="Note 2 7 5 3" xfId="28773"/>
    <cellStyle name="Note 2 7 6" xfId="15510"/>
    <cellStyle name="Note 2 7 6 2" xfId="15511"/>
    <cellStyle name="Note 2 7 6 2 2" xfId="28774"/>
    <cellStyle name="Note 2 7 6 3" xfId="28775"/>
    <cellStyle name="Note 2 7 7" xfId="15512"/>
    <cellStyle name="Note 2 7 7 2" xfId="15513"/>
    <cellStyle name="Note 2 7 7 2 2" xfId="28776"/>
    <cellStyle name="Note 2 7 7 3" xfId="28777"/>
    <cellStyle name="Note 2 7 8" xfId="15514"/>
    <cellStyle name="Note 2 7 8 2" xfId="28778"/>
    <cellStyle name="Note 2 7 9" xfId="28779"/>
    <cellStyle name="Note 2 8" xfId="1952"/>
    <cellStyle name="Note 2 8 2" xfId="1953"/>
    <cellStyle name="Note 2 8 2 2" xfId="15515"/>
    <cellStyle name="Note 2 8 2 2 2" xfId="15516"/>
    <cellStyle name="Note 2 8 2 2 2 2" xfId="15517"/>
    <cellStyle name="Note 2 8 2 2 2 2 2" xfId="28780"/>
    <cellStyle name="Note 2 8 2 2 2 3" xfId="28781"/>
    <cellStyle name="Note 2 8 2 2 3" xfId="15518"/>
    <cellStyle name="Note 2 8 2 2 3 2" xfId="28782"/>
    <cellStyle name="Note 2 8 2 2 4" xfId="28783"/>
    <cellStyle name="Note 2 8 2 3" xfId="15519"/>
    <cellStyle name="Note 2 8 2 3 2" xfId="15520"/>
    <cellStyle name="Note 2 8 2 3 2 2" xfId="28784"/>
    <cellStyle name="Note 2 8 2 3 3" xfId="28785"/>
    <cellStyle name="Note 2 8 2 4" xfId="15521"/>
    <cellStyle name="Note 2 8 2 4 2" xfId="15522"/>
    <cellStyle name="Note 2 8 2 4 2 2" xfId="28786"/>
    <cellStyle name="Note 2 8 2 4 3" xfId="28787"/>
    <cellStyle name="Note 2 8 2 5" xfId="15523"/>
    <cellStyle name="Note 2 8 2 5 2" xfId="15524"/>
    <cellStyle name="Note 2 8 2 5 2 2" xfId="28788"/>
    <cellStyle name="Note 2 8 2 5 3" xfId="16485"/>
    <cellStyle name="Note 2 8 2 6" xfId="15525"/>
    <cellStyle name="Note 2 8 2 6 2" xfId="15526"/>
    <cellStyle name="Note 2 8 2 6 2 2" xfId="28789"/>
    <cellStyle name="Note 2 8 2 6 3" xfId="28790"/>
    <cellStyle name="Note 2 8 2 7" xfId="15527"/>
    <cellStyle name="Note 2 8 2 7 2" xfId="28791"/>
    <cellStyle name="Note 2 8 2 8" xfId="16515"/>
    <cellStyle name="Note 2 8 3" xfId="15528"/>
    <cellStyle name="Note 2 8 3 2" xfId="15529"/>
    <cellStyle name="Note 2 8 3 2 2" xfId="15530"/>
    <cellStyle name="Note 2 8 3 2 2 2" xfId="16730"/>
    <cellStyle name="Note 2 8 3 2 3" xfId="28792"/>
    <cellStyle name="Note 2 8 3 3" xfId="15531"/>
    <cellStyle name="Note 2 8 3 3 2" xfId="28793"/>
    <cellStyle name="Note 2 8 3 4" xfId="28794"/>
    <cellStyle name="Note 2 8 4" xfId="15532"/>
    <cellStyle name="Note 2 8 4 2" xfId="15533"/>
    <cellStyle name="Note 2 8 4 2 2" xfId="28795"/>
    <cellStyle name="Note 2 8 4 3" xfId="28796"/>
    <cellStyle name="Note 2 8 5" xfId="15534"/>
    <cellStyle name="Note 2 8 5 2" xfId="15535"/>
    <cellStyle name="Note 2 8 5 2 2" xfId="28797"/>
    <cellStyle name="Note 2 8 5 3" xfId="16486"/>
    <cellStyle name="Note 2 8 6" xfId="15536"/>
    <cellStyle name="Note 2 8 6 2" xfId="15537"/>
    <cellStyle name="Note 2 8 6 2 2" xfId="16849"/>
    <cellStyle name="Note 2 8 6 3" xfId="16848"/>
    <cellStyle name="Note 2 8 7" xfId="15538"/>
    <cellStyle name="Note 2 8 7 2" xfId="15539"/>
    <cellStyle name="Note 2 8 7 2 2" xfId="16731"/>
    <cellStyle name="Note 2 8 7 3" xfId="16732"/>
    <cellStyle name="Note 2 8 8" xfId="15540"/>
    <cellStyle name="Note 2 8 8 2" xfId="16733"/>
    <cellStyle name="Note 2 8 9" xfId="28798"/>
    <cellStyle name="Note 2 9" xfId="1954"/>
    <cellStyle name="Note 2 9 2" xfId="15541"/>
    <cellStyle name="Note 2 9 2 2" xfId="15542"/>
    <cellStyle name="Note 2 9 2 2 2" xfId="15543"/>
    <cellStyle name="Note 2 9 2 2 2 2" xfId="28799"/>
    <cellStyle name="Note 2 9 2 2 3" xfId="28800"/>
    <cellStyle name="Note 2 9 2 3" xfId="15544"/>
    <cellStyle name="Note 2 9 2 3 2" xfId="28801"/>
    <cellStyle name="Note 2 9 2 4" xfId="28802"/>
    <cellStyle name="Note 2 9 3" xfId="15545"/>
    <cellStyle name="Note 2 9 3 2" xfId="15546"/>
    <cellStyle name="Note 2 9 3 2 2" xfId="28803"/>
    <cellStyle name="Note 2 9 3 3" xfId="28804"/>
    <cellStyle name="Note 2 9 4" xfId="15547"/>
    <cellStyle name="Note 2 9 4 2" xfId="15548"/>
    <cellStyle name="Note 2 9 4 2 2" xfId="16487"/>
    <cellStyle name="Note 2 9 4 3" xfId="17360"/>
    <cellStyle name="Note 2 9 5" xfId="15549"/>
    <cellStyle name="Note 2 9 5 2" xfId="15550"/>
    <cellStyle name="Note 2 9 5 2 2" xfId="28805"/>
    <cellStyle name="Note 2 9 5 3" xfId="28806"/>
    <cellStyle name="Note 2 9 6" xfId="15551"/>
    <cellStyle name="Note 2 9 6 2" xfId="15552"/>
    <cellStyle name="Note 2 9 6 2 2" xfId="28807"/>
    <cellStyle name="Note 2 9 6 3" xfId="28808"/>
    <cellStyle name="Note 2 9 7" xfId="15553"/>
    <cellStyle name="Note 2 9 7 2" xfId="28809"/>
    <cellStyle name="Note 2 9 8" xfId="29545"/>
    <cellStyle name="Note 3" xfId="1183"/>
    <cellStyle name="Note 3 2" xfId="1184"/>
    <cellStyle name="Note 3 2 2" xfId="15554"/>
    <cellStyle name="Note 3 2 2 2" xfId="15555"/>
    <cellStyle name="Note 3 2 2 2 2" xfId="28810"/>
    <cellStyle name="Note 3 2 2 3" xfId="28811"/>
    <cellStyle name="Note 3 2 3" xfId="15556"/>
    <cellStyle name="Note 3 2 3 2" xfId="15557"/>
    <cellStyle name="Note 3 2 3 2 2" xfId="28812"/>
    <cellStyle name="Note 3 2 3 3" xfId="28813"/>
    <cellStyle name="Note 3 2 4" xfId="15558"/>
    <cellStyle name="Note 3 2 4 2" xfId="28814"/>
    <cellStyle name="Note 3 2 5" xfId="28815"/>
    <cellStyle name="Note 3 3" xfId="1348"/>
    <cellStyle name="Note 3 3 2" xfId="15559"/>
    <cellStyle name="Note 3 3 2 2" xfId="15560"/>
    <cellStyle name="Note 3 3 2 2 2" xfId="28816"/>
    <cellStyle name="Note 3 3 2 3" xfId="28817"/>
    <cellStyle name="Note 3 3 3" xfId="15561"/>
    <cellStyle name="Note 3 3 3 2" xfId="28818"/>
    <cellStyle name="Note 3 3 4" xfId="28819"/>
    <cellStyle name="Note 3 4" xfId="1347"/>
    <cellStyle name="Note 3 4 2" xfId="2093"/>
    <cellStyle name="Note 3 4 2 2" xfId="15562"/>
    <cellStyle name="Note 3 4 2 2 2" xfId="28820"/>
    <cellStyle name="Note 3 4 2 3" xfId="28821"/>
    <cellStyle name="Note 3 4 2 4" xfId="28822"/>
    <cellStyle name="Note 3 4 2 5" xfId="29546"/>
    <cellStyle name="Note 3 4 3" xfId="28823"/>
    <cellStyle name="Note 3 4 4" xfId="28824"/>
    <cellStyle name="Note 3 4 5" xfId="28825"/>
    <cellStyle name="Note 3 5" xfId="15563"/>
    <cellStyle name="Note 3 5 2" xfId="15564"/>
    <cellStyle name="Note 3 5 2 2" xfId="28826"/>
    <cellStyle name="Note 3 5 3" xfId="28827"/>
    <cellStyle name="Note 3 6" xfId="15565"/>
    <cellStyle name="Note 3 6 2" xfId="15566"/>
    <cellStyle name="Note 3 6 2 2" xfId="28828"/>
    <cellStyle name="Note 3 6 3" xfId="28829"/>
    <cellStyle name="Note 3 7" xfId="15567"/>
    <cellStyle name="Note 3 7 2" xfId="28830"/>
    <cellStyle name="Note 3 8" xfId="16488"/>
    <cellStyle name="Output 2" xfId="1185"/>
    <cellStyle name="Output 2 2" xfId="1186"/>
    <cellStyle name="Output 2 2 2" xfId="1187"/>
    <cellStyle name="Output 2 2 2 2" xfId="1188"/>
    <cellStyle name="Output 2 2 2 2 2" xfId="17361"/>
    <cellStyle name="Output 2 2 2 3" xfId="28831"/>
    <cellStyle name="Output 2 2 3" xfId="1189"/>
    <cellStyle name="Output 2 2 3 2" xfId="28832"/>
    <cellStyle name="Output 2 2 4" xfId="1190"/>
    <cellStyle name="Output 2 2 4 2" xfId="28833"/>
    <cellStyle name="Output 2 2 5" xfId="1191"/>
    <cellStyle name="Output 2 2 5 2" xfId="29547"/>
    <cellStyle name="Output 2 2 6" xfId="15568"/>
    <cellStyle name="Output 2 2 6 2" xfId="16734"/>
    <cellStyle name="Output 2 2 7" xfId="16735"/>
    <cellStyle name="Output 2 3" xfId="1192"/>
    <cellStyle name="Output 2 3 2" xfId="29031"/>
    <cellStyle name="Output 2 4" xfId="1349"/>
    <cellStyle name="Output 2 4 2" xfId="16521"/>
    <cellStyle name="Output 2 5" xfId="16522"/>
    <cellStyle name="Output 3" xfId="1350"/>
    <cellStyle name="Output 3 2" xfId="28834"/>
    <cellStyle name="Parastais_FMLikp01_p05_221205_pap_afp_makp" xfId="1193"/>
    <cellStyle name="Percent 2" xfId="1194"/>
    <cellStyle name="Percent 2 2" xfId="1195"/>
    <cellStyle name="Percent 2 2 2" xfId="1196"/>
    <cellStyle name="Percent 2 2 2 2" xfId="1197"/>
    <cellStyle name="Percent 2 2 2 2 2" xfId="28835"/>
    <cellStyle name="Percent 2 2 2 3" xfId="1198"/>
    <cellStyle name="Percent 2 2 2 3 2" xfId="28836"/>
    <cellStyle name="Percent 2 2 2 3 3" xfId="28837"/>
    <cellStyle name="Percent 2 2 2 4" xfId="28838"/>
    <cellStyle name="Percent 2 2 3" xfId="1199"/>
    <cellStyle name="Percent 2 2 3 2" xfId="28839"/>
    <cellStyle name="Percent 2 2 3 3" xfId="28840"/>
    <cellStyle name="Percent 2 2 4" xfId="28841"/>
    <cellStyle name="Percent 2 3" xfId="28842"/>
    <cellStyle name="Percent 2 4" xfId="28843"/>
    <cellStyle name="Percent 3" xfId="1200"/>
    <cellStyle name="Percent 3 2" xfId="1201"/>
    <cellStyle name="Percent 3 2 2" xfId="28844"/>
    <cellStyle name="Percent 3 2 3" xfId="28845"/>
    <cellStyle name="Percent 3 3" xfId="1202"/>
    <cellStyle name="Percent 3 3 2" xfId="28846"/>
    <cellStyle name="Percent 3 3 3" xfId="28847"/>
    <cellStyle name="Percent 3 4" xfId="1352"/>
    <cellStyle name="Percent 3 4 2" xfId="28848"/>
    <cellStyle name="Percent 3 4 3" xfId="28849"/>
    <cellStyle name="Percent 3 5" xfId="1351"/>
    <cellStyle name="Percent 3 5 2" xfId="28850"/>
    <cellStyle name="Percent 3 6" xfId="28851"/>
    <cellStyle name="Percent 3 7" xfId="28852"/>
    <cellStyle name="Percent 4" xfId="1203"/>
    <cellStyle name="Percent 4 2" xfId="1204"/>
    <cellStyle name="Percent 4 2 2" xfId="29548"/>
    <cellStyle name="Percent 4 2 3" xfId="28853"/>
    <cellStyle name="Percent 4 3" xfId="1205"/>
    <cellStyle name="Percent 4 3 2" xfId="28854"/>
    <cellStyle name="Percent 4 3 3" xfId="28855"/>
    <cellStyle name="Percent 4 4" xfId="28856"/>
    <cellStyle name="Percent 4 5" xfId="16489"/>
    <cellStyle name="Percent 5" xfId="1206"/>
    <cellStyle name="Percent 5 2" xfId="1207"/>
    <cellStyle name="Percent 5 2 2" xfId="17362"/>
    <cellStyle name="Percent 5 2 3" xfId="28857"/>
    <cellStyle name="Percent 5 3" xfId="28858"/>
    <cellStyle name="Percent 5 4" xfId="28859"/>
    <cellStyle name="Percent 6" xfId="1208"/>
    <cellStyle name="Percent 6 2" xfId="1209"/>
    <cellStyle name="Percent 6 2 2" xfId="28860"/>
    <cellStyle name="Percent 6 2 3" xfId="28861"/>
    <cellStyle name="Percent 6 3" xfId="28862"/>
    <cellStyle name="Percent 6 4" xfId="28863"/>
    <cellStyle name="Percent 7" xfId="1210"/>
    <cellStyle name="Percent 7 2" xfId="1211"/>
    <cellStyle name="Percent 7 2 2" xfId="29549"/>
    <cellStyle name="Percent 7 2 3" xfId="28864"/>
    <cellStyle name="Percent 7 3" xfId="1212"/>
    <cellStyle name="Percent 7 3 2" xfId="28865"/>
    <cellStyle name="Percent 7 3 3" xfId="28866"/>
    <cellStyle name="Percent 7 4" xfId="28867"/>
    <cellStyle name="Percent 7 5" xfId="28868"/>
    <cellStyle name="Style 1" xfId="1213"/>
    <cellStyle name="Style 1 2" xfId="1214"/>
    <cellStyle name="Style 1 2 2" xfId="1215"/>
    <cellStyle name="Style 1 2 2 2" xfId="28869"/>
    <cellStyle name="Style 1 2 3" xfId="28870"/>
    <cellStyle name="Style 1 3" xfId="1216"/>
    <cellStyle name="Style 1 3 2" xfId="28871"/>
    <cellStyle name="Style 1 4" xfId="1217"/>
    <cellStyle name="Style 1 4 2" xfId="28872"/>
    <cellStyle name="Style 1 5" xfId="1218"/>
    <cellStyle name="Style 1 5 2" xfId="28873"/>
    <cellStyle name="Style 1 6" xfId="1219"/>
    <cellStyle name="Style 1 6 2" xfId="28874"/>
    <cellStyle name="Style 1 7" xfId="1353"/>
    <cellStyle name="Style 1 7 2" xfId="28875"/>
    <cellStyle name="Style 1 8" xfId="28876"/>
    <cellStyle name="Title" xfId="1243" builtinId="15" customBuiltin="1"/>
    <cellStyle name="Title 2" xfId="1220"/>
    <cellStyle name="Title 2 2" xfId="1221"/>
    <cellStyle name="Title 2 2 2" xfId="29550"/>
    <cellStyle name="Title 2 3" xfId="1222"/>
    <cellStyle name="Title 2 3 2" xfId="28877"/>
    <cellStyle name="Title 2 4" xfId="28878"/>
    <cellStyle name="Total 2" xfId="1223"/>
    <cellStyle name="Total 2 2" xfId="1224"/>
    <cellStyle name="Total 2 2 2" xfId="1225"/>
    <cellStyle name="Total 2 2 2 2" xfId="1226"/>
    <cellStyle name="Total 2 2 2 2 2" xfId="28879"/>
    <cellStyle name="Total 2 2 2 3" xfId="28880"/>
    <cellStyle name="Total 2 2 3" xfId="1227"/>
    <cellStyle name="Total 2 2 3 2" xfId="28881"/>
    <cellStyle name="Total 2 2 4" xfId="1228"/>
    <cellStyle name="Total 2 2 4 2" xfId="28882"/>
    <cellStyle name="Total 2 2 5" xfId="17363"/>
    <cellStyle name="Total 2 3" xfId="1229"/>
    <cellStyle name="Total 2 3 2" xfId="28883"/>
    <cellStyle name="Total 2 4" xfId="1354"/>
    <cellStyle name="Total 2 4 2" xfId="28884"/>
    <cellStyle name="Total 2 5" xfId="28885"/>
    <cellStyle name="Total 3" xfId="1355"/>
    <cellStyle name="Total 3 2" xfId="28886"/>
    <cellStyle name="V?st." xfId="1230"/>
    <cellStyle name="V?st. 2" xfId="1231"/>
    <cellStyle name="V?st. 2 2" xfId="1232"/>
    <cellStyle name="V?st. 2 2 2" xfId="28887"/>
    <cellStyle name="V?st. 2 3" xfId="28888"/>
    <cellStyle name="V?st. 3" xfId="1233"/>
    <cellStyle name="V?st. 3 2" xfId="28889"/>
    <cellStyle name="V?st. 4" xfId="1234"/>
    <cellStyle name="V?st. 4 2" xfId="28890"/>
    <cellStyle name="V?st. 5" xfId="1235"/>
    <cellStyle name="V?st. 5 2" xfId="28891"/>
    <cellStyle name="V?st. 6" xfId="1356"/>
    <cellStyle name="V?st. 6 2" xfId="28892"/>
    <cellStyle name="V?st. 7" xfId="28893"/>
    <cellStyle name="Warning Text 2" xfId="1236"/>
    <cellStyle name="Warning Text 2 2" xfId="1237"/>
    <cellStyle name="Warning Text 2 2 2" xfId="1238"/>
    <cellStyle name="Warning Text 2 2 2 2" xfId="1239"/>
    <cellStyle name="Warning Text 2 2 2 2 2" xfId="28894"/>
    <cellStyle name="Warning Text 2 2 2 3" xfId="28895"/>
    <cellStyle name="Warning Text 2 2 3" xfId="1240"/>
    <cellStyle name="Warning Text 2 2 3 2" xfId="17364"/>
    <cellStyle name="Warning Text 2 2 4" xfId="1241"/>
    <cellStyle name="Warning Text 2 2 4 2" xfId="28896"/>
    <cellStyle name="Warning Text 2 2 5" xfId="28897"/>
    <cellStyle name="Warning Text 2 3" xfId="1242"/>
    <cellStyle name="Warning Text 2 3 2" xfId="28898"/>
    <cellStyle name="Warning Text 2 4" xfId="1357"/>
    <cellStyle name="Warning Text 2 4 2" xfId="28899"/>
    <cellStyle name="Warning Text 2 5" xfId="28900"/>
    <cellStyle name="Warning Text 3" xfId="1358"/>
    <cellStyle name="Warning Text 3 2" xfId="295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6"/>
  <sheetViews>
    <sheetView zoomScaleNormal="100" workbookViewId="0">
      <pane xSplit="1" ySplit="4" topLeftCell="B17" activePane="bottomRight" state="frozen"/>
      <selection activeCell="B2" sqref="B2"/>
      <selection pane="topRight" activeCell="B2" sqref="B2"/>
      <selection pane="bottomLeft" activeCell="B2" sqref="B2"/>
      <selection pane="bottomRight" activeCell="D28" sqref="D28"/>
    </sheetView>
  </sheetViews>
  <sheetFormatPr defaultRowHeight="12.75"/>
  <cols>
    <col min="1" max="1" width="8.85546875" style="75" customWidth="1"/>
    <col min="2" max="2" width="30.7109375" style="281" customWidth="1"/>
    <col min="3" max="3" width="11" style="281" customWidth="1"/>
    <col min="4" max="4" width="74.140625" style="81" customWidth="1"/>
    <col min="5" max="224" width="9.140625" style="281"/>
    <col min="225" max="225" width="9.140625" style="281" customWidth="1"/>
    <col min="226" max="226" width="32.85546875" style="281" customWidth="1"/>
    <col min="227" max="227" width="20.140625" style="281" customWidth="1"/>
    <col min="228" max="228" width="52.85546875" style="281" customWidth="1"/>
    <col min="229" max="234" width="9.140625" style="281"/>
    <col min="235" max="235" width="9.140625" style="281" customWidth="1"/>
    <col min="236" max="480" width="9.140625" style="281"/>
    <col min="481" max="481" width="9.140625" style="281" customWidth="1"/>
    <col min="482" max="482" width="32.85546875" style="281" customWidth="1"/>
    <col min="483" max="483" width="20.140625" style="281" customWidth="1"/>
    <col min="484" max="484" width="52.85546875" style="281" customWidth="1"/>
    <col min="485" max="490" width="9.140625" style="281"/>
    <col min="491" max="491" width="9.140625" style="281" customWidth="1"/>
    <col min="492" max="736" width="9.140625" style="281"/>
    <col min="737" max="737" width="9.140625" style="281" customWidth="1"/>
    <col min="738" max="738" width="32.85546875" style="281" customWidth="1"/>
    <col min="739" max="739" width="20.140625" style="281" customWidth="1"/>
    <col min="740" max="740" width="52.85546875" style="281" customWidth="1"/>
    <col min="741" max="746" width="9.140625" style="281"/>
    <col min="747" max="747" width="9.140625" style="281" customWidth="1"/>
    <col min="748" max="992" width="9.140625" style="281"/>
    <col min="993" max="993" width="9.140625" style="281" customWidth="1"/>
    <col min="994" max="994" width="32.85546875" style="281" customWidth="1"/>
    <col min="995" max="995" width="20.140625" style="281" customWidth="1"/>
    <col min="996" max="996" width="52.85546875" style="281" customWidth="1"/>
    <col min="997" max="1002" width="9.140625" style="281"/>
    <col min="1003" max="1003" width="9.140625" style="281" customWidth="1"/>
    <col min="1004" max="1248" width="9.140625" style="281"/>
    <col min="1249" max="1249" width="9.140625" style="281" customWidth="1"/>
    <col min="1250" max="1250" width="32.85546875" style="281" customWidth="1"/>
    <col min="1251" max="1251" width="20.140625" style="281" customWidth="1"/>
    <col min="1252" max="1252" width="52.85546875" style="281" customWidth="1"/>
    <col min="1253" max="1258" width="9.140625" style="281"/>
    <col min="1259" max="1259" width="9.140625" style="281" customWidth="1"/>
    <col min="1260" max="1504" width="9.140625" style="281"/>
    <col min="1505" max="1505" width="9.140625" style="281" customWidth="1"/>
    <col min="1506" max="1506" width="32.85546875" style="281" customWidth="1"/>
    <col min="1507" max="1507" width="20.140625" style="281" customWidth="1"/>
    <col min="1508" max="1508" width="52.85546875" style="281" customWidth="1"/>
    <col min="1509" max="1514" width="9.140625" style="281"/>
    <col min="1515" max="1515" width="9.140625" style="281" customWidth="1"/>
    <col min="1516" max="1760" width="9.140625" style="281"/>
    <col min="1761" max="1761" width="9.140625" style="281" customWidth="1"/>
    <col min="1762" max="1762" width="32.85546875" style="281" customWidth="1"/>
    <col min="1763" max="1763" width="20.140625" style="281" customWidth="1"/>
    <col min="1764" max="1764" width="52.85546875" style="281" customWidth="1"/>
    <col min="1765" max="1770" width="9.140625" style="281"/>
    <col min="1771" max="1771" width="9.140625" style="281" customWidth="1"/>
    <col min="1772" max="2016" width="9.140625" style="281"/>
    <col min="2017" max="2017" width="9.140625" style="281" customWidth="1"/>
    <col min="2018" max="2018" width="32.85546875" style="281" customWidth="1"/>
    <col min="2019" max="2019" width="20.140625" style="281" customWidth="1"/>
    <col min="2020" max="2020" width="52.85546875" style="281" customWidth="1"/>
    <col min="2021" max="2026" width="9.140625" style="281"/>
    <col min="2027" max="2027" width="9.140625" style="281" customWidth="1"/>
    <col min="2028" max="2272" width="9.140625" style="281"/>
    <col min="2273" max="2273" width="9.140625" style="281" customWidth="1"/>
    <col min="2274" max="2274" width="32.85546875" style="281" customWidth="1"/>
    <col min="2275" max="2275" width="20.140625" style="281" customWidth="1"/>
    <col min="2276" max="2276" width="52.85546875" style="281" customWidth="1"/>
    <col min="2277" max="2282" width="9.140625" style="281"/>
    <col min="2283" max="2283" width="9.140625" style="281" customWidth="1"/>
    <col min="2284" max="2528" width="9.140625" style="281"/>
    <col min="2529" max="2529" width="9.140625" style="281" customWidth="1"/>
    <col min="2530" max="2530" width="32.85546875" style="281" customWidth="1"/>
    <col min="2531" max="2531" width="20.140625" style="281" customWidth="1"/>
    <col min="2532" max="2532" width="52.85546875" style="281" customWidth="1"/>
    <col min="2533" max="2538" width="9.140625" style="281"/>
    <col min="2539" max="2539" width="9.140625" style="281" customWidth="1"/>
    <col min="2540" max="2784" width="9.140625" style="281"/>
    <col min="2785" max="2785" width="9.140625" style="281" customWidth="1"/>
    <col min="2786" max="2786" width="32.85546875" style="281" customWidth="1"/>
    <col min="2787" max="2787" width="20.140625" style="281" customWidth="1"/>
    <col min="2788" max="2788" width="52.85546875" style="281" customWidth="1"/>
    <col min="2789" max="2794" width="9.140625" style="281"/>
    <col min="2795" max="2795" width="9.140625" style="281" customWidth="1"/>
    <col min="2796" max="3040" width="9.140625" style="281"/>
    <col min="3041" max="3041" width="9.140625" style="281" customWidth="1"/>
    <col min="3042" max="3042" width="32.85546875" style="281" customWidth="1"/>
    <col min="3043" max="3043" width="20.140625" style="281" customWidth="1"/>
    <col min="3044" max="3044" width="52.85546875" style="281" customWidth="1"/>
    <col min="3045" max="3050" width="9.140625" style="281"/>
    <col min="3051" max="3051" width="9.140625" style="281" customWidth="1"/>
    <col min="3052" max="3296" width="9.140625" style="281"/>
    <col min="3297" max="3297" width="9.140625" style="281" customWidth="1"/>
    <col min="3298" max="3298" width="32.85546875" style="281" customWidth="1"/>
    <col min="3299" max="3299" width="20.140625" style="281" customWidth="1"/>
    <col min="3300" max="3300" width="52.85546875" style="281" customWidth="1"/>
    <col min="3301" max="3306" width="9.140625" style="281"/>
    <col min="3307" max="3307" width="9.140625" style="281" customWidth="1"/>
    <col min="3308" max="3552" width="9.140625" style="281"/>
    <col min="3553" max="3553" width="9.140625" style="281" customWidth="1"/>
    <col min="3554" max="3554" width="32.85546875" style="281" customWidth="1"/>
    <col min="3555" max="3555" width="20.140625" style="281" customWidth="1"/>
    <col min="3556" max="3556" width="52.85546875" style="281" customWidth="1"/>
    <col min="3557" max="3562" width="9.140625" style="281"/>
    <col min="3563" max="3563" width="9.140625" style="281" customWidth="1"/>
    <col min="3564" max="3808" width="9.140625" style="281"/>
    <col min="3809" max="3809" width="9.140625" style="281" customWidth="1"/>
    <col min="3810" max="3810" width="32.85546875" style="281" customWidth="1"/>
    <col min="3811" max="3811" width="20.140625" style="281" customWidth="1"/>
    <col min="3812" max="3812" width="52.85546875" style="281" customWidth="1"/>
    <col min="3813" max="3818" width="9.140625" style="281"/>
    <col min="3819" max="3819" width="9.140625" style="281" customWidth="1"/>
    <col min="3820" max="4064" width="9.140625" style="281"/>
    <col min="4065" max="4065" width="9.140625" style="281" customWidth="1"/>
    <col min="4066" max="4066" width="32.85546875" style="281" customWidth="1"/>
    <col min="4067" max="4067" width="20.140625" style="281" customWidth="1"/>
    <col min="4068" max="4068" width="52.85546875" style="281" customWidth="1"/>
    <col min="4069" max="4074" width="9.140625" style="281"/>
    <col min="4075" max="4075" width="9.140625" style="281" customWidth="1"/>
    <col min="4076" max="4320" width="9.140625" style="281"/>
    <col min="4321" max="4321" width="9.140625" style="281" customWidth="1"/>
    <col min="4322" max="4322" width="32.85546875" style="281" customWidth="1"/>
    <col min="4323" max="4323" width="20.140625" style="281" customWidth="1"/>
    <col min="4324" max="4324" width="52.85546875" style="281" customWidth="1"/>
    <col min="4325" max="4330" width="9.140625" style="281"/>
    <col min="4331" max="4331" width="9.140625" style="281" customWidth="1"/>
    <col min="4332" max="4576" width="9.140625" style="281"/>
    <col min="4577" max="4577" width="9.140625" style="281" customWidth="1"/>
    <col min="4578" max="4578" width="32.85546875" style="281" customWidth="1"/>
    <col min="4579" max="4579" width="20.140625" style="281" customWidth="1"/>
    <col min="4580" max="4580" width="52.85546875" style="281" customWidth="1"/>
    <col min="4581" max="4586" width="9.140625" style="281"/>
    <col min="4587" max="4587" width="9.140625" style="281" customWidth="1"/>
    <col min="4588" max="4832" width="9.140625" style="281"/>
    <col min="4833" max="4833" width="9.140625" style="281" customWidth="1"/>
    <col min="4834" max="4834" width="32.85546875" style="281" customWidth="1"/>
    <col min="4835" max="4835" width="20.140625" style="281" customWidth="1"/>
    <col min="4836" max="4836" width="52.85546875" style="281" customWidth="1"/>
    <col min="4837" max="4842" width="9.140625" style="281"/>
    <col min="4843" max="4843" width="9.140625" style="281" customWidth="1"/>
    <col min="4844" max="5088" width="9.140625" style="281"/>
    <col min="5089" max="5089" width="9.140625" style="281" customWidth="1"/>
    <col min="5090" max="5090" width="32.85546875" style="281" customWidth="1"/>
    <col min="5091" max="5091" width="20.140625" style="281" customWidth="1"/>
    <col min="5092" max="5092" width="52.85546875" style="281" customWidth="1"/>
    <col min="5093" max="5098" width="9.140625" style="281"/>
    <col min="5099" max="5099" width="9.140625" style="281" customWidth="1"/>
    <col min="5100" max="5344" width="9.140625" style="281"/>
    <col min="5345" max="5345" width="9.140625" style="281" customWidth="1"/>
    <col min="5346" max="5346" width="32.85546875" style="281" customWidth="1"/>
    <col min="5347" max="5347" width="20.140625" style="281" customWidth="1"/>
    <col min="5348" max="5348" width="52.85546875" style="281" customWidth="1"/>
    <col min="5349" max="5354" width="9.140625" style="281"/>
    <col min="5355" max="5355" width="9.140625" style="281" customWidth="1"/>
    <col min="5356" max="5600" width="9.140625" style="281"/>
    <col min="5601" max="5601" width="9.140625" style="281" customWidth="1"/>
    <col min="5602" max="5602" width="32.85546875" style="281" customWidth="1"/>
    <col min="5603" max="5603" width="20.140625" style="281" customWidth="1"/>
    <col min="5604" max="5604" width="52.85546875" style="281" customWidth="1"/>
    <col min="5605" max="5610" width="9.140625" style="281"/>
    <col min="5611" max="5611" width="9.140625" style="281" customWidth="1"/>
    <col min="5612" max="5856" width="9.140625" style="281"/>
    <col min="5857" max="5857" width="9.140625" style="281" customWidth="1"/>
    <col min="5858" max="5858" width="32.85546875" style="281" customWidth="1"/>
    <col min="5859" max="5859" width="20.140625" style="281" customWidth="1"/>
    <col min="5860" max="5860" width="52.85546875" style="281" customWidth="1"/>
    <col min="5861" max="5866" width="9.140625" style="281"/>
    <col min="5867" max="5867" width="9.140625" style="281" customWidth="1"/>
    <col min="5868" max="6112" width="9.140625" style="281"/>
    <col min="6113" max="6113" width="9.140625" style="281" customWidth="1"/>
    <col min="6114" max="6114" width="32.85546875" style="281" customWidth="1"/>
    <col min="6115" max="6115" width="20.140625" style="281" customWidth="1"/>
    <col min="6116" max="6116" width="52.85546875" style="281" customWidth="1"/>
    <col min="6117" max="6122" width="9.140625" style="281"/>
    <col min="6123" max="6123" width="9.140625" style="281" customWidth="1"/>
    <col min="6124" max="6368" width="9.140625" style="281"/>
    <col min="6369" max="6369" width="9.140625" style="281" customWidth="1"/>
    <col min="6370" max="6370" width="32.85546875" style="281" customWidth="1"/>
    <col min="6371" max="6371" width="20.140625" style="281" customWidth="1"/>
    <col min="6372" max="6372" width="52.85546875" style="281" customWidth="1"/>
    <col min="6373" max="6378" width="9.140625" style="281"/>
    <col min="6379" max="6379" width="9.140625" style="281" customWidth="1"/>
    <col min="6380" max="6624" width="9.140625" style="281"/>
    <col min="6625" max="6625" width="9.140625" style="281" customWidth="1"/>
    <col min="6626" max="6626" width="32.85546875" style="281" customWidth="1"/>
    <col min="6627" max="6627" width="20.140625" style="281" customWidth="1"/>
    <col min="6628" max="6628" width="52.85546875" style="281" customWidth="1"/>
    <col min="6629" max="6634" width="9.140625" style="281"/>
    <col min="6635" max="6635" width="9.140625" style="281" customWidth="1"/>
    <col min="6636" max="6880" width="9.140625" style="281"/>
    <col min="6881" max="6881" width="9.140625" style="281" customWidth="1"/>
    <col min="6882" max="6882" width="32.85546875" style="281" customWidth="1"/>
    <col min="6883" max="6883" width="20.140625" style="281" customWidth="1"/>
    <col min="6884" max="6884" width="52.85546875" style="281" customWidth="1"/>
    <col min="6885" max="6890" width="9.140625" style="281"/>
    <col min="6891" max="6891" width="9.140625" style="281" customWidth="1"/>
    <col min="6892" max="7136" width="9.140625" style="281"/>
    <col min="7137" max="7137" width="9.140625" style="281" customWidth="1"/>
    <col min="7138" max="7138" width="32.85546875" style="281" customWidth="1"/>
    <col min="7139" max="7139" width="20.140625" style="281" customWidth="1"/>
    <col min="7140" max="7140" width="52.85546875" style="281" customWidth="1"/>
    <col min="7141" max="7146" width="9.140625" style="281"/>
    <col min="7147" max="7147" width="9.140625" style="281" customWidth="1"/>
    <col min="7148" max="7392" width="9.140625" style="281"/>
    <col min="7393" max="7393" width="9.140625" style="281" customWidth="1"/>
    <col min="7394" max="7394" width="32.85546875" style="281" customWidth="1"/>
    <col min="7395" max="7395" width="20.140625" style="281" customWidth="1"/>
    <col min="7396" max="7396" width="52.85546875" style="281" customWidth="1"/>
    <col min="7397" max="7402" width="9.140625" style="281"/>
    <col min="7403" max="7403" width="9.140625" style="281" customWidth="1"/>
    <col min="7404" max="7648" width="9.140625" style="281"/>
    <col min="7649" max="7649" width="9.140625" style="281" customWidth="1"/>
    <col min="7650" max="7650" width="32.85546875" style="281" customWidth="1"/>
    <col min="7651" max="7651" width="20.140625" style="281" customWidth="1"/>
    <col min="7652" max="7652" width="52.85546875" style="281" customWidth="1"/>
    <col min="7653" max="7658" width="9.140625" style="281"/>
    <col min="7659" max="7659" width="9.140625" style="281" customWidth="1"/>
    <col min="7660" max="7904" width="9.140625" style="281"/>
    <col min="7905" max="7905" width="9.140625" style="281" customWidth="1"/>
    <col min="7906" max="7906" width="32.85546875" style="281" customWidth="1"/>
    <col min="7907" max="7907" width="20.140625" style="281" customWidth="1"/>
    <col min="7908" max="7908" width="52.85546875" style="281" customWidth="1"/>
    <col min="7909" max="7914" width="9.140625" style="281"/>
    <col min="7915" max="7915" width="9.140625" style="281" customWidth="1"/>
    <col min="7916" max="8160" width="9.140625" style="281"/>
    <col min="8161" max="8161" width="9.140625" style="281" customWidth="1"/>
    <col min="8162" max="8162" width="32.85546875" style="281" customWidth="1"/>
    <col min="8163" max="8163" width="20.140625" style="281" customWidth="1"/>
    <col min="8164" max="8164" width="52.85546875" style="281" customWidth="1"/>
    <col min="8165" max="8170" width="9.140625" style="281"/>
    <col min="8171" max="8171" width="9.140625" style="281" customWidth="1"/>
    <col min="8172" max="8416" width="9.140625" style="281"/>
    <col min="8417" max="8417" width="9.140625" style="281" customWidth="1"/>
    <col min="8418" max="8418" width="32.85546875" style="281" customWidth="1"/>
    <col min="8419" max="8419" width="20.140625" style="281" customWidth="1"/>
    <col min="8420" max="8420" width="52.85546875" style="281" customWidth="1"/>
    <col min="8421" max="8426" width="9.140625" style="281"/>
    <col min="8427" max="8427" width="9.140625" style="281" customWidth="1"/>
    <col min="8428" max="8672" width="9.140625" style="281"/>
    <col min="8673" max="8673" width="9.140625" style="281" customWidth="1"/>
    <col min="8674" max="8674" width="32.85546875" style="281" customWidth="1"/>
    <col min="8675" max="8675" width="20.140625" style="281" customWidth="1"/>
    <col min="8676" max="8676" width="52.85546875" style="281" customWidth="1"/>
    <col min="8677" max="8682" width="9.140625" style="281"/>
    <col min="8683" max="8683" width="9.140625" style="281" customWidth="1"/>
    <col min="8684" max="8928" width="9.140625" style="281"/>
    <col min="8929" max="8929" width="9.140625" style="281" customWidth="1"/>
    <col min="8930" max="8930" width="32.85546875" style="281" customWidth="1"/>
    <col min="8931" max="8931" width="20.140625" style="281" customWidth="1"/>
    <col min="8932" max="8932" width="52.85546875" style="281" customWidth="1"/>
    <col min="8933" max="8938" width="9.140625" style="281"/>
    <col min="8939" max="8939" width="9.140625" style="281" customWidth="1"/>
    <col min="8940" max="9184" width="9.140625" style="281"/>
    <col min="9185" max="9185" width="9.140625" style="281" customWidth="1"/>
    <col min="9186" max="9186" width="32.85546875" style="281" customWidth="1"/>
    <col min="9187" max="9187" width="20.140625" style="281" customWidth="1"/>
    <col min="9188" max="9188" width="52.85546875" style="281" customWidth="1"/>
    <col min="9189" max="9194" width="9.140625" style="281"/>
    <col min="9195" max="9195" width="9.140625" style="281" customWidth="1"/>
    <col min="9196" max="9440" width="9.140625" style="281"/>
    <col min="9441" max="9441" width="9.140625" style="281" customWidth="1"/>
    <col min="9442" max="9442" width="32.85546875" style="281" customWidth="1"/>
    <col min="9443" max="9443" width="20.140625" style="281" customWidth="1"/>
    <col min="9444" max="9444" width="52.85546875" style="281" customWidth="1"/>
    <col min="9445" max="9450" width="9.140625" style="281"/>
    <col min="9451" max="9451" width="9.140625" style="281" customWidth="1"/>
    <col min="9452" max="9696" width="9.140625" style="281"/>
    <col min="9697" max="9697" width="9.140625" style="281" customWidth="1"/>
    <col min="9698" max="9698" width="32.85546875" style="281" customWidth="1"/>
    <col min="9699" max="9699" width="20.140625" style="281" customWidth="1"/>
    <col min="9700" max="9700" width="52.85546875" style="281" customWidth="1"/>
    <col min="9701" max="9706" width="9.140625" style="281"/>
    <col min="9707" max="9707" width="9.140625" style="281" customWidth="1"/>
    <col min="9708" max="9952" width="9.140625" style="281"/>
    <col min="9953" max="9953" width="9.140625" style="281" customWidth="1"/>
    <col min="9954" max="9954" width="32.85546875" style="281" customWidth="1"/>
    <col min="9955" max="9955" width="20.140625" style="281" customWidth="1"/>
    <col min="9956" max="9956" width="52.85546875" style="281" customWidth="1"/>
    <col min="9957" max="9962" width="9.140625" style="281"/>
    <col min="9963" max="9963" width="9.140625" style="281" customWidth="1"/>
    <col min="9964" max="10208" width="9.140625" style="281"/>
    <col min="10209" max="10209" width="9.140625" style="281" customWidth="1"/>
    <col min="10210" max="10210" width="32.85546875" style="281" customWidth="1"/>
    <col min="10211" max="10211" width="20.140625" style="281" customWidth="1"/>
    <col min="10212" max="10212" width="52.85546875" style="281" customWidth="1"/>
    <col min="10213" max="10218" width="9.140625" style="281"/>
    <col min="10219" max="10219" width="9.140625" style="281" customWidth="1"/>
    <col min="10220" max="10464" width="9.140625" style="281"/>
    <col min="10465" max="10465" width="9.140625" style="281" customWidth="1"/>
    <col min="10466" max="10466" width="32.85546875" style="281" customWidth="1"/>
    <col min="10467" max="10467" width="20.140625" style="281" customWidth="1"/>
    <col min="10468" max="10468" width="52.85546875" style="281" customWidth="1"/>
    <col min="10469" max="10474" width="9.140625" style="281"/>
    <col min="10475" max="10475" width="9.140625" style="281" customWidth="1"/>
    <col min="10476" max="10720" width="9.140625" style="281"/>
    <col min="10721" max="10721" width="9.140625" style="281" customWidth="1"/>
    <col min="10722" max="10722" width="32.85546875" style="281" customWidth="1"/>
    <col min="10723" max="10723" width="20.140625" style="281" customWidth="1"/>
    <col min="10724" max="10724" width="52.85546875" style="281" customWidth="1"/>
    <col min="10725" max="10730" width="9.140625" style="281"/>
    <col min="10731" max="10731" width="9.140625" style="281" customWidth="1"/>
    <col min="10732" max="10976" width="9.140625" style="281"/>
    <col min="10977" max="10977" width="9.140625" style="281" customWidth="1"/>
    <col min="10978" max="10978" width="32.85546875" style="281" customWidth="1"/>
    <col min="10979" max="10979" width="20.140625" style="281" customWidth="1"/>
    <col min="10980" max="10980" width="52.85546875" style="281" customWidth="1"/>
    <col min="10981" max="10986" width="9.140625" style="281"/>
    <col min="10987" max="10987" width="9.140625" style="281" customWidth="1"/>
    <col min="10988" max="11232" width="9.140625" style="281"/>
    <col min="11233" max="11233" width="9.140625" style="281" customWidth="1"/>
    <col min="11234" max="11234" width="32.85546875" style="281" customWidth="1"/>
    <col min="11235" max="11235" width="20.140625" style="281" customWidth="1"/>
    <col min="11236" max="11236" width="52.85546875" style="281" customWidth="1"/>
    <col min="11237" max="11242" width="9.140625" style="281"/>
    <col min="11243" max="11243" width="9.140625" style="281" customWidth="1"/>
    <col min="11244" max="11488" width="9.140625" style="281"/>
    <col min="11489" max="11489" width="9.140625" style="281" customWidth="1"/>
    <col min="11490" max="11490" width="32.85546875" style="281" customWidth="1"/>
    <col min="11491" max="11491" width="20.140625" style="281" customWidth="1"/>
    <col min="11492" max="11492" width="52.85546875" style="281" customWidth="1"/>
    <col min="11493" max="11498" width="9.140625" style="281"/>
    <col min="11499" max="11499" width="9.140625" style="281" customWidth="1"/>
    <col min="11500" max="11744" width="9.140625" style="281"/>
    <col min="11745" max="11745" width="9.140625" style="281" customWidth="1"/>
    <col min="11746" max="11746" width="32.85546875" style="281" customWidth="1"/>
    <col min="11747" max="11747" width="20.140625" style="281" customWidth="1"/>
    <col min="11748" max="11748" width="52.85546875" style="281" customWidth="1"/>
    <col min="11749" max="11754" width="9.140625" style="281"/>
    <col min="11755" max="11755" width="9.140625" style="281" customWidth="1"/>
    <col min="11756" max="12000" width="9.140625" style="281"/>
    <col min="12001" max="12001" width="9.140625" style="281" customWidth="1"/>
    <col min="12002" max="12002" width="32.85546875" style="281" customWidth="1"/>
    <col min="12003" max="12003" width="20.140625" style="281" customWidth="1"/>
    <col min="12004" max="12004" width="52.85546875" style="281" customWidth="1"/>
    <col min="12005" max="12010" width="9.140625" style="281"/>
    <col min="12011" max="12011" width="9.140625" style="281" customWidth="1"/>
    <col min="12012" max="12256" width="9.140625" style="281"/>
    <col min="12257" max="12257" width="9.140625" style="281" customWidth="1"/>
    <col min="12258" max="12258" width="32.85546875" style="281" customWidth="1"/>
    <col min="12259" max="12259" width="20.140625" style="281" customWidth="1"/>
    <col min="12260" max="12260" width="52.85546875" style="281" customWidth="1"/>
    <col min="12261" max="12266" width="9.140625" style="281"/>
    <col min="12267" max="12267" width="9.140625" style="281" customWidth="1"/>
    <col min="12268" max="12512" width="9.140625" style="281"/>
    <col min="12513" max="12513" width="9.140625" style="281" customWidth="1"/>
    <col min="12514" max="12514" width="32.85546875" style="281" customWidth="1"/>
    <col min="12515" max="12515" width="20.140625" style="281" customWidth="1"/>
    <col min="12516" max="12516" width="52.85546875" style="281" customWidth="1"/>
    <col min="12517" max="12522" width="9.140625" style="281"/>
    <col min="12523" max="12523" width="9.140625" style="281" customWidth="1"/>
    <col min="12524" max="12768" width="9.140625" style="281"/>
    <col min="12769" max="12769" width="9.140625" style="281" customWidth="1"/>
    <col min="12770" max="12770" width="32.85546875" style="281" customWidth="1"/>
    <col min="12771" max="12771" width="20.140625" style="281" customWidth="1"/>
    <col min="12772" max="12772" width="52.85546875" style="281" customWidth="1"/>
    <col min="12773" max="12778" width="9.140625" style="281"/>
    <col min="12779" max="12779" width="9.140625" style="281" customWidth="1"/>
    <col min="12780" max="13024" width="9.140625" style="281"/>
    <col min="13025" max="13025" width="9.140625" style="281" customWidth="1"/>
    <col min="13026" max="13026" width="32.85546875" style="281" customWidth="1"/>
    <col min="13027" max="13027" width="20.140625" style="281" customWidth="1"/>
    <col min="13028" max="13028" width="52.85546875" style="281" customWidth="1"/>
    <col min="13029" max="13034" width="9.140625" style="281"/>
    <col min="13035" max="13035" width="9.140625" style="281" customWidth="1"/>
    <col min="13036" max="13280" width="9.140625" style="281"/>
    <col min="13281" max="13281" width="9.140625" style="281" customWidth="1"/>
    <col min="13282" max="13282" width="32.85546875" style="281" customWidth="1"/>
    <col min="13283" max="13283" width="20.140625" style="281" customWidth="1"/>
    <col min="13284" max="13284" width="52.85546875" style="281" customWidth="1"/>
    <col min="13285" max="13290" width="9.140625" style="281"/>
    <col min="13291" max="13291" width="9.140625" style="281" customWidth="1"/>
    <col min="13292" max="13536" width="9.140625" style="281"/>
    <col min="13537" max="13537" width="9.140625" style="281" customWidth="1"/>
    <col min="13538" max="13538" width="32.85546875" style="281" customWidth="1"/>
    <col min="13539" max="13539" width="20.140625" style="281" customWidth="1"/>
    <col min="13540" max="13540" width="52.85546875" style="281" customWidth="1"/>
    <col min="13541" max="13546" width="9.140625" style="281"/>
    <col min="13547" max="13547" width="9.140625" style="281" customWidth="1"/>
    <col min="13548" max="13792" width="9.140625" style="281"/>
    <col min="13793" max="13793" width="9.140625" style="281" customWidth="1"/>
    <col min="13794" max="13794" width="32.85546875" style="281" customWidth="1"/>
    <col min="13795" max="13795" width="20.140625" style="281" customWidth="1"/>
    <col min="13796" max="13796" width="52.85546875" style="281" customWidth="1"/>
    <col min="13797" max="13802" width="9.140625" style="281"/>
    <col min="13803" max="13803" width="9.140625" style="281" customWidth="1"/>
    <col min="13804" max="14048" width="9.140625" style="281"/>
    <col min="14049" max="14049" width="9.140625" style="281" customWidth="1"/>
    <col min="14050" max="14050" width="32.85546875" style="281" customWidth="1"/>
    <col min="14051" max="14051" width="20.140625" style="281" customWidth="1"/>
    <col min="14052" max="14052" width="52.85546875" style="281" customWidth="1"/>
    <col min="14053" max="14058" width="9.140625" style="281"/>
    <col min="14059" max="14059" width="9.140625" style="281" customWidth="1"/>
    <col min="14060" max="14304" width="9.140625" style="281"/>
    <col min="14305" max="14305" width="9.140625" style="281" customWidth="1"/>
    <col min="14306" max="14306" width="32.85546875" style="281" customWidth="1"/>
    <col min="14307" max="14307" width="20.140625" style="281" customWidth="1"/>
    <col min="14308" max="14308" width="52.85546875" style="281" customWidth="1"/>
    <col min="14309" max="14314" width="9.140625" style="281"/>
    <col min="14315" max="14315" width="9.140625" style="281" customWidth="1"/>
    <col min="14316" max="14560" width="9.140625" style="281"/>
    <col min="14561" max="14561" width="9.140625" style="281" customWidth="1"/>
    <col min="14562" max="14562" width="32.85546875" style="281" customWidth="1"/>
    <col min="14563" max="14563" width="20.140625" style="281" customWidth="1"/>
    <col min="14564" max="14564" width="52.85546875" style="281" customWidth="1"/>
    <col min="14565" max="14570" width="9.140625" style="281"/>
    <col min="14571" max="14571" width="9.140625" style="281" customWidth="1"/>
    <col min="14572" max="14816" width="9.140625" style="281"/>
    <col min="14817" max="14817" width="9.140625" style="281" customWidth="1"/>
    <col min="14818" max="14818" width="32.85546875" style="281" customWidth="1"/>
    <col min="14819" max="14819" width="20.140625" style="281" customWidth="1"/>
    <col min="14820" max="14820" width="52.85546875" style="281" customWidth="1"/>
    <col min="14821" max="14826" width="9.140625" style="281"/>
    <col min="14827" max="14827" width="9.140625" style="281" customWidth="1"/>
    <col min="14828" max="15072" width="9.140625" style="281"/>
    <col min="15073" max="15073" width="9.140625" style="281" customWidth="1"/>
    <col min="15074" max="15074" width="32.85546875" style="281" customWidth="1"/>
    <col min="15075" max="15075" width="20.140625" style="281" customWidth="1"/>
    <col min="15076" max="15076" width="52.85546875" style="281" customWidth="1"/>
    <col min="15077" max="15082" width="9.140625" style="281"/>
    <col min="15083" max="15083" width="9.140625" style="281" customWidth="1"/>
    <col min="15084" max="15328" width="9.140625" style="281"/>
    <col min="15329" max="15329" width="9.140625" style="281" customWidth="1"/>
    <col min="15330" max="15330" width="32.85546875" style="281" customWidth="1"/>
    <col min="15331" max="15331" width="20.140625" style="281" customWidth="1"/>
    <col min="15332" max="15332" width="52.85546875" style="281" customWidth="1"/>
    <col min="15333" max="15338" width="9.140625" style="281"/>
    <col min="15339" max="15339" width="9.140625" style="281" customWidth="1"/>
    <col min="15340" max="15584" width="9.140625" style="281"/>
    <col min="15585" max="15585" width="9.140625" style="281" customWidth="1"/>
    <col min="15586" max="15586" width="32.85546875" style="281" customWidth="1"/>
    <col min="15587" max="15587" width="20.140625" style="281" customWidth="1"/>
    <col min="15588" max="15588" width="52.85546875" style="281" customWidth="1"/>
    <col min="15589" max="15594" width="9.140625" style="281"/>
    <col min="15595" max="15595" width="9.140625" style="281" customWidth="1"/>
    <col min="15596" max="15840" width="9.140625" style="281"/>
    <col min="15841" max="15841" width="9.140625" style="281" customWidth="1"/>
    <col min="15842" max="15842" width="32.85546875" style="281" customWidth="1"/>
    <col min="15843" max="15843" width="20.140625" style="281" customWidth="1"/>
    <col min="15844" max="15844" width="52.85546875" style="281" customWidth="1"/>
    <col min="15845" max="15850" width="9.140625" style="281"/>
    <col min="15851" max="15851" width="9.140625" style="281" customWidth="1"/>
    <col min="15852" max="16096" width="9.140625" style="281"/>
    <col min="16097" max="16097" width="9.140625" style="281" customWidth="1"/>
    <col min="16098" max="16098" width="32.85546875" style="281" customWidth="1"/>
    <col min="16099" max="16099" width="20.140625" style="281" customWidth="1"/>
    <col min="16100" max="16100" width="52.85546875" style="281" customWidth="1"/>
    <col min="16101" max="16106" width="9.140625" style="281"/>
    <col min="16107" max="16107" width="9.140625" style="281" customWidth="1"/>
    <col min="16108" max="16384" width="9.140625" style="281"/>
  </cols>
  <sheetData>
    <row r="1" spans="1:4" ht="15.75">
      <c r="B1" s="76" t="s">
        <v>72</v>
      </c>
      <c r="C1" s="77"/>
      <c r="D1" s="78"/>
    </row>
    <row r="2" spans="1:4" ht="14.25">
      <c r="B2" s="80" t="s">
        <v>239</v>
      </c>
    </row>
    <row r="3" spans="1:4" ht="14.25" customHeight="1">
      <c r="B3" s="80"/>
    </row>
    <row r="4" spans="1:4" s="82" customFormat="1" ht="29.25" customHeight="1">
      <c r="A4" s="40"/>
      <c r="B4" s="39" t="s">
        <v>2</v>
      </c>
      <c r="C4" s="125" t="s">
        <v>3</v>
      </c>
      <c r="D4" s="125" t="s">
        <v>4</v>
      </c>
    </row>
    <row r="5" spans="1:4" s="82" customFormat="1" ht="63.75">
      <c r="A5" s="128" t="s">
        <v>77</v>
      </c>
      <c r="B5" s="127" t="s">
        <v>78</v>
      </c>
      <c r="C5" s="83">
        <v>0</v>
      </c>
      <c r="D5" s="287" t="s">
        <v>294</v>
      </c>
    </row>
    <row r="6" spans="1:4" ht="24.75" customHeight="1">
      <c r="A6" s="128" t="s">
        <v>100</v>
      </c>
      <c r="B6" s="127" t="s">
        <v>101</v>
      </c>
      <c r="C6" s="83">
        <v>0</v>
      </c>
      <c r="D6" s="287" t="s">
        <v>295</v>
      </c>
    </row>
    <row r="7" spans="1:4" ht="24.75" customHeight="1">
      <c r="A7" s="124" t="s">
        <v>43</v>
      </c>
      <c r="B7" s="127" t="s">
        <v>7</v>
      </c>
      <c r="C7" s="83">
        <v>6650</v>
      </c>
      <c r="D7" s="84" t="s">
        <v>208</v>
      </c>
    </row>
    <row r="8" spans="1:4" ht="24.75" customHeight="1">
      <c r="A8" s="124" t="s">
        <v>44</v>
      </c>
      <c r="B8" s="127" t="s">
        <v>68</v>
      </c>
      <c r="C8" s="83">
        <v>0</v>
      </c>
      <c r="D8" s="287" t="s">
        <v>296</v>
      </c>
    </row>
    <row r="9" spans="1:4" ht="38.25">
      <c r="A9" s="128" t="s">
        <v>6</v>
      </c>
      <c r="B9" s="127" t="s">
        <v>7</v>
      </c>
      <c r="C9" s="83">
        <v>4290</v>
      </c>
      <c r="D9" s="84" t="s">
        <v>209</v>
      </c>
    </row>
    <row r="10" spans="1:4" ht="51">
      <c r="A10" s="128" t="s">
        <v>69</v>
      </c>
      <c r="B10" s="127" t="s">
        <v>70</v>
      </c>
      <c r="C10" s="83">
        <v>0</v>
      </c>
      <c r="D10" s="287" t="s">
        <v>297</v>
      </c>
    </row>
    <row r="11" spans="1:4" s="81" customFormat="1" ht="24" customHeight="1">
      <c r="A11" s="128" t="s">
        <v>79</v>
      </c>
      <c r="B11" s="127" t="s">
        <v>102</v>
      </c>
      <c r="C11" s="276">
        <v>0</v>
      </c>
      <c r="D11" s="113"/>
    </row>
    <row r="12" spans="1:4" s="81" customFormat="1" ht="38.25">
      <c r="A12" s="128" t="s">
        <v>8</v>
      </c>
      <c r="B12" s="74" t="s">
        <v>9</v>
      </c>
      <c r="C12" s="276">
        <v>-9010</v>
      </c>
      <c r="D12" s="86" t="s">
        <v>210</v>
      </c>
    </row>
    <row r="13" spans="1:4" s="81" customFormat="1" ht="24" customHeight="1">
      <c r="A13" s="128" t="s">
        <v>80</v>
      </c>
      <c r="B13" s="127" t="s">
        <v>85</v>
      </c>
      <c r="C13" s="276">
        <v>0</v>
      </c>
      <c r="D13" s="113"/>
    </row>
    <row r="14" spans="1:4" ht="27" customHeight="1">
      <c r="A14" s="128" t="s">
        <v>50</v>
      </c>
      <c r="B14" s="127" t="s">
        <v>51</v>
      </c>
      <c r="C14" s="276">
        <v>0</v>
      </c>
      <c r="D14" s="280"/>
    </row>
    <row r="15" spans="1:4" ht="27" customHeight="1">
      <c r="A15" s="128" t="s">
        <v>11</v>
      </c>
      <c r="B15" s="127" t="s">
        <v>12</v>
      </c>
      <c r="C15" s="276">
        <v>0</v>
      </c>
      <c r="D15" s="86" t="s">
        <v>211</v>
      </c>
    </row>
    <row r="16" spans="1:4">
      <c r="A16" s="128" t="s">
        <v>13</v>
      </c>
      <c r="B16" s="127" t="s">
        <v>14</v>
      </c>
      <c r="C16" s="276">
        <v>0</v>
      </c>
      <c r="D16" s="280"/>
    </row>
    <row r="17" spans="1:4" ht="18.75" customHeight="1">
      <c r="A17" s="88"/>
      <c r="B17" s="38" t="s">
        <v>15</v>
      </c>
      <c r="C17" s="89">
        <f>SUM(C5:C16)</f>
        <v>1930</v>
      </c>
      <c r="D17" s="90"/>
    </row>
    <row r="18" spans="1:4" ht="30" customHeight="1">
      <c r="A18" s="43"/>
      <c r="B18" s="42" t="s">
        <v>16</v>
      </c>
      <c r="C18" s="41"/>
      <c r="D18" s="41"/>
    </row>
    <row r="19" spans="1:4">
      <c r="A19" s="124" t="s">
        <v>38</v>
      </c>
      <c r="B19" s="126" t="s">
        <v>17</v>
      </c>
      <c r="C19" s="277"/>
      <c r="D19" s="100"/>
    </row>
    <row r="20" spans="1:4" ht="38.25">
      <c r="A20" s="98"/>
      <c r="B20" s="278">
        <v>1000</v>
      </c>
      <c r="C20" s="277">
        <v>71501</v>
      </c>
      <c r="D20" s="283" t="s">
        <v>224</v>
      </c>
    </row>
    <row r="21" spans="1:4" ht="25.5">
      <c r="A21" s="98"/>
      <c r="B21" s="278">
        <v>2100</v>
      </c>
      <c r="C21" s="277">
        <v>-3071</v>
      </c>
      <c r="D21" s="283" t="s">
        <v>225</v>
      </c>
    </row>
    <row r="22" spans="1:4" ht="76.5">
      <c r="A22" s="98"/>
      <c r="B22" s="278">
        <v>2200</v>
      </c>
      <c r="C22" s="277">
        <v>-864</v>
      </c>
      <c r="D22" s="283" t="s">
        <v>230</v>
      </c>
    </row>
    <row r="23" spans="1:4" ht="38.25">
      <c r="A23" s="98"/>
      <c r="B23" s="278">
        <v>2300</v>
      </c>
      <c r="C23" s="277">
        <v>3042</v>
      </c>
      <c r="D23" s="283" t="s">
        <v>226</v>
      </c>
    </row>
    <row r="24" spans="1:4" ht="25.5">
      <c r="A24" s="98"/>
      <c r="B24" s="278">
        <v>2500</v>
      </c>
      <c r="C24" s="277">
        <v>3</v>
      </c>
      <c r="D24" s="283" t="s">
        <v>174</v>
      </c>
    </row>
    <row r="25" spans="1:4">
      <c r="A25" s="98"/>
      <c r="B25" s="278">
        <v>5100</v>
      </c>
      <c r="C25" s="277"/>
      <c r="D25" s="123"/>
    </row>
    <row r="26" spans="1:4" ht="38.25">
      <c r="A26" s="98"/>
      <c r="B26" s="278">
        <v>5200</v>
      </c>
      <c r="C26" s="277">
        <v>1700</v>
      </c>
      <c r="D26" s="283" t="s">
        <v>227</v>
      </c>
    </row>
    <row r="27" spans="1:4">
      <c r="A27" s="98"/>
      <c r="B27" s="278">
        <v>6400</v>
      </c>
      <c r="C27" s="276">
        <v>-120</v>
      </c>
      <c r="D27" s="280" t="s">
        <v>175</v>
      </c>
    </row>
    <row r="28" spans="1:4">
      <c r="A28" s="98"/>
      <c r="B28" s="278"/>
      <c r="C28" s="277"/>
      <c r="D28" s="123"/>
    </row>
    <row r="29" spans="1:4" ht="25.5">
      <c r="A29" s="98"/>
      <c r="B29" s="278">
        <v>7200</v>
      </c>
      <c r="C29" s="277">
        <v>-44677</v>
      </c>
      <c r="D29" s="283" t="s">
        <v>228</v>
      </c>
    </row>
    <row r="30" spans="1:4">
      <c r="A30" s="26"/>
      <c r="B30" s="251" t="s">
        <v>33</v>
      </c>
      <c r="C30" s="99">
        <f>SUM(C20:C29)</f>
        <v>27514</v>
      </c>
      <c r="D30" s="134"/>
    </row>
    <row r="31" spans="1:4" ht="16.5" customHeight="1">
      <c r="A31" s="124" t="s">
        <v>71</v>
      </c>
      <c r="B31" s="50" t="s">
        <v>18</v>
      </c>
      <c r="C31" s="102"/>
      <c r="D31" s="135"/>
    </row>
    <row r="32" spans="1:4" ht="25.5">
      <c r="A32" s="282"/>
      <c r="B32" s="278">
        <v>1000</v>
      </c>
      <c r="C32" s="284">
        <v>3816</v>
      </c>
      <c r="D32" s="279" t="s">
        <v>229</v>
      </c>
    </row>
    <row r="33" spans="1:4">
      <c r="A33" s="282"/>
      <c r="B33" s="278">
        <v>2100</v>
      </c>
      <c r="C33" s="284">
        <v>-24</v>
      </c>
      <c r="D33" s="280" t="s">
        <v>175</v>
      </c>
    </row>
    <row r="34" spans="1:4" ht="38.25">
      <c r="A34" s="282"/>
      <c r="B34" s="278">
        <v>2200</v>
      </c>
      <c r="C34" s="284">
        <v>2557</v>
      </c>
      <c r="D34" s="283" t="s">
        <v>231</v>
      </c>
    </row>
    <row r="35" spans="1:4" ht="38.25">
      <c r="A35" s="282"/>
      <c r="B35" s="278">
        <v>2300</v>
      </c>
      <c r="C35" s="284">
        <v>-22</v>
      </c>
      <c r="D35" s="283" t="s">
        <v>232</v>
      </c>
    </row>
    <row r="36" spans="1:4" ht="13.5" customHeight="1">
      <c r="A36" s="282"/>
      <c r="B36" s="278">
        <v>2500</v>
      </c>
      <c r="C36" s="277">
        <v>-500</v>
      </c>
      <c r="D36" s="283" t="s">
        <v>233</v>
      </c>
    </row>
    <row r="37" spans="1:4">
      <c r="A37" s="282"/>
      <c r="B37" s="278">
        <v>5200</v>
      </c>
      <c r="C37" s="284">
        <v>-2011</v>
      </c>
      <c r="D37" s="283" t="s">
        <v>234</v>
      </c>
    </row>
    <row r="38" spans="1:4">
      <c r="A38" s="53"/>
      <c r="B38" s="251" t="s">
        <v>33</v>
      </c>
      <c r="C38" s="252">
        <f>SUM(C32:C37)</f>
        <v>3816</v>
      </c>
      <c r="D38" s="136"/>
    </row>
    <row r="39" spans="1:4">
      <c r="A39" s="124" t="s">
        <v>39</v>
      </c>
      <c r="B39" s="126" t="s">
        <v>19</v>
      </c>
      <c r="C39" s="284"/>
      <c r="D39" s="137"/>
    </row>
    <row r="40" spans="1:4" ht="63.75">
      <c r="A40" s="282"/>
      <c r="B40" s="278">
        <v>1000</v>
      </c>
      <c r="C40" s="284">
        <v>-183176</v>
      </c>
      <c r="D40" s="86" t="s">
        <v>212</v>
      </c>
    </row>
    <row r="41" spans="1:4" ht="12.75" hidden="1" customHeight="1">
      <c r="A41" s="282"/>
      <c r="B41" s="278">
        <v>2100</v>
      </c>
      <c r="C41" s="284"/>
      <c r="D41" s="123"/>
    </row>
    <row r="42" spans="1:4" ht="12.75" customHeight="1">
      <c r="A42" s="282"/>
      <c r="B42" s="278">
        <v>2100</v>
      </c>
      <c r="C42" s="284">
        <v>-172</v>
      </c>
      <c r="D42" s="283" t="s">
        <v>217</v>
      </c>
    </row>
    <row r="43" spans="1:4" ht="63.75">
      <c r="A43" s="282"/>
      <c r="B43" s="278">
        <v>2200</v>
      </c>
      <c r="C43" s="284">
        <v>-63846</v>
      </c>
      <c r="D43" s="283" t="s">
        <v>214</v>
      </c>
    </row>
    <row r="44" spans="1:4">
      <c r="A44" s="282"/>
      <c r="B44" s="278">
        <v>2300</v>
      </c>
      <c r="C44" s="284">
        <v>1046</v>
      </c>
      <c r="D44" s="283" t="s">
        <v>218</v>
      </c>
    </row>
    <row r="45" spans="1:4">
      <c r="A45" s="282"/>
      <c r="B45" s="278">
        <v>2500</v>
      </c>
      <c r="C45" s="284">
        <v>725</v>
      </c>
      <c r="D45" s="286" t="s">
        <v>86</v>
      </c>
    </row>
    <row r="46" spans="1:4" ht="25.5">
      <c r="A46" s="282"/>
      <c r="B46" s="278">
        <v>5100</v>
      </c>
      <c r="C46" s="284">
        <v>-2090</v>
      </c>
      <c r="D46" s="283" t="s">
        <v>215</v>
      </c>
    </row>
    <row r="47" spans="1:4" ht="38.25">
      <c r="A47" s="282"/>
      <c r="B47" s="278">
        <v>5200</v>
      </c>
      <c r="C47" s="284">
        <v>47489</v>
      </c>
      <c r="D47" s="283" t="s">
        <v>216</v>
      </c>
    </row>
    <row r="48" spans="1:4" ht="12.75" customHeight="1">
      <c r="A48" s="282"/>
      <c r="B48" s="278">
        <v>6400</v>
      </c>
      <c r="C48" s="284">
        <v>5922</v>
      </c>
      <c r="D48" s="283" t="s">
        <v>213</v>
      </c>
    </row>
    <row r="49" spans="1:4" ht="12.75" customHeight="1">
      <c r="A49" s="282"/>
      <c r="B49" s="278"/>
      <c r="C49" s="284"/>
      <c r="D49" s="123"/>
    </row>
    <row r="50" spans="1:4">
      <c r="A50" s="53"/>
      <c r="B50" s="251" t="s">
        <v>33</v>
      </c>
      <c r="C50" s="253">
        <f>SUM(C40:C49)</f>
        <v>-194102</v>
      </c>
      <c r="D50" s="138"/>
    </row>
    <row r="51" spans="1:4">
      <c r="A51" s="124" t="s">
        <v>47</v>
      </c>
      <c r="B51" s="126" t="s">
        <v>20</v>
      </c>
      <c r="C51" s="284"/>
      <c r="D51" s="137"/>
    </row>
    <row r="52" spans="1:4" ht="13.5" customHeight="1">
      <c r="A52" s="282"/>
      <c r="B52" s="285">
        <v>1100</v>
      </c>
      <c r="C52" s="284">
        <v>260</v>
      </c>
      <c r="D52" s="286" t="s">
        <v>235</v>
      </c>
    </row>
    <row r="53" spans="1:4">
      <c r="A53" s="282"/>
      <c r="B53" s="285">
        <v>2200</v>
      </c>
      <c r="C53" s="284">
        <v>-6556</v>
      </c>
      <c r="D53" s="286" t="s">
        <v>236</v>
      </c>
    </row>
    <row r="54" spans="1:4">
      <c r="A54" s="282"/>
      <c r="B54" s="285">
        <v>2300</v>
      </c>
      <c r="C54" s="284">
        <v>1146</v>
      </c>
      <c r="D54" s="286" t="s">
        <v>237</v>
      </c>
    </row>
    <row r="55" spans="1:4">
      <c r="A55" s="282"/>
      <c r="B55" s="285">
        <v>5200</v>
      </c>
      <c r="C55" s="284">
        <v>5150</v>
      </c>
      <c r="D55" s="286" t="s">
        <v>238</v>
      </c>
    </row>
    <row r="56" spans="1:4">
      <c r="A56" s="53"/>
      <c r="B56" s="251" t="s">
        <v>33</v>
      </c>
      <c r="C56" s="253">
        <f>SUM(C51:C55)</f>
        <v>0</v>
      </c>
      <c r="D56" s="138"/>
    </row>
    <row r="57" spans="1:4" ht="25.5">
      <c r="A57" s="124" t="s">
        <v>40</v>
      </c>
      <c r="B57" s="126" t="s">
        <v>21</v>
      </c>
      <c r="C57" s="284"/>
      <c r="D57" s="232"/>
    </row>
    <row r="58" spans="1:4" ht="25.5">
      <c r="A58" s="124"/>
      <c r="B58" s="278">
        <v>1000</v>
      </c>
      <c r="C58" s="284">
        <v>16735</v>
      </c>
      <c r="D58" s="86" t="s">
        <v>219</v>
      </c>
    </row>
    <row r="59" spans="1:4" ht="38.25">
      <c r="A59" s="124"/>
      <c r="B59" s="278">
        <v>2100</v>
      </c>
      <c r="C59" s="284">
        <v>-716</v>
      </c>
      <c r="D59" s="274" t="s">
        <v>220</v>
      </c>
    </row>
    <row r="60" spans="1:4" ht="25.5">
      <c r="A60" s="124"/>
      <c r="B60" s="278">
        <v>2200</v>
      </c>
      <c r="C60" s="284">
        <v>-2420</v>
      </c>
      <c r="D60" s="274" t="s">
        <v>221</v>
      </c>
    </row>
    <row r="61" spans="1:4">
      <c r="A61" s="124"/>
      <c r="B61" s="278">
        <v>2300</v>
      </c>
      <c r="C61" s="284">
        <v>244</v>
      </c>
      <c r="D61" s="275" t="s">
        <v>176</v>
      </c>
    </row>
    <row r="62" spans="1:4" ht="25.5">
      <c r="A62" s="124"/>
      <c r="B62" s="278">
        <v>2500</v>
      </c>
      <c r="C62" s="284">
        <v>3310</v>
      </c>
      <c r="D62" s="283" t="s">
        <v>222</v>
      </c>
    </row>
    <row r="63" spans="1:4" hidden="1">
      <c r="A63" s="124"/>
      <c r="B63" s="278">
        <v>3200</v>
      </c>
      <c r="C63" s="284"/>
      <c r="D63" s="233"/>
    </row>
    <row r="64" spans="1:4" hidden="1">
      <c r="A64" s="124"/>
      <c r="B64" s="278">
        <v>3000</v>
      </c>
      <c r="C64" s="284">
        <v>0</v>
      </c>
      <c r="D64" s="263"/>
    </row>
    <row r="65" spans="1:4" hidden="1">
      <c r="A65" s="124"/>
      <c r="B65" s="278">
        <v>5100</v>
      </c>
      <c r="C65" s="284"/>
      <c r="D65" s="262"/>
    </row>
    <row r="66" spans="1:4" ht="38.25">
      <c r="A66" s="124"/>
      <c r="B66" s="278">
        <v>5200</v>
      </c>
      <c r="C66" s="284">
        <v>4064</v>
      </c>
      <c r="D66" s="275" t="s">
        <v>223</v>
      </c>
    </row>
    <row r="67" spans="1:4" hidden="1">
      <c r="A67" s="124"/>
      <c r="B67" s="278">
        <v>6400</v>
      </c>
      <c r="C67" s="284">
        <v>0</v>
      </c>
      <c r="D67" s="283"/>
    </row>
    <row r="68" spans="1:4">
      <c r="A68" s="254"/>
      <c r="B68" s="251" t="s">
        <v>33</v>
      </c>
      <c r="C68" s="253">
        <f>SUM(C58:C67)</f>
        <v>21217</v>
      </c>
      <c r="D68" s="52"/>
    </row>
    <row r="69" spans="1:4">
      <c r="A69" s="103"/>
      <c r="B69" s="104" t="s">
        <v>25</v>
      </c>
      <c r="C69" s="99">
        <f>C30+C38+C50+C56+C68</f>
        <v>-141555</v>
      </c>
      <c r="D69" s="99"/>
    </row>
    <row r="70" spans="1:4">
      <c r="A70" s="46"/>
      <c r="B70" s="45"/>
      <c r="C70" s="44"/>
      <c r="D70" s="280"/>
    </row>
    <row r="71" spans="1:4">
      <c r="A71" s="91"/>
      <c r="B71" s="96"/>
    </row>
    <row r="72" spans="1:4" hidden="1">
      <c r="A72" s="91"/>
      <c r="B72" s="96" t="s">
        <v>87</v>
      </c>
      <c r="C72" s="71" t="e">
        <f>C69+#REF!+#REF!+#REF!+#REF!+#REF!</f>
        <v>#REF!</v>
      </c>
    </row>
    <row r="73" spans="1:4" hidden="1">
      <c r="A73" s="91"/>
      <c r="B73" s="96"/>
      <c r="C73" s="71" t="e">
        <f>C72-350965</f>
        <v>#REF!</v>
      </c>
      <c r="D73" s="81" t="s">
        <v>89</v>
      </c>
    </row>
    <row r="74" spans="1:4" hidden="1">
      <c r="A74" s="91"/>
      <c r="B74" s="92"/>
    </row>
    <row r="75" spans="1:4" hidden="1">
      <c r="A75" s="91"/>
      <c r="B75" s="96"/>
    </row>
    <row r="76" spans="1:4" hidden="1">
      <c r="A76" s="91"/>
      <c r="B76" s="96" t="s">
        <v>88</v>
      </c>
      <c r="C76" s="71" t="e">
        <f>C17+#REF!+#REF!+#REF!</f>
        <v>#REF!</v>
      </c>
    </row>
    <row r="77" spans="1:4" hidden="1">
      <c r="A77" s="91"/>
      <c r="B77" s="96"/>
      <c r="C77" s="71" t="e">
        <f>C76-894781</f>
        <v>#REF!</v>
      </c>
    </row>
    <row r="78" spans="1:4">
      <c r="A78" s="91"/>
      <c r="B78" s="96"/>
    </row>
    <row r="79" spans="1:4">
      <c r="A79" s="91"/>
      <c r="B79" s="92"/>
    </row>
    <row r="80" spans="1:4">
      <c r="A80" s="91"/>
      <c r="B80" s="92"/>
    </row>
    <row r="81" spans="1:2">
      <c r="A81" s="91"/>
      <c r="B81" s="96"/>
    </row>
    <row r="82" spans="1:2">
      <c r="A82" s="91"/>
      <c r="B82" s="96"/>
    </row>
    <row r="83" spans="1:2">
      <c r="A83" s="91"/>
      <c r="B83" s="96"/>
    </row>
    <row r="84" spans="1:2">
      <c r="A84" s="91"/>
      <c r="B84" s="96"/>
    </row>
    <row r="85" spans="1:2">
      <c r="A85" s="91"/>
      <c r="B85" s="92"/>
    </row>
    <row r="86" spans="1:2">
      <c r="A86" s="91"/>
      <c r="B86" s="96"/>
    </row>
    <row r="87" spans="1:2">
      <c r="A87" s="91"/>
      <c r="B87" s="96"/>
    </row>
    <row r="88" spans="1:2">
      <c r="A88" s="91"/>
      <c r="B88" s="96"/>
    </row>
    <row r="89" spans="1:2">
      <c r="A89" s="91"/>
      <c r="B89" s="96"/>
    </row>
    <row r="90" spans="1:2">
      <c r="A90" s="91"/>
      <c r="B90" s="96"/>
    </row>
    <row r="91" spans="1:2">
      <c r="A91" s="91"/>
      <c r="B91" s="96"/>
    </row>
    <row r="92" spans="1:2">
      <c r="A92" s="91"/>
      <c r="B92" s="96"/>
    </row>
    <row r="93" spans="1:2">
      <c r="A93" s="91"/>
      <c r="B93" s="92"/>
    </row>
    <row r="94" spans="1:2">
      <c r="A94" s="91"/>
      <c r="B94" s="96"/>
    </row>
    <row r="95" spans="1:2">
      <c r="A95" s="91"/>
      <c r="B95" s="96"/>
    </row>
    <row r="96" spans="1:2">
      <c r="A96" s="91"/>
      <c r="B96" s="92"/>
    </row>
    <row r="97" spans="1:2">
      <c r="A97" s="91"/>
      <c r="B97" s="96"/>
    </row>
    <row r="98" spans="1:2">
      <c r="A98" s="91"/>
      <c r="B98" s="96"/>
    </row>
    <row r="99" spans="1:2">
      <c r="A99" s="91"/>
      <c r="B99" s="96"/>
    </row>
    <row r="100" spans="1:2">
      <c r="A100" s="91"/>
      <c r="B100" s="95"/>
    </row>
    <row r="101" spans="1:2">
      <c r="A101" s="91"/>
      <c r="B101" s="93"/>
    </row>
    <row r="102" spans="1:2">
      <c r="A102" s="91"/>
      <c r="B102" s="92"/>
    </row>
    <row r="103" spans="1:2">
      <c r="A103" s="91"/>
      <c r="B103" s="96"/>
    </row>
    <row r="104" spans="1:2">
      <c r="A104" s="91"/>
      <c r="B104" s="96"/>
    </row>
    <row r="105" spans="1:2">
      <c r="A105" s="91"/>
      <c r="B105" s="96"/>
    </row>
    <row r="106" spans="1:2">
      <c r="A106" s="91"/>
      <c r="B106" s="96"/>
    </row>
    <row r="107" spans="1:2">
      <c r="A107" s="91"/>
      <c r="B107" s="92"/>
    </row>
    <row r="108" spans="1:2">
      <c r="A108" s="91"/>
      <c r="B108" s="96"/>
    </row>
    <row r="109" spans="1:2">
      <c r="A109" s="91"/>
      <c r="B109" s="96"/>
    </row>
    <row r="110" spans="1:2">
      <c r="A110" s="91"/>
      <c r="B110" s="96"/>
    </row>
    <row r="111" spans="1:2">
      <c r="A111" s="91"/>
      <c r="B111" s="96"/>
    </row>
    <row r="112" spans="1:2">
      <c r="A112" s="91"/>
      <c r="B112" s="92"/>
    </row>
    <row r="113" spans="1:2">
      <c r="A113" s="91"/>
      <c r="B113" s="92"/>
    </row>
    <row r="114" spans="1:2">
      <c r="A114" s="91"/>
      <c r="B114" s="92"/>
    </row>
    <row r="115" spans="1:2">
      <c r="A115" s="91"/>
      <c r="B115" s="96"/>
    </row>
    <row r="116" spans="1:2">
      <c r="A116" s="91"/>
      <c r="B116" s="96"/>
    </row>
    <row r="117" spans="1:2">
      <c r="A117" s="91"/>
      <c r="B117" s="92"/>
    </row>
    <row r="118" spans="1:2">
      <c r="A118" s="91"/>
      <c r="B118" s="96"/>
    </row>
    <row r="119" spans="1:2">
      <c r="A119" s="91"/>
      <c r="B119" s="96"/>
    </row>
    <row r="120" spans="1:2">
      <c r="A120" s="91"/>
      <c r="B120" s="92"/>
    </row>
    <row r="121" spans="1:2">
      <c r="A121" s="91"/>
      <c r="B121" s="96"/>
    </row>
    <row r="122" spans="1:2">
      <c r="A122" s="91"/>
      <c r="B122" s="96"/>
    </row>
    <row r="123" spans="1:2">
      <c r="A123" s="91"/>
      <c r="B123" s="93"/>
    </row>
    <row r="124" spans="1:2">
      <c r="A124" s="91"/>
      <c r="B124" s="92"/>
    </row>
    <row r="125" spans="1:2">
      <c r="A125" s="91"/>
      <c r="B125" s="92"/>
    </row>
    <row r="126" spans="1:2">
      <c r="A126" s="91"/>
      <c r="B126" s="94"/>
    </row>
    <row r="127" spans="1:2">
      <c r="A127" s="91"/>
      <c r="B127" s="95"/>
    </row>
    <row r="128" spans="1:2">
      <c r="A128" s="91"/>
      <c r="B128" s="93"/>
    </row>
    <row r="129" spans="1:2">
      <c r="A129" s="91"/>
      <c r="B129" s="92"/>
    </row>
    <row r="130" spans="1:2">
      <c r="A130" s="91"/>
      <c r="B130" s="96"/>
    </row>
    <row r="131" spans="1:2">
      <c r="A131" s="91"/>
      <c r="B131" s="96"/>
    </row>
    <row r="132" spans="1:2">
      <c r="A132" s="91"/>
      <c r="B132" s="96"/>
    </row>
    <row r="133" spans="1:2">
      <c r="A133" s="91"/>
      <c r="B133" s="96"/>
    </row>
    <row r="134" spans="1:2">
      <c r="A134" s="91"/>
      <c r="B134" s="96"/>
    </row>
    <row r="135" spans="1:2">
      <c r="A135" s="91"/>
      <c r="B135" s="96"/>
    </row>
    <row r="136" spans="1:2">
      <c r="A136" s="91"/>
      <c r="B136" s="96"/>
    </row>
    <row r="137" spans="1:2">
      <c r="A137" s="91"/>
      <c r="B137" s="96"/>
    </row>
    <row r="138" spans="1:2">
      <c r="A138" s="91"/>
      <c r="B138" s="96"/>
    </row>
    <row r="139" spans="1:2">
      <c r="A139" s="91"/>
      <c r="B139" s="92"/>
    </row>
    <row r="140" spans="1:2">
      <c r="A140" s="91"/>
      <c r="B140" s="96"/>
    </row>
    <row r="141" spans="1:2">
      <c r="A141" s="91"/>
      <c r="B141" s="96"/>
    </row>
    <row r="142" spans="1:2">
      <c r="A142" s="91"/>
      <c r="B142" s="96"/>
    </row>
    <row r="143" spans="1:2">
      <c r="A143" s="91"/>
      <c r="B143" s="92"/>
    </row>
    <row r="144" spans="1:2">
      <c r="A144" s="91"/>
      <c r="B144" s="96"/>
    </row>
    <row r="145" spans="1:2">
      <c r="A145" s="91"/>
      <c r="B145" s="96"/>
    </row>
    <row r="146" spans="1:2">
      <c r="A146" s="91"/>
      <c r="B146" s="92"/>
    </row>
    <row r="147" spans="1:2">
      <c r="A147" s="91"/>
      <c r="B147" s="92"/>
    </row>
    <row r="148" spans="1:2">
      <c r="A148" s="91"/>
      <c r="B148" s="96"/>
    </row>
    <row r="149" spans="1:2">
      <c r="A149" s="91"/>
      <c r="B149" s="96"/>
    </row>
    <row r="150" spans="1:2">
      <c r="A150" s="91"/>
      <c r="B150" s="93"/>
    </row>
    <row r="151" spans="1:2">
      <c r="A151" s="91"/>
      <c r="B151" s="92"/>
    </row>
    <row r="152" spans="1:2">
      <c r="A152" s="91"/>
      <c r="B152" s="96"/>
    </row>
    <row r="153" spans="1:2">
      <c r="A153" s="91"/>
      <c r="B153" s="96"/>
    </row>
    <row r="154" spans="1:2">
      <c r="A154" s="91"/>
      <c r="B154" s="96"/>
    </row>
    <row r="155" spans="1:2">
      <c r="A155" s="91"/>
      <c r="B155" s="96"/>
    </row>
    <row r="156" spans="1:2">
      <c r="A156" s="91"/>
      <c r="B156" s="96"/>
    </row>
    <row r="157" spans="1:2">
      <c r="A157" s="91"/>
      <c r="B157" s="96"/>
    </row>
    <row r="158" spans="1:2">
      <c r="A158" s="91"/>
      <c r="B158" s="96"/>
    </row>
    <row r="159" spans="1:2">
      <c r="A159" s="91"/>
      <c r="B159" s="93"/>
    </row>
    <row r="160" spans="1:2">
      <c r="A160" s="91"/>
      <c r="B160" s="93"/>
    </row>
    <row r="161" spans="1:2">
      <c r="A161" s="91"/>
      <c r="B161" s="93"/>
    </row>
    <row r="162" spans="1:2">
      <c r="A162" s="91"/>
      <c r="B162" s="92"/>
    </row>
    <row r="163" spans="1:2">
      <c r="A163" s="91"/>
      <c r="B163" s="96"/>
    </row>
    <row r="164" spans="1:2">
      <c r="A164" s="91"/>
      <c r="B164" s="96"/>
    </row>
    <row r="165" spans="1:2">
      <c r="A165" s="91"/>
      <c r="B165" s="96"/>
    </row>
    <row r="166" spans="1:2">
      <c r="A166" s="91"/>
      <c r="B166" s="96"/>
    </row>
    <row r="167" spans="1:2">
      <c r="A167" s="91"/>
      <c r="B167" s="96"/>
    </row>
    <row r="168" spans="1:2">
      <c r="A168" s="91"/>
      <c r="B168" s="96"/>
    </row>
    <row r="169" spans="1:2">
      <c r="A169" s="91"/>
      <c r="B169" s="96"/>
    </row>
    <row r="170" spans="1:2">
      <c r="A170" s="91"/>
      <c r="B170" s="96"/>
    </row>
    <row r="171" spans="1:2">
      <c r="A171" s="91"/>
      <c r="B171" s="96"/>
    </row>
    <row r="172" spans="1:2">
      <c r="A172" s="91"/>
      <c r="B172" s="92"/>
    </row>
    <row r="173" spans="1:2">
      <c r="A173" s="91"/>
      <c r="B173" s="93"/>
    </row>
    <row r="174" spans="1:2">
      <c r="A174" s="91"/>
      <c r="B174" s="92"/>
    </row>
    <row r="175" spans="1:2">
      <c r="A175" s="91"/>
      <c r="B175" s="92"/>
    </row>
    <row r="176" spans="1:2">
      <c r="A176" s="91"/>
      <c r="B176" s="92"/>
    </row>
    <row r="177" spans="1:2">
      <c r="A177" s="91"/>
      <c r="B177" s="92"/>
    </row>
    <row r="178" spans="1:2">
      <c r="A178" s="91"/>
      <c r="B178" s="92"/>
    </row>
    <row r="179" spans="1:2">
      <c r="A179" s="91"/>
      <c r="B179" s="93"/>
    </row>
    <row r="180" spans="1:2">
      <c r="A180" s="91"/>
      <c r="B180" s="92"/>
    </row>
    <row r="181" spans="1:2">
      <c r="A181" s="91"/>
      <c r="B181" s="92"/>
    </row>
    <row r="182" spans="1:2">
      <c r="A182" s="91"/>
      <c r="B182" s="92"/>
    </row>
    <row r="183" spans="1:2">
      <c r="A183" s="91"/>
      <c r="B183" s="93"/>
    </row>
    <row r="184" spans="1:2">
      <c r="A184" s="91"/>
      <c r="B184" s="92"/>
    </row>
    <row r="185" spans="1:2">
      <c r="A185" s="91"/>
      <c r="B185" s="96"/>
    </row>
    <row r="186" spans="1:2">
      <c r="A186" s="91"/>
      <c r="B186" s="96"/>
    </row>
    <row r="187" spans="1:2">
      <c r="A187" s="91"/>
      <c r="B187" s="92"/>
    </row>
    <row r="188" spans="1:2">
      <c r="A188" s="91"/>
      <c r="B188" s="96"/>
    </row>
    <row r="189" spans="1:2">
      <c r="A189" s="91"/>
      <c r="B189" s="96"/>
    </row>
    <row r="190" spans="1:2">
      <c r="A190" s="91"/>
      <c r="B190" s="93"/>
    </row>
    <row r="191" spans="1:2">
      <c r="A191" s="91"/>
      <c r="B191" s="92"/>
    </row>
    <row r="192" spans="1:2">
      <c r="A192" s="91"/>
      <c r="B192" s="92"/>
    </row>
    <row r="193" spans="1:2">
      <c r="A193" s="91"/>
      <c r="B193" s="92"/>
    </row>
    <row r="194" spans="1:2">
      <c r="A194" s="91"/>
      <c r="B194" s="95"/>
    </row>
    <row r="195" spans="1:2">
      <c r="A195" s="91"/>
      <c r="B195" s="93"/>
    </row>
    <row r="196" spans="1:2">
      <c r="A196" s="91"/>
      <c r="B196" s="92"/>
    </row>
    <row r="197" spans="1:2">
      <c r="A197" s="91"/>
      <c r="B197" s="96"/>
    </row>
    <row r="198" spans="1:2">
      <c r="A198" s="91"/>
      <c r="B198" s="96"/>
    </row>
    <row r="199" spans="1:2">
      <c r="A199" s="91"/>
      <c r="B199" s="92"/>
    </row>
    <row r="200" spans="1:2">
      <c r="A200" s="91"/>
      <c r="B200" s="96"/>
    </row>
    <row r="201" spans="1:2">
      <c r="A201" s="91"/>
      <c r="B201" s="96"/>
    </row>
    <row r="202" spans="1:2">
      <c r="A202" s="91"/>
      <c r="B202" s="93"/>
    </row>
    <row r="203" spans="1:2">
      <c r="A203" s="91"/>
      <c r="B203" s="92"/>
    </row>
    <row r="204" spans="1:2">
      <c r="A204" s="91"/>
      <c r="B204" s="92"/>
    </row>
    <row r="205" spans="1:2">
      <c r="A205" s="91"/>
      <c r="B205" s="92"/>
    </row>
    <row r="206" spans="1:2">
      <c r="A206" s="91"/>
      <c r="B206" s="92"/>
    </row>
    <row r="207" spans="1:2">
      <c r="A207" s="91"/>
      <c r="B207" s="92"/>
    </row>
    <row r="208" spans="1:2">
      <c r="A208" s="91"/>
      <c r="B208" s="93"/>
    </row>
    <row r="209" spans="1:2">
      <c r="A209" s="91"/>
      <c r="B209" s="92"/>
    </row>
    <row r="210" spans="1:2">
      <c r="A210" s="91"/>
      <c r="B210" s="96"/>
    </row>
    <row r="211" spans="1:2">
      <c r="A211" s="91"/>
      <c r="B211" s="97"/>
    </row>
    <row r="212" spans="1:2">
      <c r="A212" s="91"/>
      <c r="B212" s="97"/>
    </row>
    <row r="213" spans="1:2">
      <c r="A213" s="91"/>
      <c r="B213" s="97"/>
    </row>
    <row r="214" spans="1:2">
      <c r="A214" s="91"/>
      <c r="B214" s="97"/>
    </row>
    <row r="215" spans="1:2">
      <c r="A215" s="91"/>
      <c r="B215" s="97"/>
    </row>
    <row r="216" spans="1:2">
      <c r="A216" s="91"/>
      <c r="B216" s="97"/>
    </row>
    <row r="217" spans="1:2">
      <c r="A217" s="91"/>
      <c r="B217" s="81"/>
    </row>
    <row r="218" spans="1:2">
      <c r="A218" s="91"/>
      <c r="B218" s="81"/>
    </row>
    <row r="219" spans="1:2">
      <c r="A219" s="91"/>
      <c r="B219" s="81"/>
    </row>
    <row r="220" spans="1:2">
      <c r="A220" s="91"/>
      <c r="B220" s="81"/>
    </row>
    <row r="221" spans="1:2">
      <c r="A221" s="91"/>
      <c r="B221" s="81"/>
    </row>
    <row r="222" spans="1:2">
      <c r="A222" s="91"/>
      <c r="B222" s="81"/>
    </row>
    <row r="223" spans="1:2">
      <c r="A223" s="91"/>
      <c r="B223" s="81"/>
    </row>
    <row r="224" spans="1:2">
      <c r="A224" s="91"/>
      <c r="B224" s="81"/>
    </row>
    <row r="225" spans="1:2">
      <c r="A225" s="91"/>
      <c r="B225" s="81"/>
    </row>
    <row r="226" spans="1:2">
      <c r="A226" s="91"/>
      <c r="B226" s="81"/>
    </row>
    <row r="227" spans="1:2">
      <c r="A227" s="91"/>
      <c r="B227" s="81"/>
    </row>
    <row r="228" spans="1:2">
      <c r="A228" s="91"/>
      <c r="B228" s="81"/>
    </row>
    <row r="229" spans="1:2">
      <c r="A229" s="91"/>
      <c r="B229" s="81"/>
    </row>
    <row r="230" spans="1:2">
      <c r="A230" s="91"/>
      <c r="B230" s="81"/>
    </row>
    <row r="231" spans="1:2">
      <c r="A231" s="91"/>
      <c r="B231" s="81"/>
    </row>
    <row r="232" spans="1:2">
      <c r="A232" s="91"/>
      <c r="B232" s="81"/>
    </row>
    <row r="233" spans="1:2">
      <c r="A233" s="91"/>
      <c r="B233" s="81"/>
    </row>
    <row r="234" spans="1:2">
      <c r="A234" s="91"/>
      <c r="B234" s="81"/>
    </row>
    <row r="235" spans="1:2">
      <c r="A235" s="91"/>
      <c r="B235" s="81"/>
    </row>
    <row r="236" spans="1:2">
      <c r="A236" s="91"/>
      <c r="B236" s="81"/>
    </row>
    <row r="237" spans="1:2">
      <c r="A237" s="91"/>
      <c r="B237" s="81"/>
    </row>
    <row r="238" spans="1:2">
      <c r="A238" s="91"/>
      <c r="B238" s="81"/>
    </row>
    <row r="239" spans="1:2">
      <c r="A239" s="91"/>
      <c r="B239" s="81"/>
    </row>
    <row r="240" spans="1:2">
      <c r="A240" s="91"/>
      <c r="B240" s="81"/>
    </row>
    <row r="241" spans="1:2">
      <c r="A241" s="91"/>
      <c r="B241" s="81"/>
    </row>
    <row r="242" spans="1:2">
      <c r="A242" s="91"/>
      <c r="B242" s="81"/>
    </row>
    <row r="243" spans="1:2">
      <c r="A243" s="91"/>
      <c r="B243" s="81"/>
    </row>
    <row r="244" spans="1:2">
      <c r="A244" s="91"/>
      <c r="B244" s="81"/>
    </row>
    <row r="245" spans="1:2">
      <c r="A245" s="91"/>
      <c r="B245" s="81"/>
    </row>
    <row r="246" spans="1:2">
      <c r="A246" s="91"/>
      <c r="B246" s="81"/>
    </row>
    <row r="247" spans="1:2">
      <c r="A247" s="91"/>
      <c r="B247" s="81"/>
    </row>
    <row r="248" spans="1:2">
      <c r="A248" s="91"/>
      <c r="B248" s="81"/>
    </row>
    <row r="249" spans="1:2">
      <c r="A249" s="91"/>
      <c r="B249" s="81"/>
    </row>
    <row r="250" spans="1:2">
      <c r="A250" s="91"/>
      <c r="B250" s="81"/>
    </row>
    <row r="251" spans="1:2">
      <c r="A251" s="91"/>
      <c r="B251" s="81"/>
    </row>
    <row r="252" spans="1:2">
      <c r="A252" s="91"/>
      <c r="B252" s="81"/>
    </row>
    <row r="253" spans="1:2">
      <c r="A253" s="91"/>
      <c r="B253" s="81"/>
    </row>
    <row r="254" spans="1:2">
      <c r="A254" s="91"/>
      <c r="B254" s="81"/>
    </row>
    <row r="255" spans="1:2">
      <c r="A255" s="91"/>
      <c r="B255" s="81"/>
    </row>
    <row r="256" spans="1:2">
      <c r="A256" s="91"/>
      <c r="B256" s="81"/>
    </row>
    <row r="257" spans="1:2">
      <c r="A257" s="91"/>
      <c r="B257" s="81"/>
    </row>
    <row r="258" spans="1:2">
      <c r="A258" s="91"/>
      <c r="B258" s="81"/>
    </row>
    <row r="259" spans="1:2">
      <c r="A259" s="91"/>
      <c r="B259" s="81"/>
    </row>
    <row r="260" spans="1:2">
      <c r="A260" s="91"/>
      <c r="B260" s="81"/>
    </row>
    <row r="261" spans="1:2">
      <c r="A261" s="91"/>
      <c r="B261" s="81"/>
    </row>
    <row r="262" spans="1:2">
      <c r="A262" s="91"/>
      <c r="B262" s="81"/>
    </row>
    <row r="263" spans="1:2">
      <c r="A263" s="91"/>
      <c r="B263" s="81"/>
    </row>
    <row r="264" spans="1:2">
      <c r="A264" s="91"/>
      <c r="B264" s="81"/>
    </row>
    <row r="265" spans="1:2">
      <c r="A265" s="91"/>
      <c r="B265" s="81"/>
    </row>
    <row r="266" spans="1:2">
      <c r="A266" s="91"/>
      <c r="B266" s="81"/>
    </row>
    <row r="267" spans="1:2">
      <c r="A267" s="91"/>
      <c r="B267" s="81"/>
    </row>
    <row r="268" spans="1:2">
      <c r="A268" s="91"/>
      <c r="B268" s="81"/>
    </row>
    <row r="269" spans="1:2">
      <c r="A269" s="91"/>
      <c r="B269" s="81"/>
    </row>
    <row r="270" spans="1:2">
      <c r="A270" s="91"/>
      <c r="B270" s="81"/>
    </row>
    <row r="271" spans="1:2">
      <c r="A271" s="91"/>
      <c r="B271" s="81"/>
    </row>
    <row r="272" spans="1:2">
      <c r="A272" s="91"/>
      <c r="B272" s="81"/>
    </row>
    <row r="273" spans="1:2">
      <c r="A273" s="91"/>
      <c r="B273" s="81"/>
    </row>
    <row r="274" spans="1:2">
      <c r="A274" s="91"/>
      <c r="B274" s="81"/>
    </row>
    <row r="275" spans="1:2">
      <c r="A275" s="91"/>
      <c r="B275" s="81"/>
    </row>
    <row r="276" spans="1:2">
      <c r="A276" s="91"/>
      <c r="B276" s="81"/>
    </row>
    <row r="277" spans="1:2">
      <c r="A277" s="91"/>
      <c r="B277" s="81"/>
    </row>
    <row r="278" spans="1:2">
      <c r="A278" s="91"/>
      <c r="B278" s="81"/>
    </row>
    <row r="279" spans="1:2">
      <c r="A279" s="91"/>
      <c r="B279" s="81"/>
    </row>
    <row r="280" spans="1:2">
      <c r="A280" s="91"/>
      <c r="B280" s="81"/>
    </row>
    <row r="281" spans="1:2">
      <c r="A281" s="91"/>
      <c r="B281" s="81"/>
    </row>
    <row r="282" spans="1:2">
      <c r="A282" s="91"/>
      <c r="B282" s="81"/>
    </row>
    <row r="283" spans="1:2">
      <c r="A283" s="91"/>
      <c r="B283" s="81"/>
    </row>
    <row r="284" spans="1:2">
      <c r="A284" s="91"/>
      <c r="B284" s="81"/>
    </row>
    <row r="285" spans="1:2">
      <c r="A285" s="91"/>
      <c r="B285" s="81"/>
    </row>
    <row r="286" spans="1:2">
      <c r="A286" s="91"/>
      <c r="B286" s="81"/>
    </row>
    <row r="287" spans="1:2">
      <c r="A287" s="91"/>
      <c r="B287" s="81"/>
    </row>
    <row r="288" spans="1:2">
      <c r="A288" s="91"/>
      <c r="B288" s="81"/>
    </row>
    <row r="289" spans="1:2">
      <c r="A289" s="91"/>
      <c r="B289" s="81"/>
    </row>
    <row r="290" spans="1:2">
      <c r="A290" s="91"/>
      <c r="B290" s="81"/>
    </row>
    <row r="291" spans="1:2">
      <c r="A291" s="91"/>
      <c r="B291" s="81"/>
    </row>
    <row r="292" spans="1:2">
      <c r="A292" s="91"/>
      <c r="B292" s="81"/>
    </row>
    <row r="293" spans="1:2">
      <c r="A293" s="91"/>
      <c r="B293" s="81"/>
    </row>
    <row r="294" spans="1:2">
      <c r="A294" s="91"/>
      <c r="B294" s="81"/>
    </row>
    <row r="295" spans="1:2">
      <c r="A295" s="91"/>
      <c r="B295" s="81"/>
    </row>
    <row r="296" spans="1:2">
      <c r="A296" s="91"/>
      <c r="B296" s="81"/>
    </row>
    <row r="297" spans="1:2">
      <c r="A297" s="91"/>
      <c r="B297" s="81"/>
    </row>
    <row r="298" spans="1:2">
      <c r="A298" s="91"/>
      <c r="B298" s="81"/>
    </row>
    <row r="299" spans="1:2">
      <c r="A299" s="91"/>
      <c r="B299" s="81"/>
    </row>
    <row r="300" spans="1:2">
      <c r="A300" s="91"/>
      <c r="B300" s="81"/>
    </row>
    <row r="301" spans="1:2">
      <c r="A301" s="91"/>
      <c r="B301" s="81"/>
    </row>
    <row r="302" spans="1:2">
      <c r="A302" s="91"/>
      <c r="B302" s="81"/>
    </row>
    <row r="303" spans="1:2">
      <c r="A303" s="91"/>
      <c r="B303" s="81"/>
    </row>
    <row r="304" spans="1:2">
      <c r="A304" s="91"/>
      <c r="B304" s="81"/>
    </row>
    <row r="305" spans="1:2">
      <c r="A305" s="91"/>
      <c r="B305" s="81"/>
    </row>
    <row r="306" spans="1:2">
      <c r="A306" s="91"/>
      <c r="B306" s="81"/>
    </row>
    <row r="307" spans="1:2">
      <c r="A307" s="91"/>
      <c r="B307" s="81"/>
    </row>
    <row r="308" spans="1:2">
      <c r="A308" s="91"/>
      <c r="B308" s="81"/>
    </row>
    <row r="309" spans="1:2">
      <c r="A309" s="91"/>
      <c r="B309" s="81"/>
    </row>
    <row r="310" spans="1:2">
      <c r="A310" s="91"/>
      <c r="B310" s="81"/>
    </row>
    <row r="311" spans="1:2">
      <c r="A311" s="91"/>
      <c r="B311" s="81"/>
    </row>
    <row r="312" spans="1:2">
      <c r="A312" s="91"/>
      <c r="B312" s="81"/>
    </row>
    <row r="313" spans="1:2">
      <c r="A313" s="91"/>
      <c r="B313" s="81"/>
    </row>
    <row r="314" spans="1:2">
      <c r="A314" s="91"/>
      <c r="B314" s="81"/>
    </row>
    <row r="315" spans="1:2">
      <c r="A315" s="91"/>
      <c r="B315" s="81"/>
    </row>
    <row r="316" spans="1:2">
      <c r="A316" s="91"/>
      <c r="B316" s="81"/>
    </row>
    <row r="317" spans="1:2">
      <c r="A317" s="91"/>
      <c r="B317" s="81"/>
    </row>
    <row r="318" spans="1:2">
      <c r="A318" s="91"/>
      <c r="B318" s="81"/>
    </row>
    <row r="319" spans="1:2">
      <c r="A319" s="91"/>
      <c r="B319" s="81"/>
    </row>
    <row r="320" spans="1:2">
      <c r="A320" s="91"/>
      <c r="B320" s="81"/>
    </row>
    <row r="321" spans="1:2">
      <c r="A321" s="91"/>
      <c r="B321" s="81"/>
    </row>
    <row r="322" spans="1:2">
      <c r="A322" s="91"/>
      <c r="B322" s="81"/>
    </row>
    <row r="323" spans="1:2">
      <c r="A323" s="91"/>
      <c r="B323" s="81"/>
    </row>
    <row r="324" spans="1:2">
      <c r="A324" s="91"/>
      <c r="B324" s="81"/>
    </row>
    <row r="325" spans="1:2">
      <c r="A325" s="91"/>
      <c r="B325" s="81"/>
    </row>
    <row r="326" spans="1:2">
      <c r="A326" s="91"/>
      <c r="B326" s="81"/>
    </row>
    <row r="327" spans="1:2">
      <c r="A327" s="91"/>
      <c r="B327" s="81"/>
    </row>
    <row r="328" spans="1:2">
      <c r="A328" s="91"/>
      <c r="B328" s="81"/>
    </row>
    <row r="329" spans="1:2">
      <c r="A329" s="91"/>
      <c r="B329" s="81"/>
    </row>
    <row r="330" spans="1:2">
      <c r="A330" s="91"/>
      <c r="B330" s="81"/>
    </row>
    <row r="331" spans="1:2">
      <c r="A331" s="91"/>
      <c r="B331" s="81"/>
    </row>
    <row r="332" spans="1:2">
      <c r="A332" s="91"/>
      <c r="B332" s="81"/>
    </row>
    <row r="333" spans="1:2">
      <c r="A333" s="91"/>
      <c r="B333" s="81"/>
    </row>
    <row r="334" spans="1:2">
      <c r="A334" s="91"/>
      <c r="B334" s="81"/>
    </row>
    <row r="335" spans="1:2">
      <c r="A335" s="91"/>
      <c r="B335" s="81"/>
    </row>
    <row r="336" spans="1:2">
      <c r="A336" s="91"/>
      <c r="B336" s="81"/>
    </row>
    <row r="337" spans="1:2">
      <c r="A337" s="91"/>
      <c r="B337" s="81"/>
    </row>
    <row r="338" spans="1:2">
      <c r="A338" s="91"/>
      <c r="B338" s="81"/>
    </row>
    <row r="339" spans="1:2">
      <c r="A339" s="91"/>
      <c r="B339" s="81"/>
    </row>
    <row r="340" spans="1:2">
      <c r="A340" s="91"/>
      <c r="B340" s="81"/>
    </row>
    <row r="341" spans="1:2">
      <c r="A341" s="91"/>
      <c r="B341" s="81"/>
    </row>
    <row r="342" spans="1:2">
      <c r="A342" s="91"/>
      <c r="B342" s="81"/>
    </row>
    <row r="343" spans="1:2">
      <c r="A343" s="91"/>
      <c r="B343" s="81"/>
    </row>
    <row r="344" spans="1:2">
      <c r="A344" s="91"/>
      <c r="B344" s="81"/>
    </row>
    <row r="345" spans="1:2">
      <c r="A345" s="91"/>
      <c r="B345" s="81"/>
    </row>
    <row r="346" spans="1:2">
      <c r="A346" s="91"/>
      <c r="B346" s="81"/>
    </row>
    <row r="347" spans="1:2">
      <c r="A347" s="91"/>
      <c r="B347" s="81"/>
    </row>
    <row r="348" spans="1:2">
      <c r="A348" s="91"/>
      <c r="B348" s="81"/>
    </row>
    <row r="349" spans="1:2">
      <c r="A349" s="91"/>
      <c r="B349" s="81"/>
    </row>
    <row r="350" spans="1:2">
      <c r="A350" s="91"/>
      <c r="B350" s="81"/>
    </row>
    <row r="351" spans="1:2">
      <c r="A351" s="91"/>
      <c r="B351" s="81"/>
    </row>
    <row r="352" spans="1:2">
      <c r="A352" s="91"/>
      <c r="B352" s="81"/>
    </row>
    <row r="353" spans="1:2">
      <c r="A353" s="91"/>
      <c r="B353" s="81"/>
    </row>
    <row r="354" spans="1:2">
      <c r="A354" s="91"/>
      <c r="B354" s="81"/>
    </row>
    <row r="355" spans="1:2">
      <c r="A355" s="91"/>
      <c r="B355" s="81"/>
    </row>
    <row r="356" spans="1:2">
      <c r="A356" s="91"/>
      <c r="B356" s="81"/>
    </row>
    <row r="357" spans="1:2">
      <c r="A357" s="91"/>
      <c r="B357" s="81"/>
    </row>
    <row r="358" spans="1:2">
      <c r="A358" s="91"/>
      <c r="B358" s="81"/>
    </row>
    <row r="359" spans="1:2">
      <c r="A359" s="91"/>
      <c r="B359" s="81"/>
    </row>
    <row r="360" spans="1:2">
      <c r="A360" s="91"/>
      <c r="B360" s="81"/>
    </row>
    <row r="361" spans="1:2">
      <c r="A361" s="91"/>
      <c r="B361" s="81"/>
    </row>
    <row r="362" spans="1:2">
      <c r="A362" s="91"/>
      <c r="B362" s="81"/>
    </row>
    <row r="363" spans="1:2">
      <c r="A363" s="91"/>
      <c r="B363" s="81"/>
    </row>
    <row r="364" spans="1:2">
      <c r="A364" s="91"/>
      <c r="B364" s="81"/>
    </row>
    <row r="365" spans="1:2">
      <c r="A365" s="91"/>
      <c r="B365" s="81"/>
    </row>
    <row r="366" spans="1:2">
      <c r="A366" s="91"/>
      <c r="B366" s="81"/>
    </row>
    <row r="367" spans="1:2">
      <c r="A367" s="91"/>
      <c r="B367" s="81"/>
    </row>
    <row r="368" spans="1:2">
      <c r="A368" s="91"/>
      <c r="B368" s="81"/>
    </row>
    <row r="369" spans="1:2">
      <c r="A369" s="91"/>
      <c r="B369" s="81"/>
    </row>
    <row r="370" spans="1:2">
      <c r="A370" s="91"/>
      <c r="B370" s="81"/>
    </row>
    <row r="371" spans="1:2">
      <c r="A371" s="91"/>
      <c r="B371" s="81"/>
    </row>
    <row r="372" spans="1:2">
      <c r="A372" s="91"/>
      <c r="B372" s="81"/>
    </row>
    <row r="373" spans="1:2">
      <c r="A373" s="91"/>
      <c r="B373" s="81"/>
    </row>
    <row r="374" spans="1:2">
      <c r="A374" s="91"/>
      <c r="B374" s="81"/>
    </row>
    <row r="375" spans="1:2">
      <c r="A375" s="91"/>
      <c r="B375" s="81"/>
    </row>
    <row r="376" spans="1:2">
      <c r="A376" s="91"/>
      <c r="B376" s="81"/>
    </row>
  </sheetData>
  <dataValidations count="1">
    <dataValidation type="list" allowBlank="1" showInputMessage="1" showErrorMessage="1" sqref="HS65092 WUE982596 WKI982596 WAM982596 VQQ982596 VGU982596 UWY982596 UNC982596 UDG982596 TTK982596 TJO982596 SZS982596 SPW982596 SGA982596 RWE982596 RMI982596 RCM982596 QSQ982596 QIU982596 PYY982596 PPC982596 PFG982596 OVK982596 OLO982596 OBS982596 NRW982596 NIA982596 MYE982596 MOI982596 MEM982596 LUQ982596 LKU982596 LAY982596 KRC982596 KHG982596 JXK982596 JNO982596 JDS982596 ITW982596 IKA982596 IAE982596 HQI982596 HGM982596 GWQ982596 GMU982596 GCY982596 FTC982596 FJG982596 EZK982596 EPO982596 EFS982596 DVW982596 DMA982596 DCE982596 CSI982596 CIM982596 BYQ982596 BOU982596 BEY982596 AVC982596 ALG982596 ABK982596 RO982596 HS982596 C982596 WUE917060 WKI917060 WAM917060 VQQ917060 VGU917060 UWY917060 UNC917060 UDG917060 TTK917060 TJO917060 SZS917060 SPW917060 SGA917060 RWE917060 RMI917060 RCM917060 QSQ917060 QIU917060 PYY917060 PPC917060 PFG917060 OVK917060 OLO917060 OBS917060 NRW917060 NIA917060 MYE917060 MOI917060 MEM917060 LUQ917060 LKU917060 LAY917060 KRC917060 KHG917060 JXK917060 JNO917060 JDS917060 ITW917060 IKA917060 IAE917060 HQI917060 HGM917060 GWQ917060 GMU917060 GCY917060 FTC917060 FJG917060 EZK917060 EPO917060 EFS917060 DVW917060 DMA917060 DCE917060 CSI917060 CIM917060 BYQ917060 BOU917060 BEY917060 AVC917060 ALG917060 ABK917060 RO917060 HS917060 C917060 WUE851524 WKI851524 WAM851524 VQQ851524 VGU851524 UWY851524 UNC851524 UDG851524 TTK851524 TJO851524 SZS851524 SPW851524 SGA851524 RWE851524 RMI851524 RCM851524 QSQ851524 QIU851524 PYY851524 PPC851524 PFG851524 OVK851524 OLO851524 OBS851524 NRW851524 NIA851524 MYE851524 MOI851524 MEM851524 LUQ851524 LKU851524 LAY851524 KRC851524 KHG851524 JXK851524 JNO851524 JDS851524 ITW851524 IKA851524 IAE851524 HQI851524 HGM851524 GWQ851524 GMU851524 GCY851524 FTC851524 FJG851524 EZK851524 EPO851524 EFS851524 DVW851524 DMA851524 DCE851524 CSI851524 CIM851524 BYQ851524 BOU851524 BEY851524 AVC851524 ALG851524 ABK851524 RO851524 HS851524 C851524 WUE785988 WKI785988 WAM785988 VQQ785988 VGU785988 UWY785988 UNC785988 UDG785988 TTK785988 TJO785988 SZS785988 SPW785988 SGA785988 RWE785988 RMI785988 RCM785988 QSQ785988 QIU785988 PYY785988 PPC785988 PFG785988 OVK785988 OLO785988 OBS785988 NRW785988 NIA785988 MYE785988 MOI785988 MEM785988 LUQ785988 LKU785988 LAY785988 KRC785988 KHG785988 JXK785988 JNO785988 JDS785988 ITW785988 IKA785988 IAE785988 HQI785988 HGM785988 GWQ785988 GMU785988 GCY785988 FTC785988 FJG785988 EZK785988 EPO785988 EFS785988 DVW785988 DMA785988 DCE785988 CSI785988 CIM785988 BYQ785988 BOU785988 BEY785988 AVC785988 ALG785988 ABK785988 RO785988 HS785988 C785988 WUE720452 WKI720452 WAM720452 VQQ720452 VGU720452 UWY720452 UNC720452 UDG720452 TTK720452 TJO720452 SZS720452 SPW720452 SGA720452 RWE720452 RMI720452 RCM720452 QSQ720452 QIU720452 PYY720452 PPC720452 PFG720452 OVK720452 OLO720452 OBS720452 NRW720452 NIA720452 MYE720452 MOI720452 MEM720452 LUQ720452 LKU720452 LAY720452 KRC720452 KHG720452 JXK720452 JNO720452 JDS720452 ITW720452 IKA720452 IAE720452 HQI720452 HGM720452 GWQ720452 GMU720452 GCY720452 FTC720452 FJG720452 EZK720452 EPO720452 EFS720452 DVW720452 DMA720452 DCE720452 CSI720452 CIM720452 BYQ720452 BOU720452 BEY720452 AVC720452 ALG720452 ABK720452 RO720452 HS720452 C720452 WUE654916 WKI654916 WAM654916 VQQ654916 VGU654916 UWY654916 UNC654916 UDG654916 TTK654916 TJO654916 SZS654916 SPW654916 SGA654916 RWE654916 RMI654916 RCM654916 QSQ654916 QIU654916 PYY654916 PPC654916 PFG654916 OVK654916 OLO654916 OBS654916 NRW654916 NIA654916 MYE654916 MOI654916 MEM654916 LUQ654916 LKU654916 LAY654916 KRC654916 KHG654916 JXK654916 JNO654916 JDS654916 ITW654916 IKA654916 IAE654916 HQI654916 HGM654916 GWQ654916 GMU654916 GCY654916 FTC654916 FJG654916 EZK654916 EPO654916 EFS654916 DVW654916 DMA654916 DCE654916 CSI654916 CIM654916 BYQ654916 BOU654916 BEY654916 AVC654916 ALG654916 ABK654916 RO654916 HS654916 C654916 WUE589380 WKI589380 WAM589380 VQQ589380 VGU589380 UWY589380 UNC589380 UDG589380 TTK589380 TJO589380 SZS589380 SPW589380 SGA589380 RWE589380 RMI589380 RCM589380 QSQ589380 QIU589380 PYY589380 PPC589380 PFG589380 OVK589380 OLO589380 OBS589380 NRW589380 NIA589380 MYE589380 MOI589380 MEM589380 LUQ589380 LKU589380 LAY589380 KRC589380 KHG589380 JXK589380 JNO589380 JDS589380 ITW589380 IKA589380 IAE589380 HQI589380 HGM589380 GWQ589380 GMU589380 GCY589380 FTC589380 FJG589380 EZK589380 EPO589380 EFS589380 DVW589380 DMA589380 DCE589380 CSI589380 CIM589380 BYQ589380 BOU589380 BEY589380 AVC589380 ALG589380 ABK589380 RO589380 HS589380 C589380 WUE523844 WKI523844 WAM523844 VQQ523844 VGU523844 UWY523844 UNC523844 UDG523844 TTK523844 TJO523844 SZS523844 SPW523844 SGA523844 RWE523844 RMI523844 RCM523844 QSQ523844 QIU523844 PYY523844 PPC523844 PFG523844 OVK523844 OLO523844 OBS523844 NRW523844 NIA523844 MYE523844 MOI523844 MEM523844 LUQ523844 LKU523844 LAY523844 KRC523844 KHG523844 JXK523844 JNO523844 JDS523844 ITW523844 IKA523844 IAE523844 HQI523844 HGM523844 GWQ523844 GMU523844 GCY523844 FTC523844 FJG523844 EZK523844 EPO523844 EFS523844 DVW523844 DMA523844 DCE523844 CSI523844 CIM523844 BYQ523844 BOU523844 BEY523844 AVC523844 ALG523844 ABK523844 RO523844 HS523844 C523844 WUE458308 WKI458308 WAM458308 VQQ458308 VGU458308 UWY458308 UNC458308 UDG458308 TTK458308 TJO458308 SZS458308 SPW458308 SGA458308 RWE458308 RMI458308 RCM458308 QSQ458308 QIU458308 PYY458308 PPC458308 PFG458308 OVK458308 OLO458308 OBS458308 NRW458308 NIA458308 MYE458308 MOI458308 MEM458308 LUQ458308 LKU458308 LAY458308 KRC458308 KHG458308 JXK458308 JNO458308 JDS458308 ITW458308 IKA458308 IAE458308 HQI458308 HGM458308 GWQ458308 GMU458308 GCY458308 FTC458308 FJG458308 EZK458308 EPO458308 EFS458308 DVW458308 DMA458308 DCE458308 CSI458308 CIM458308 BYQ458308 BOU458308 BEY458308 AVC458308 ALG458308 ABK458308 RO458308 HS458308 C458308 WUE392772 WKI392772 WAM392772 VQQ392772 VGU392772 UWY392772 UNC392772 UDG392772 TTK392772 TJO392772 SZS392772 SPW392772 SGA392772 RWE392772 RMI392772 RCM392772 QSQ392772 QIU392772 PYY392772 PPC392772 PFG392772 OVK392772 OLO392772 OBS392772 NRW392772 NIA392772 MYE392772 MOI392772 MEM392772 LUQ392772 LKU392772 LAY392772 KRC392772 KHG392772 JXK392772 JNO392772 JDS392772 ITW392772 IKA392772 IAE392772 HQI392772 HGM392772 GWQ392772 GMU392772 GCY392772 FTC392772 FJG392772 EZK392772 EPO392772 EFS392772 DVW392772 DMA392772 DCE392772 CSI392772 CIM392772 BYQ392772 BOU392772 BEY392772 AVC392772 ALG392772 ABK392772 RO392772 HS392772 C392772 WUE327236 WKI327236 WAM327236 VQQ327236 VGU327236 UWY327236 UNC327236 UDG327236 TTK327236 TJO327236 SZS327236 SPW327236 SGA327236 RWE327236 RMI327236 RCM327236 QSQ327236 QIU327236 PYY327236 PPC327236 PFG327236 OVK327236 OLO327236 OBS327236 NRW327236 NIA327236 MYE327236 MOI327236 MEM327236 LUQ327236 LKU327236 LAY327236 KRC327236 KHG327236 JXK327236 JNO327236 JDS327236 ITW327236 IKA327236 IAE327236 HQI327236 HGM327236 GWQ327236 GMU327236 GCY327236 FTC327236 FJG327236 EZK327236 EPO327236 EFS327236 DVW327236 DMA327236 DCE327236 CSI327236 CIM327236 BYQ327236 BOU327236 BEY327236 AVC327236 ALG327236 ABK327236 RO327236 HS327236 C327236 WUE261700 WKI261700 WAM261700 VQQ261700 VGU261700 UWY261700 UNC261700 UDG261700 TTK261700 TJO261700 SZS261700 SPW261700 SGA261700 RWE261700 RMI261700 RCM261700 QSQ261700 QIU261700 PYY261700 PPC261700 PFG261700 OVK261700 OLO261700 OBS261700 NRW261700 NIA261700 MYE261700 MOI261700 MEM261700 LUQ261700 LKU261700 LAY261700 KRC261700 KHG261700 JXK261700 JNO261700 JDS261700 ITW261700 IKA261700 IAE261700 HQI261700 HGM261700 GWQ261700 GMU261700 GCY261700 FTC261700 FJG261700 EZK261700 EPO261700 EFS261700 DVW261700 DMA261700 DCE261700 CSI261700 CIM261700 BYQ261700 BOU261700 BEY261700 AVC261700 ALG261700 ABK261700 RO261700 HS261700 C261700 WUE196164 WKI196164 WAM196164 VQQ196164 VGU196164 UWY196164 UNC196164 UDG196164 TTK196164 TJO196164 SZS196164 SPW196164 SGA196164 RWE196164 RMI196164 RCM196164 QSQ196164 QIU196164 PYY196164 PPC196164 PFG196164 OVK196164 OLO196164 OBS196164 NRW196164 NIA196164 MYE196164 MOI196164 MEM196164 LUQ196164 LKU196164 LAY196164 KRC196164 KHG196164 JXK196164 JNO196164 JDS196164 ITW196164 IKA196164 IAE196164 HQI196164 HGM196164 GWQ196164 GMU196164 GCY196164 FTC196164 FJG196164 EZK196164 EPO196164 EFS196164 DVW196164 DMA196164 DCE196164 CSI196164 CIM196164 BYQ196164 BOU196164 BEY196164 AVC196164 ALG196164 ABK196164 RO196164 HS196164 C196164 WUE130628 WKI130628 WAM130628 VQQ130628 VGU130628 UWY130628 UNC130628 UDG130628 TTK130628 TJO130628 SZS130628 SPW130628 SGA130628 RWE130628 RMI130628 RCM130628 QSQ130628 QIU130628 PYY130628 PPC130628 PFG130628 OVK130628 OLO130628 OBS130628 NRW130628 NIA130628 MYE130628 MOI130628 MEM130628 LUQ130628 LKU130628 LAY130628 KRC130628 KHG130628 JXK130628 JNO130628 JDS130628 ITW130628 IKA130628 IAE130628 HQI130628 HGM130628 GWQ130628 GMU130628 GCY130628 FTC130628 FJG130628 EZK130628 EPO130628 EFS130628 DVW130628 DMA130628 DCE130628 CSI130628 CIM130628 BYQ130628 BOU130628 BEY130628 AVC130628 ALG130628 ABK130628 RO130628 HS130628 C130628 WUE65092 WKI65092 WAM65092 VQQ65092 VGU65092 UWY65092 UNC65092 UDG65092 TTK65092 TJO65092 SZS65092 SPW65092 SGA65092 RWE65092 RMI65092 RCM65092 QSQ65092 QIU65092 PYY65092 PPC65092 PFG65092 OVK65092 OLO65092 OBS65092 NRW65092 NIA65092 MYE65092 MOI65092 MEM65092 LUQ65092 LKU65092 LAY65092 KRC65092 KHG65092 JXK65092 JNO65092 JDS65092 ITW65092 IKA65092 IAE65092 HQI65092 HGM65092 GWQ65092 GMU65092 GCY65092 FTC65092 FJG65092 EZK65092 EPO65092 EFS65092 DVW65092 DMA65092 DCE65092 CSI65092 CIM65092 BYQ65092 BOU65092 BEY65092 AVC65092 ALG65092 ABK65092 RO65092 C65092">
      <formula1>#REF!</formula1>
    </dataValidation>
  </dataValidations>
  <pageMargins left="0.35433070866141736" right="0.15748031496062992" top="0.39370078740157483" bottom="0.39370078740157483"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19"/>
  <sheetViews>
    <sheetView zoomScaleNormal="100" workbookViewId="0">
      <pane xSplit="1" ySplit="4" topLeftCell="B5" activePane="bottomRight" state="frozen"/>
      <selection activeCell="I77" sqref="I77"/>
      <selection pane="topRight" activeCell="I77" sqref="I77"/>
      <selection pane="bottomLeft" activeCell="I77" sqref="I77"/>
      <selection pane="bottomRight" activeCell="D42" sqref="D42"/>
    </sheetView>
  </sheetViews>
  <sheetFormatPr defaultColWidth="32.85546875" defaultRowHeight="12.75"/>
  <cols>
    <col min="1" max="1" width="8.85546875" style="75" customWidth="1"/>
    <col min="2" max="2" width="49.42578125" style="79" customWidth="1"/>
    <col min="3" max="3" width="12.5703125" style="79" customWidth="1"/>
    <col min="4" max="4" width="55" style="81" customWidth="1"/>
    <col min="5" max="255" width="9.140625" style="79" customWidth="1"/>
    <col min="256" max="16384" width="32.85546875" style="79"/>
  </cols>
  <sheetData>
    <row r="1" spans="1:5" ht="15.75">
      <c r="B1" s="76" t="s">
        <v>90</v>
      </c>
      <c r="C1" s="77"/>
      <c r="D1" s="78"/>
    </row>
    <row r="2" spans="1:5" ht="14.25">
      <c r="B2" s="80" t="s">
        <v>326</v>
      </c>
    </row>
    <row r="3" spans="1:5" ht="14.25">
      <c r="B3" s="80"/>
    </row>
    <row r="4" spans="1:5" s="82" customFormat="1" ht="24.75" customHeight="1">
      <c r="A4" s="40"/>
      <c r="B4" s="39" t="s">
        <v>2</v>
      </c>
      <c r="C4" s="110" t="s">
        <v>173</v>
      </c>
      <c r="D4" s="110" t="s">
        <v>4</v>
      </c>
    </row>
    <row r="5" spans="1:5" ht="23.25" customHeight="1">
      <c r="A5" s="112" t="s">
        <v>6</v>
      </c>
      <c r="B5" s="111" t="s">
        <v>7</v>
      </c>
      <c r="C5" s="83">
        <v>3312</v>
      </c>
      <c r="D5" s="623" t="s">
        <v>410</v>
      </c>
    </row>
    <row r="6" spans="1:5" ht="25.5" hidden="1">
      <c r="A6" s="112" t="s">
        <v>50</v>
      </c>
      <c r="B6" s="111" t="s">
        <v>51</v>
      </c>
      <c r="C6" s="83"/>
      <c r="D6" s="624"/>
    </row>
    <row r="7" spans="1:5" s="81" customFormat="1">
      <c r="A7" s="112" t="s">
        <v>11</v>
      </c>
      <c r="B7" s="111" t="s">
        <v>12</v>
      </c>
      <c r="C7" s="85">
        <f>127268-700</f>
        <v>126568</v>
      </c>
      <c r="D7" s="624"/>
      <c r="E7" s="120"/>
    </row>
    <row r="8" spans="1:5" ht="21.75" customHeight="1">
      <c r="A8" s="112" t="s">
        <v>13</v>
      </c>
      <c r="B8" s="111" t="s">
        <v>14</v>
      </c>
      <c r="C8" s="85">
        <v>0</v>
      </c>
      <c r="D8" s="624"/>
    </row>
    <row r="9" spans="1:5" s="81" customFormat="1" ht="51.75" customHeight="1">
      <c r="A9" s="112" t="s">
        <v>79</v>
      </c>
      <c r="B9" s="74" t="s">
        <v>52</v>
      </c>
      <c r="C9" s="85">
        <v>-93880</v>
      </c>
      <c r="D9" s="624"/>
    </row>
    <row r="10" spans="1:5" s="81" customFormat="1" ht="39.75" hidden="1" customHeight="1">
      <c r="A10" s="112" t="s">
        <v>8</v>
      </c>
      <c r="B10" s="74" t="s">
        <v>91</v>
      </c>
      <c r="C10" s="85">
        <v>0</v>
      </c>
      <c r="D10" s="624"/>
    </row>
    <row r="11" spans="1:5" s="81" customFormat="1" ht="24" customHeight="1">
      <c r="A11" s="112" t="s">
        <v>80</v>
      </c>
      <c r="B11" s="74" t="s">
        <v>81</v>
      </c>
      <c r="C11" s="85"/>
      <c r="D11" s="625"/>
    </row>
    <row r="12" spans="1:5" ht="18.75" customHeight="1">
      <c r="A12" s="88"/>
      <c r="B12" s="38" t="s">
        <v>15</v>
      </c>
      <c r="C12" s="89">
        <f>SUM(C5:C11)</f>
        <v>36000</v>
      </c>
      <c r="D12" s="122"/>
    </row>
    <row r="13" spans="1:5">
      <c r="A13" s="91"/>
      <c r="B13" s="96"/>
      <c r="C13" s="47"/>
    </row>
    <row r="14" spans="1:5">
      <c r="A14" s="91"/>
      <c r="B14" s="96"/>
    </row>
    <row r="15" spans="1:5">
      <c r="A15" s="91"/>
      <c r="B15" s="96"/>
    </row>
    <row r="16" spans="1:5">
      <c r="A16" s="91"/>
      <c r="B16" s="96"/>
    </row>
    <row r="17" spans="1:2">
      <c r="A17" s="91"/>
      <c r="B17" s="92"/>
    </row>
    <row r="18" spans="1:2">
      <c r="A18" s="91"/>
      <c r="B18" s="96"/>
    </row>
    <row r="19" spans="1:2">
      <c r="A19" s="91"/>
      <c r="B19" s="96"/>
    </row>
    <row r="20" spans="1:2">
      <c r="A20" s="91"/>
      <c r="B20" s="96"/>
    </row>
    <row r="21" spans="1:2">
      <c r="A21" s="91"/>
      <c r="B21" s="96"/>
    </row>
    <row r="22" spans="1:2">
      <c r="A22" s="91"/>
      <c r="B22" s="92"/>
    </row>
    <row r="23" spans="1:2">
      <c r="A23" s="91"/>
      <c r="B23" s="92"/>
    </row>
    <row r="24" spans="1:2">
      <c r="A24" s="91"/>
      <c r="B24" s="96"/>
    </row>
    <row r="25" spans="1:2">
      <c r="A25" s="91"/>
      <c r="B25" s="96"/>
    </row>
    <row r="26" spans="1:2">
      <c r="A26" s="91"/>
      <c r="B26" s="96"/>
    </row>
    <row r="27" spans="1:2">
      <c r="A27" s="91"/>
      <c r="B27" s="96"/>
    </row>
    <row r="28" spans="1:2">
      <c r="A28" s="91"/>
      <c r="B28" s="92"/>
    </row>
    <row r="29" spans="1:2">
      <c r="A29" s="91"/>
      <c r="B29" s="96"/>
    </row>
    <row r="30" spans="1:2">
      <c r="A30" s="91"/>
      <c r="B30" s="96"/>
    </row>
    <row r="31" spans="1:2">
      <c r="A31" s="91"/>
      <c r="B31" s="96"/>
    </row>
    <row r="32" spans="1:2">
      <c r="A32" s="91"/>
      <c r="B32" s="96"/>
    </row>
    <row r="33" spans="1:2">
      <c r="A33" s="91"/>
      <c r="B33" s="96"/>
    </row>
    <row r="34" spans="1:2">
      <c r="A34" s="91"/>
      <c r="B34" s="96"/>
    </row>
    <row r="35" spans="1:2">
      <c r="A35" s="91"/>
      <c r="B35" s="96"/>
    </row>
    <row r="36" spans="1:2">
      <c r="A36" s="91"/>
      <c r="B36" s="92"/>
    </row>
    <row r="37" spans="1:2">
      <c r="A37" s="91"/>
      <c r="B37" s="96"/>
    </row>
    <row r="38" spans="1:2">
      <c r="A38" s="91"/>
      <c r="B38" s="96"/>
    </row>
    <row r="39" spans="1:2">
      <c r="A39" s="91"/>
      <c r="B39" s="92"/>
    </row>
    <row r="40" spans="1:2">
      <c r="A40" s="91"/>
      <c r="B40" s="96"/>
    </row>
    <row r="41" spans="1:2">
      <c r="A41" s="91"/>
      <c r="B41" s="96"/>
    </row>
    <row r="42" spans="1:2">
      <c r="A42" s="91"/>
      <c r="B42" s="96"/>
    </row>
    <row r="43" spans="1:2">
      <c r="A43" s="91"/>
      <c r="B43" s="95"/>
    </row>
    <row r="44" spans="1:2">
      <c r="A44" s="91"/>
      <c r="B44" s="93"/>
    </row>
    <row r="45" spans="1:2">
      <c r="A45" s="91"/>
      <c r="B45" s="92"/>
    </row>
    <row r="46" spans="1:2">
      <c r="A46" s="91"/>
      <c r="B46" s="96"/>
    </row>
    <row r="47" spans="1:2">
      <c r="A47" s="91"/>
      <c r="B47" s="96"/>
    </row>
    <row r="48" spans="1:2">
      <c r="A48" s="91"/>
      <c r="B48" s="96"/>
    </row>
    <row r="49" spans="1:2">
      <c r="A49" s="91"/>
      <c r="B49" s="96"/>
    </row>
    <row r="50" spans="1:2">
      <c r="A50" s="91"/>
      <c r="B50" s="92"/>
    </row>
    <row r="51" spans="1:2">
      <c r="A51" s="91"/>
      <c r="B51" s="96"/>
    </row>
    <row r="52" spans="1:2">
      <c r="A52" s="91"/>
      <c r="B52" s="96"/>
    </row>
    <row r="53" spans="1:2">
      <c r="A53" s="91"/>
      <c r="B53" s="96"/>
    </row>
    <row r="54" spans="1:2">
      <c r="A54" s="91"/>
      <c r="B54" s="96"/>
    </row>
    <row r="55" spans="1:2">
      <c r="A55" s="91"/>
      <c r="B55" s="92"/>
    </row>
    <row r="56" spans="1:2">
      <c r="A56" s="91"/>
      <c r="B56" s="92"/>
    </row>
    <row r="57" spans="1:2">
      <c r="A57" s="91"/>
      <c r="B57" s="92"/>
    </row>
    <row r="58" spans="1:2">
      <c r="A58" s="91"/>
      <c r="B58" s="96"/>
    </row>
    <row r="59" spans="1:2">
      <c r="A59" s="91"/>
      <c r="B59" s="96"/>
    </row>
    <row r="60" spans="1:2">
      <c r="A60" s="91"/>
      <c r="B60" s="92"/>
    </row>
    <row r="61" spans="1:2">
      <c r="A61" s="91"/>
      <c r="B61" s="96"/>
    </row>
    <row r="62" spans="1:2">
      <c r="A62" s="91"/>
      <c r="B62" s="96"/>
    </row>
    <row r="63" spans="1:2">
      <c r="A63" s="91"/>
      <c r="B63" s="92"/>
    </row>
    <row r="64" spans="1:2">
      <c r="A64" s="91"/>
      <c r="B64" s="96"/>
    </row>
    <row r="65" spans="1:2">
      <c r="A65" s="91"/>
      <c r="B65" s="96"/>
    </row>
    <row r="66" spans="1:2">
      <c r="A66" s="91"/>
      <c r="B66" s="93"/>
    </row>
    <row r="67" spans="1:2">
      <c r="A67" s="91"/>
      <c r="B67" s="92"/>
    </row>
    <row r="68" spans="1:2">
      <c r="A68" s="91"/>
      <c r="B68" s="92"/>
    </row>
    <row r="69" spans="1:2">
      <c r="A69" s="91"/>
      <c r="B69" s="94"/>
    </row>
    <row r="70" spans="1:2">
      <c r="A70" s="91"/>
      <c r="B70" s="95"/>
    </row>
    <row r="71" spans="1:2">
      <c r="A71" s="91"/>
      <c r="B71" s="93"/>
    </row>
    <row r="72" spans="1:2">
      <c r="A72" s="91"/>
      <c r="B72" s="92"/>
    </row>
    <row r="73" spans="1:2">
      <c r="A73" s="91"/>
      <c r="B73" s="96"/>
    </row>
    <row r="74" spans="1:2">
      <c r="A74" s="91"/>
      <c r="B74" s="96"/>
    </row>
    <row r="75" spans="1:2">
      <c r="A75" s="91"/>
      <c r="B75" s="96"/>
    </row>
    <row r="76" spans="1:2">
      <c r="A76" s="91"/>
      <c r="B76" s="96"/>
    </row>
    <row r="77" spans="1:2">
      <c r="A77" s="91"/>
      <c r="B77" s="96"/>
    </row>
    <row r="78" spans="1:2">
      <c r="A78" s="91"/>
      <c r="B78" s="96"/>
    </row>
    <row r="79" spans="1:2">
      <c r="A79" s="91"/>
      <c r="B79" s="96"/>
    </row>
    <row r="80" spans="1:2">
      <c r="A80" s="91"/>
      <c r="B80" s="96"/>
    </row>
    <row r="81" spans="1:2">
      <c r="A81" s="91"/>
      <c r="B81" s="96"/>
    </row>
    <row r="82" spans="1:2">
      <c r="A82" s="91"/>
      <c r="B82" s="92"/>
    </row>
    <row r="83" spans="1:2">
      <c r="A83" s="91"/>
      <c r="B83" s="96"/>
    </row>
    <row r="84" spans="1:2">
      <c r="A84" s="91"/>
      <c r="B84" s="96"/>
    </row>
    <row r="85" spans="1:2">
      <c r="A85" s="91"/>
      <c r="B85" s="96"/>
    </row>
    <row r="86" spans="1:2">
      <c r="A86" s="91"/>
      <c r="B86" s="92"/>
    </row>
    <row r="87" spans="1:2">
      <c r="A87" s="91"/>
      <c r="B87" s="96"/>
    </row>
    <row r="88" spans="1:2">
      <c r="A88" s="91"/>
      <c r="B88" s="96"/>
    </row>
    <row r="89" spans="1:2">
      <c r="A89" s="91"/>
      <c r="B89" s="92"/>
    </row>
    <row r="90" spans="1:2">
      <c r="A90" s="91"/>
      <c r="B90" s="92"/>
    </row>
    <row r="91" spans="1:2">
      <c r="A91" s="91"/>
      <c r="B91" s="96"/>
    </row>
    <row r="92" spans="1:2">
      <c r="A92" s="91"/>
      <c r="B92" s="96"/>
    </row>
    <row r="93" spans="1:2">
      <c r="A93" s="91"/>
      <c r="B93" s="93"/>
    </row>
    <row r="94" spans="1:2">
      <c r="A94" s="91"/>
      <c r="B94" s="92"/>
    </row>
    <row r="95" spans="1:2">
      <c r="A95" s="91"/>
      <c r="B95" s="96"/>
    </row>
    <row r="96" spans="1:2">
      <c r="A96" s="91"/>
      <c r="B96" s="96"/>
    </row>
    <row r="97" spans="1:2">
      <c r="A97" s="91"/>
      <c r="B97" s="96"/>
    </row>
    <row r="98" spans="1:2">
      <c r="A98" s="91"/>
      <c r="B98" s="96"/>
    </row>
    <row r="99" spans="1:2">
      <c r="A99" s="91"/>
      <c r="B99" s="96"/>
    </row>
    <row r="100" spans="1:2">
      <c r="A100" s="91"/>
      <c r="B100" s="96"/>
    </row>
    <row r="101" spans="1:2">
      <c r="A101" s="91"/>
      <c r="B101" s="96"/>
    </row>
    <row r="102" spans="1:2">
      <c r="A102" s="91"/>
      <c r="B102" s="93"/>
    </row>
    <row r="103" spans="1:2">
      <c r="A103" s="91"/>
      <c r="B103" s="93"/>
    </row>
    <row r="104" spans="1:2">
      <c r="A104" s="91"/>
      <c r="B104" s="93"/>
    </row>
    <row r="105" spans="1:2">
      <c r="A105" s="91"/>
      <c r="B105" s="92"/>
    </row>
    <row r="106" spans="1:2">
      <c r="A106" s="91"/>
      <c r="B106" s="96"/>
    </row>
    <row r="107" spans="1:2">
      <c r="A107" s="91"/>
      <c r="B107" s="96"/>
    </row>
    <row r="108" spans="1:2">
      <c r="A108" s="91"/>
      <c r="B108" s="96"/>
    </row>
    <row r="109" spans="1:2">
      <c r="A109" s="91"/>
      <c r="B109" s="96"/>
    </row>
    <row r="110" spans="1:2">
      <c r="A110" s="91"/>
      <c r="B110" s="96"/>
    </row>
    <row r="111" spans="1:2">
      <c r="A111" s="91"/>
      <c r="B111" s="96"/>
    </row>
    <row r="112" spans="1:2">
      <c r="A112" s="91"/>
      <c r="B112" s="96"/>
    </row>
    <row r="113" spans="1:2">
      <c r="A113" s="91"/>
      <c r="B113" s="96"/>
    </row>
    <row r="114" spans="1:2">
      <c r="A114" s="91"/>
      <c r="B114" s="96"/>
    </row>
    <row r="115" spans="1:2">
      <c r="A115" s="91"/>
      <c r="B115" s="92"/>
    </row>
    <row r="116" spans="1:2">
      <c r="A116" s="91"/>
      <c r="B116" s="93"/>
    </row>
    <row r="117" spans="1:2">
      <c r="A117" s="91"/>
      <c r="B117" s="92"/>
    </row>
    <row r="118" spans="1:2">
      <c r="A118" s="91"/>
      <c r="B118" s="92"/>
    </row>
    <row r="119" spans="1:2">
      <c r="A119" s="91"/>
      <c r="B119" s="92"/>
    </row>
    <row r="120" spans="1:2">
      <c r="A120" s="91"/>
      <c r="B120" s="92"/>
    </row>
    <row r="121" spans="1:2">
      <c r="A121" s="91"/>
      <c r="B121" s="92"/>
    </row>
    <row r="122" spans="1:2">
      <c r="A122" s="91"/>
      <c r="B122" s="93"/>
    </row>
    <row r="123" spans="1:2">
      <c r="A123" s="91"/>
      <c r="B123" s="92"/>
    </row>
    <row r="124" spans="1:2">
      <c r="A124" s="91"/>
      <c r="B124" s="92"/>
    </row>
    <row r="125" spans="1:2">
      <c r="A125" s="91"/>
      <c r="B125" s="92"/>
    </row>
    <row r="126" spans="1:2">
      <c r="A126" s="91"/>
      <c r="B126" s="93"/>
    </row>
    <row r="127" spans="1:2">
      <c r="A127" s="91"/>
      <c r="B127" s="92"/>
    </row>
    <row r="128" spans="1:2">
      <c r="A128" s="91"/>
      <c r="B128" s="96"/>
    </row>
    <row r="129" spans="1:2">
      <c r="A129" s="91"/>
      <c r="B129" s="96"/>
    </row>
    <row r="130" spans="1:2">
      <c r="A130" s="91"/>
      <c r="B130" s="92"/>
    </row>
    <row r="131" spans="1:2">
      <c r="A131" s="91"/>
      <c r="B131" s="96"/>
    </row>
    <row r="132" spans="1:2">
      <c r="A132" s="91"/>
      <c r="B132" s="96"/>
    </row>
    <row r="133" spans="1:2">
      <c r="A133" s="91"/>
      <c r="B133" s="93"/>
    </row>
    <row r="134" spans="1:2">
      <c r="A134" s="91"/>
      <c r="B134" s="92"/>
    </row>
    <row r="135" spans="1:2">
      <c r="A135" s="91"/>
      <c r="B135" s="92"/>
    </row>
    <row r="136" spans="1:2">
      <c r="A136" s="91"/>
      <c r="B136" s="92"/>
    </row>
    <row r="137" spans="1:2">
      <c r="A137" s="91"/>
      <c r="B137" s="95"/>
    </row>
    <row r="138" spans="1:2">
      <c r="A138" s="91"/>
      <c r="B138" s="93"/>
    </row>
    <row r="139" spans="1:2">
      <c r="A139" s="91"/>
      <c r="B139" s="92"/>
    </row>
    <row r="140" spans="1:2">
      <c r="A140" s="91"/>
      <c r="B140" s="96"/>
    </row>
    <row r="141" spans="1:2">
      <c r="A141" s="91"/>
      <c r="B141" s="96"/>
    </row>
    <row r="142" spans="1:2">
      <c r="A142" s="91"/>
      <c r="B142" s="92"/>
    </row>
    <row r="143" spans="1:2">
      <c r="A143" s="91"/>
      <c r="B143" s="96"/>
    </row>
    <row r="144" spans="1:2">
      <c r="A144" s="91"/>
      <c r="B144" s="96"/>
    </row>
    <row r="145" spans="1:2">
      <c r="A145" s="91"/>
      <c r="B145" s="93"/>
    </row>
    <row r="146" spans="1:2">
      <c r="A146" s="91"/>
      <c r="B146" s="92"/>
    </row>
    <row r="147" spans="1:2">
      <c r="A147" s="91"/>
      <c r="B147" s="92"/>
    </row>
    <row r="148" spans="1:2">
      <c r="A148" s="91"/>
      <c r="B148" s="92"/>
    </row>
    <row r="149" spans="1:2">
      <c r="A149" s="91"/>
      <c r="B149" s="92"/>
    </row>
    <row r="150" spans="1:2">
      <c r="A150" s="91"/>
      <c r="B150" s="92"/>
    </row>
    <row r="151" spans="1:2">
      <c r="A151" s="91"/>
      <c r="B151" s="93"/>
    </row>
    <row r="152" spans="1:2">
      <c r="A152" s="91"/>
      <c r="B152" s="92"/>
    </row>
    <row r="153" spans="1:2">
      <c r="A153" s="91"/>
      <c r="B153" s="96"/>
    </row>
    <row r="154" spans="1:2">
      <c r="A154" s="91"/>
      <c r="B154" s="97"/>
    </row>
    <row r="155" spans="1:2">
      <c r="A155" s="91"/>
      <c r="B155" s="97"/>
    </row>
    <row r="156" spans="1:2">
      <c r="A156" s="91"/>
      <c r="B156" s="97"/>
    </row>
    <row r="157" spans="1:2">
      <c r="A157" s="91"/>
      <c r="B157" s="97"/>
    </row>
    <row r="158" spans="1:2">
      <c r="A158" s="91"/>
      <c r="B158" s="97"/>
    </row>
    <row r="159" spans="1:2">
      <c r="A159" s="91"/>
      <c r="B159" s="97"/>
    </row>
    <row r="160" spans="1:2">
      <c r="A160" s="91"/>
      <c r="B160" s="81"/>
    </row>
    <row r="161" spans="1:2">
      <c r="A161" s="91"/>
      <c r="B161" s="81"/>
    </row>
    <row r="162" spans="1:2">
      <c r="A162" s="91"/>
      <c r="B162" s="81"/>
    </row>
    <row r="163" spans="1:2">
      <c r="A163" s="91"/>
      <c r="B163" s="81"/>
    </row>
    <row r="164" spans="1:2">
      <c r="A164" s="91"/>
      <c r="B164" s="81"/>
    </row>
    <row r="165" spans="1:2">
      <c r="A165" s="91"/>
      <c r="B165" s="81"/>
    </row>
    <row r="166" spans="1:2">
      <c r="A166" s="91"/>
      <c r="B166" s="81"/>
    </row>
    <row r="167" spans="1:2">
      <c r="A167" s="91"/>
      <c r="B167" s="81"/>
    </row>
    <row r="168" spans="1:2">
      <c r="A168" s="91"/>
      <c r="B168" s="81"/>
    </row>
    <row r="169" spans="1:2">
      <c r="A169" s="91"/>
      <c r="B169" s="81"/>
    </row>
    <row r="170" spans="1:2">
      <c r="A170" s="91"/>
      <c r="B170" s="81"/>
    </row>
    <row r="171" spans="1:2">
      <c r="A171" s="91"/>
      <c r="B171" s="81"/>
    </row>
    <row r="172" spans="1:2">
      <c r="A172" s="91"/>
      <c r="B172" s="81"/>
    </row>
    <row r="173" spans="1:2">
      <c r="A173" s="91"/>
      <c r="B173" s="81"/>
    </row>
    <row r="174" spans="1:2">
      <c r="A174" s="91"/>
      <c r="B174" s="81"/>
    </row>
    <row r="175" spans="1:2">
      <c r="A175" s="91"/>
      <c r="B175" s="81"/>
    </row>
    <row r="176" spans="1:2">
      <c r="A176" s="91"/>
      <c r="B176" s="81"/>
    </row>
    <row r="177" spans="1:2">
      <c r="A177" s="91"/>
      <c r="B177" s="81"/>
    </row>
    <row r="178" spans="1:2">
      <c r="A178" s="91"/>
      <c r="B178" s="81"/>
    </row>
    <row r="179" spans="1:2">
      <c r="A179" s="91"/>
      <c r="B179" s="81"/>
    </row>
    <row r="180" spans="1:2">
      <c r="A180" s="91"/>
      <c r="B180" s="81"/>
    </row>
    <row r="181" spans="1:2">
      <c r="A181" s="91"/>
      <c r="B181" s="81"/>
    </row>
    <row r="182" spans="1:2">
      <c r="A182" s="91"/>
      <c r="B182" s="81"/>
    </row>
    <row r="183" spans="1:2">
      <c r="A183" s="91"/>
      <c r="B183" s="81"/>
    </row>
    <row r="184" spans="1:2">
      <c r="A184" s="91"/>
      <c r="B184" s="81"/>
    </row>
    <row r="185" spans="1:2">
      <c r="A185" s="91"/>
      <c r="B185" s="81"/>
    </row>
    <row r="186" spans="1:2">
      <c r="A186" s="91"/>
      <c r="B186" s="81"/>
    </row>
    <row r="187" spans="1:2">
      <c r="A187" s="91"/>
      <c r="B187" s="81"/>
    </row>
    <row r="188" spans="1:2">
      <c r="A188" s="91"/>
      <c r="B188" s="81"/>
    </row>
    <row r="189" spans="1:2">
      <c r="A189" s="91"/>
      <c r="B189" s="81"/>
    </row>
    <row r="190" spans="1:2">
      <c r="A190" s="91"/>
      <c r="B190" s="81"/>
    </row>
    <row r="191" spans="1:2">
      <c r="A191" s="91"/>
      <c r="B191" s="81"/>
    </row>
    <row r="192" spans="1:2">
      <c r="A192" s="91"/>
      <c r="B192" s="81"/>
    </row>
    <row r="193" spans="1:2">
      <c r="A193" s="91"/>
      <c r="B193" s="81"/>
    </row>
    <row r="194" spans="1:2">
      <c r="A194" s="91"/>
      <c r="B194" s="81"/>
    </row>
    <row r="195" spans="1:2">
      <c r="A195" s="91"/>
      <c r="B195" s="81"/>
    </row>
    <row r="196" spans="1:2">
      <c r="A196" s="91"/>
      <c r="B196" s="81"/>
    </row>
    <row r="197" spans="1:2">
      <c r="A197" s="91"/>
      <c r="B197" s="81"/>
    </row>
    <row r="198" spans="1:2">
      <c r="A198" s="91"/>
      <c r="B198" s="81"/>
    </row>
    <row r="199" spans="1:2">
      <c r="A199" s="91"/>
      <c r="B199" s="81"/>
    </row>
    <row r="200" spans="1:2">
      <c r="A200" s="91"/>
      <c r="B200" s="81"/>
    </row>
    <row r="201" spans="1:2">
      <c r="A201" s="91"/>
      <c r="B201" s="81"/>
    </row>
    <row r="202" spans="1:2">
      <c r="A202" s="91"/>
      <c r="B202" s="81"/>
    </row>
    <row r="203" spans="1:2">
      <c r="A203" s="91"/>
      <c r="B203" s="81"/>
    </row>
    <row r="204" spans="1:2">
      <c r="A204" s="91"/>
      <c r="B204" s="81"/>
    </row>
    <row r="205" spans="1:2">
      <c r="A205" s="91"/>
      <c r="B205" s="81"/>
    </row>
    <row r="206" spans="1:2">
      <c r="A206" s="91"/>
      <c r="B206" s="81"/>
    </row>
    <row r="207" spans="1:2">
      <c r="A207" s="91"/>
      <c r="B207" s="81"/>
    </row>
    <row r="208" spans="1:2">
      <c r="A208" s="91"/>
      <c r="B208" s="81"/>
    </row>
    <row r="209" spans="1:2">
      <c r="A209" s="91"/>
      <c r="B209" s="81"/>
    </row>
    <row r="210" spans="1:2">
      <c r="A210" s="91"/>
      <c r="B210" s="81"/>
    </row>
    <row r="211" spans="1:2">
      <c r="A211" s="91"/>
      <c r="B211" s="81"/>
    </row>
    <row r="212" spans="1:2">
      <c r="A212" s="91"/>
      <c r="B212" s="81"/>
    </row>
    <row r="213" spans="1:2">
      <c r="A213" s="91"/>
      <c r="B213" s="81"/>
    </row>
    <row r="214" spans="1:2">
      <c r="A214" s="91"/>
      <c r="B214" s="81"/>
    </row>
    <row r="215" spans="1:2">
      <c r="A215" s="91"/>
      <c r="B215" s="81"/>
    </row>
    <row r="216" spans="1:2">
      <c r="A216" s="91"/>
      <c r="B216" s="81"/>
    </row>
    <row r="217" spans="1:2">
      <c r="A217" s="91"/>
      <c r="B217" s="81"/>
    </row>
    <row r="218" spans="1:2">
      <c r="A218" s="91"/>
      <c r="B218" s="81"/>
    </row>
    <row r="219" spans="1:2">
      <c r="A219" s="91"/>
      <c r="B219" s="81"/>
    </row>
    <row r="220" spans="1:2">
      <c r="A220" s="91"/>
      <c r="B220" s="81"/>
    </row>
    <row r="221" spans="1:2">
      <c r="A221" s="91"/>
      <c r="B221" s="81"/>
    </row>
    <row r="222" spans="1:2">
      <c r="A222" s="91"/>
      <c r="B222" s="81"/>
    </row>
    <row r="223" spans="1:2">
      <c r="A223" s="91"/>
      <c r="B223" s="81"/>
    </row>
    <row r="224" spans="1:2">
      <c r="A224" s="91"/>
      <c r="B224" s="81"/>
    </row>
    <row r="225" spans="1:2">
      <c r="A225" s="91"/>
      <c r="B225" s="81"/>
    </row>
    <row r="226" spans="1:2">
      <c r="A226" s="91"/>
      <c r="B226" s="81"/>
    </row>
    <row r="227" spans="1:2">
      <c r="A227" s="91"/>
      <c r="B227" s="81"/>
    </row>
    <row r="228" spans="1:2">
      <c r="A228" s="91"/>
      <c r="B228" s="81"/>
    </row>
    <row r="229" spans="1:2">
      <c r="A229" s="91"/>
      <c r="B229" s="81"/>
    </row>
    <row r="230" spans="1:2">
      <c r="A230" s="91"/>
      <c r="B230" s="81"/>
    </row>
    <row r="231" spans="1:2">
      <c r="A231" s="91"/>
      <c r="B231" s="81"/>
    </row>
    <row r="232" spans="1:2">
      <c r="A232" s="91"/>
      <c r="B232" s="81"/>
    </row>
    <row r="233" spans="1:2">
      <c r="A233" s="91"/>
      <c r="B233" s="81"/>
    </row>
    <row r="234" spans="1:2">
      <c r="A234" s="91"/>
      <c r="B234" s="81"/>
    </row>
    <row r="235" spans="1:2">
      <c r="A235" s="91"/>
      <c r="B235" s="81"/>
    </row>
    <row r="236" spans="1:2">
      <c r="A236" s="91"/>
      <c r="B236" s="81"/>
    </row>
    <row r="237" spans="1:2">
      <c r="A237" s="91"/>
      <c r="B237" s="81"/>
    </row>
    <row r="238" spans="1:2">
      <c r="A238" s="91"/>
      <c r="B238" s="81"/>
    </row>
    <row r="239" spans="1:2">
      <c r="A239" s="91"/>
      <c r="B239" s="81"/>
    </row>
    <row r="240" spans="1:2">
      <c r="A240" s="91"/>
      <c r="B240" s="81"/>
    </row>
    <row r="241" spans="1:2">
      <c r="A241" s="91"/>
      <c r="B241" s="81"/>
    </row>
    <row r="242" spans="1:2">
      <c r="A242" s="91"/>
      <c r="B242" s="81"/>
    </row>
    <row r="243" spans="1:2">
      <c r="A243" s="91"/>
      <c r="B243" s="81"/>
    </row>
    <row r="244" spans="1:2">
      <c r="A244" s="91"/>
      <c r="B244" s="81"/>
    </row>
    <row r="245" spans="1:2">
      <c r="A245" s="91"/>
      <c r="B245" s="81"/>
    </row>
    <row r="246" spans="1:2">
      <c r="A246" s="91"/>
      <c r="B246" s="81"/>
    </row>
    <row r="247" spans="1:2">
      <c r="A247" s="91"/>
      <c r="B247" s="81"/>
    </row>
    <row r="248" spans="1:2">
      <c r="A248" s="91"/>
      <c r="B248" s="81"/>
    </row>
    <row r="249" spans="1:2">
      <c r="A249" s="91"/>
      <c r="B249" s="81"/>
    </row>
    <row r="250" spans="1:2">
      <c r="A250" s="91"/>
      <c r="B250" s="81"/>
    </row>
    <row r="251" spans="1:2">
      <c r="A251" s="91"/>
      <c r="B251" s="81"/>
    </row>
    <row r="252" spans="1:2">
      <c r="A252" s="91"/>
      <c r="B252" s="81"/>
    </row>
    <row r="253" spans="1:2">
      <c r="A253" s="91"/>
      <c r="B253" s="81"/>
    </row>
    <row r="254" spans="1:2">
      <c r="A254" s="91"/>
      <c r="B254" s="81"/>
    </row>
    <row r="255" spans="1:2">
      <c r="A255" s="91"/>
      <c r="B255" s="81"/>
    </row>
    <row r="256" spans="1:2">
      <c r="A256" s="91"/>
      <c r="B256" s="81"/>
    </row>
    <row r="257" spans="1:2">
      <c r="A257" s="91"/>
      <c r="B257" s="81"/>
    </row>
    <row r="258" spans="1:2">
      <c r="A258" s="91"/>
      <c r="B258" s="81"/>
    </row>
    <row r="259" spans="1:2">
      <c r="A259" s="91"/>
      <c r="B259" s="81"/>
    </row>
    <row r="260" spans="1:2">
      <c r="A260" s="91"/>
      <c r="B260" s="81"/>
    </row>
    <row r="261" spans="1:2">
      <c r="A261" s="91"/>
      <c r="B261" s="81"/>
    </row>
    <row r="262" spans="1:2">
      <c r="A262" s="91"/>
      <c r="B262" s="81"/>
    </row>
    <row r="263" spans="1:2">
      <c r="A263" s="91"/>
      <c r="B263" s="81"/>
    </row>
    <row r="264" spans="1:2">
      <c r="A264" s="91"/>
      <c r="B264" s="81"/>
    </row>
    <row r="265" spans="1:2">
      <c r="A265" s="91"/>
      <c r="B265" s="81"/>
    </row>
    <row r="266" spans="1:2">
      <c r="A266" s="91"/>
      <c r="B266" s="81"/>
    </row>
    <row r="267" spans="1:2">
      <c r="A267" s="91"/>
      <c r="B267" s="81"/>
    </row>
    <row r="268" spans="1:2">
      <c r="A268" s="91"/>
      <c r="B268" s="81"/>
    </row>
    <row r="269" spans="1:2">
      <c r="A269" s="91"/>
      <c r="B269" s="81"/>
    </row>
    <row r="270" spans="1:2">
      <c r="A270" s="91"/>
      <c r="B270" s="81"/>
    </row>
    <row r="271" spans="1:2">
      <c r="A271" s="91"/>
      <c r="B271" s="81"/>
    </row>
    <row r="272" spans="1:2">
      <c r="A272" s="91"/>
      <c r="B272" s="81"/>
    </row>
    <row r="273" spans="1:2">
      <c r="A273" s="91"/>
      <c r="B273" s="81"/>
    </row>
    <row r="274" spans="1:2">
      <c r="A274" s="91"/>
      <c r="B274" s="81"/>
    </row>
    <row r="275" spans="1:2">
      <c r="A275" s="91"/>
      <c r="B275" s="81"/>
    </row>
    <row r="276" spans="1:2">
      <c r="A276" s="91"/>
      <c r="B276" s="81"/>
    </row>
    <row r="277" spans="1:2">
      <c r="A277" s="91"/>
      <c r="B277" s="81"/>
    </row>
    <row r="278" spans="1:2">
      <c r="A278" s="91"/>
      <c r="B278" s="81"/>
    </row>
    <row r="279" spans="1:2">
      <c r="A279" s="91"/>
      <c r="B279" s="81"/>
    </row>
    <row r="280" spans="1:2">
      <c r="A280" s="91"/>
      <c r="B280" s="81"/>
    </row>
    <row r="281" spans="1:2">
      <c r="A281" s="91"/>
      <c r="B281" s="81"/>
    </row>
    <row r="282" spans="1:2">
      <c r="A282" s="91"/>
      <c r="B282" s="81"/>
    </row>
    <row r="283" spans="1:2">
      <c r="A283" s="91"/>
      <c r="B283" s="81"/>
    </row>
    <row r="284" spans="1:2">
      <c r="A284" s="91"/>
      <c r="B284" s="81"/>
    </row>
    <row r="285" spans="1:2">
      <c r="A285" s="91"/>
      <c r="B285" s="81"/>
    </row>
    <row r="286" spans="1:2">
      <c r="A286" s="91"/>
      <c r="B286" s="81"/>
    </row>
    <row r="287" spans="1:2">
      <c r="A287" s="91"/>
      <c r="B287" s="81"/>
    </row>
    <row r="288" spans="1:2">
      <c r="A288" s="91"/>
      <c r="B288" s="81"/>
    </row>
    <row r="289" spans="1:2">
      <c r="A289" s="91"/>
      <c r="B289" s="81"/>
    </row>
    <row r="290" spans="1:2">
      <c r="A290" s="91"/>
      <c r="B290" s="81"/>
    </row>
    <row r="291" spans="1:2">
      <c r="A291" s="91"/>
      <c r="B291" s="81"/>
    </row>
    <row r="292" spans="1:2">
      <c r="A292" s="91"/>
      <c r="B292" s="81"/>
    </row>
    <row r="293" spans="1:2">
      <c r="A293" s="91"/>
      <c r="B293" s="81"/>
    </row>
    <row r="294" spans="1:2">
      <c r="A294" s="91"/>
      <c r="B294" s="81"/>
    </row>
    <row r="295" spans="1:2">
      <c r="A295" s="91"/>
      <c r="B295" s="81"/>
    </row>
    <row r="296" spans="1:2">
      <c r="A296" s="91"/>
      <c r="B296" s="81"/>
    </row>
    <row r="297" spans="1:2">
      <c r="A297" s="91"/>
      <c r="B297" s="81"/>
    </row>
    <row r="298" spans="1:2">
      <c r="A298" s="91"/>
      <c r="B298" s="81"/>
    </row>
    <row r="299" spans="1:2">
      <c r="A299" s="91"/>
      <c r="B299" s="81"/>
    </row>
    <row r="300" spans="1:2">
      <c r="A300" s="91"/>
      <c r="B300" s="81"/>
    </row>
    <row r="301" spans="1:2">
      <c r="A301" s="91"/>
      <c r="B301" s="81"/>
    </row>
    <row r="302" spans="1:2">
      <c r="A302" s="91"/>
      <c r="B302" s="81"/>
    </row>
    <row r="303" spans="1:2">
      <c r="A303" s="91"/>
      <c r="B303" s="81"/>
    </row>
    <row r="304" spans="1:2">
      <c r="A304" s="91"/>
      <c r="B304" s="81"/>
    </row>
    <row r="305" spans="1:2">
      <c r="A305" s="91"/>
      <c r="B305" s="81"/>
    </row>
    <row r="306" spans="1:2">
      <c r="A306" s="91"/>
      <c r="B306" s="81"/>
    </row>
    <row r="307" spans="1:2">
      <c r="A307" s="91"/>
      <c r="B307" s="81"/>
    </row>
    <row r="308" spans="1:2">
      <c r="A308" s="91"/>
      <c r="B308" s="81"/>
    </row>
    <row r="309" spans="1:2">
      <c r="A309" s="91"/>
      <c r="B309" s="81"/>
    </row>
    <row r="310" spans="1:2">
      <c r="A310" s="91"/>
      <c r="B310" s="81"/>
    </row>
    <row r="311" spans="1:2">
      <c r="A311" s="91"/>
      <c r="B311" s="81"/>
    </row>
    <row r="312" spans="1:2">
      <c r="A312" s="91"/>
      <c r="B312" s="81"/>
    </row>
    <row r="313" spans="1:2">
      <c r="A313" s="91"/>
      <c r="B313" s="81"/>
    </row>
    <row r="314" spans="1:2">
      <c r="A314" s="91"/>
      <c r="B314" s="81"/>
    </row>
    <row r="315" spans="1:2">
      <c r="A315" s="91"/>
      <c r="B315" s="81"/>
    </row>
    <row r="316" spans="1:2">
      <c r="A316" s="91"/>
      <c r="B316" s="81"/>
    </row>
    <row r="317" spans="1:2">
      <c r="A317" s="91"/>
      <c r="B317" s="81"/>
    </row>
    <row r="318" spans="1:2">
      <c r="A318" s="91"/>
      <c r="B318" s="81"/>
    </row>
    <row r="319" spans="1:2">
      <c r="A319" s="91"/>
      <c r="B319" s="81"/>
    </row>
  </sheetData>
  <mergeCells count="1">
    <mergeCell ref="D5:D11"/>
  </mergeCell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67"/>
  <sheetViews>
    <sheetView showGridLines="0" workbookViewId="0">
      <pane ySplit="3" topLeftCell="A4" activePane="bottomLeft" state="frozen"/>
      <selection activeCell="B43" sqref="B43"/>
      <selection pane="bottomLeft" activeCell="E11" sqref="E11:F11"/>
    </sheetView>
  </sheetViews>
  <sheetFormatPr defaultRowHeight="12.75"/>
  <cols>
    <col min="1" max="1" width="10.140625" style="294" customWidth="1"/>
    <col min="2" max="2" width="66.85546875" style="294" customWidth="1"/>
    <col min="3" max="3" width="7.5703125" style="294" customWidth="1"/>
    <col min="4" max="4" width="8.5703125" style="294" customWidth="1"/>
    <col min="5" max="5" width="10.28515625" style="294" customWidth="1"/>
    <col min="6" max="6" width="9.140625" style="294"/>
    <col min="7" max="7" width="11.140625" style="294" customWidth="1"/>
    <col min="8" max="8" width="11.85546875" style="294" customWidth="1"/>
    <col min="9" max="9" width="69.140625" style="294" customWidth="1"/>
    <col min="10" max="16384" width="9.140625" style="294"/>
  </cols>
  <sheetData>
    <row r="1" spans="1:9" ht="15.75">
      <c r="B1" s="402" t="s">
        <v>90</v>
      </c>
    </row>
    <row r="2" spans="1:9" ht="14.25">
      <c r="B2" s="403" t="s">
        <v>327</v>
      </c>
    </row>
    <row r="3" spans="1:9" ht="41.25" customHeight="1">
      <c r="A3" s="391" t="s">
        <v>82</v>
      </c>
      <c r="B3" s="392" t="s">
        <v>206</v>
      </c>
      <c r="C3" s="391" t="s">
        <v>53</v>
      </c>
      <c r="D3" s="391" t="s">
        <v>54</v>
      </c>
      <c r="E3" s="391" t="s">
        <v>55</v>
      </c>
      <c r="F3" s="391" t="s">
        <v>56</v>
      </c>
      <c r="G3" s="407" t="s">
        <v>447</v>
      </c>
      <c r="H3" s="407" t="s">
        <v>411</v>
      </c>
      <c r="I3" s="391" t="s">
        <v>92</v>
      </c>
    </row>
    <row r="4" spans="1:9">
      <c r="A4" s="408" t="s">
        <v>57</v>
      </c>
      <c r="B4" s="408" t="s">
        <v>354</v>
      </c>
      <c r="C4" s="408" t="s">
        <v>355</v>
      </c>
      <c r="D4" s="409">
        <v>-1380</v>
      </c>
      <c r="E4" s="409">
        <v>0</v>
      </c>
      <c r="F4" s="409">
        <f t="shared" ref="F4:F11" si="0">D4-E4</f>
        <v>-1380</v>
      </c>
      <c r="G4" s="409"/>
      <c r="H4" s="409"/>
      <c r="I4" s="408" t="s">
        <v>412</v>
      </c>
    </row>
    <row r="5" spans="1:9">
      <c r="A5" s="408" t="s">
        <v>269</v>
      </c>
      <c r="B5" s="408" t="s">
        <v>270</v>
      </c>
      <c r="C5" s="408" t="s">
        <v>271</v>
      </c>
      <c r="D5" s="409">
        <v>-7163</v>
      </c>
      <c r="E5" s="409">
        <v>0</v>
      </c>
      <c r="F5" s="409">
        <f t="shared" si="0"/>
        <v>-7163</v>
      </c>
      <c r="G5" s="409"/>
      <c r="H5" s="409"/>
      <c r="I5" s="408" t="s">
        <v>412</v>
      </c>
    </row>
    <row r="6" spans="1:9" ht="15.75" customHeight="1">
      <c r="A6" s="408" t="s">
        <v>356</v>
      </c>
      <c r="B6" s="408" t="s">
        <v>357</v>
      </c>
      <c r="C6" s="408" t="s">
        <v>358</v>
      </c>
      <c r="D6" s="409">
        <v>-12671</v>
      </c>
      <c r="E6" s="409">
        <v>0</v>
      </c>
      <c r="F6" s="409">
        <f t="shared" si="0"/>
        <v>-12671</v>
      </c>
      <c r="G6" s="409"/>
      <c r="H6" s="409"/>
      <c r="I6" s="408" t="s">
        <v>412</v>
      </c>
    </row>
    <row r="7" spans="1:9" ht="25.5">
      <c r="A7" s="408" t="s">
        <v>272</v>
      </c>
      <c r="B7" s="410" t="s">
        <v>273</v>
      </c>
      <c r="C7" s="408" t="s">
        <v>274</v>
      </c>
      <c r="D7" s="409">
        <v>1158</v>
      </c>
      <c r="E7" s="409">
        <v>1198</v>
      </c>
      <c r="F7" s="409">
        <f t="shared" si="0"/>
        <v>-40</v>
      </c>
      <c r="G7" s="409"/>
      <c r="H7" s="409"/>
      <c r="I7" s="410" t="s">
        <v>413</v>
      </c>
    </row>
    <row r="8" spans="1:9" ht="15" customHeight="1">
      <c r="A8" s="408" t="s">
        <v>57</v>
      </c>
      <c r="B8" s="408" t="s">
        <v>359</v>
      </c>
      <c r="C8" s="408" t="s">
        <v>360</v>
      </c>
      <c r="D8" s="409">
        <v>-2609</v>
      </c>
      <c r="E8" s="409">
        <v>0</v>
      </c>
      <c r="F8" s="409">
        <f t="shared" si="0"/>
        <v>-2609</v>
      </c>
      <c r="G8" s="409"/>
      <c r="H8" s="409"/>
      <c r="I8" s="408" t="s">
        <v>414</v>
      </c>
    </row>
    <row r="9" spans="1:9" ht="15" customHeight="1">
      <c r="A9" s="408" t="s">
        <v>93</v>
      </c>
      <c r="B9" s="408" t="s">
        <v>275</v>
      </c>
      <c r="C9" s="408" t="s">
        <v>276</v>
      </c>
      <c r="D9" s="409">
        <v>0</v>
      </c>
      <c r="E9" s="409">
        <v>207605</v>
      </c>
      <c r="F9" s="409">
        <f t="shared" si="0"/>
        <v>-207605</v>
      </c>
      <c r="G9" s="409"/>
      <c r="H9" s="409"/>
      <c r="I9" s="408" t="s">
        <v>415</v>
      </c>
    </row>
    <row r="10" spans="1:9" ht="27.75" customHeight="1">
      <c r="A10" s="408" t="s">
        <v>266</v>
      </c>
      <c r="B10" s="410" t="s">
        <v>267</v>
      </c>
      <c r="C10" s="408" t="s">
        <v>268</v>
      </c>
      <c r="D10" s="409">
        <v>8418</v>
      </c>
      <c r="E10" s="409">
        <v>0</v>
      </c>
      <c r="F10" s="409">
        <f t="shared" si="0"/>
        <v>8418</v>
      </c>
      <c r="G10" s="409"/>
      <c r="H10" s="409"/>
      <c r="I10" s="408" t="s">
        <v>416</v>
      </c>
    </row>
    <row r="11" spans="1:9" ht="114.75">
      <c r="A11" s="408" t="s">
        <v>57</v>
      </c>
      <c r="B11" s="408" t="s">
        <v>277</v>
      </c>
      <c r="C11" s="408" t="s">
        <v>58</v>
      </c>
      <c r="D11" s="409">
        <v>-85536</v>
      </c>
      <c r="E11" s="409">
        <v>-1198</v>
      </c>
      <c r="F11" s="409">
        <f t="shared" si="0"/>
        <v>-84338</v>
      </c>
      <c r="G11" s="409"/>
      <c r="H11" s="409"/>
      <c r="I11" s="410" t="s">
        <v>417</v>
      </c>
    </row>
    <row r="12" spans="1:9" ht="17.25" customHeight="1">
      <c r="A12" s="411"/>
      <c r="B12" s="412" t="s">
        <v>106</v>
      </c>
      <c r="C12" s="389"/>
      <c r="D12" s="404">
        <f>SUM(D4:D11)</f>
        <v>-99783</v>
      </c>
      <c r="E12" s="404">
        <f>SUM(E4:E11)</f>
        <v>207605</v>
      </c>
      <c r="F12" s="404">
        <f>SUM(F4:F11)</f>
        <v>-307388</v>
      </c>
      <c r="G12" s="404">
        <f t="shared" ref="G12:H12" si="1">SUM(G4:G11)</f>
        <v>0</v>
      </c>
      <c r="H12" s="404">
        <f t="shared" si="1"/>
        <v>0</v>
      </c>
      <c r="I12" s="411"/>
    </row>
    <row r="13" spans="1:9">
      <c r="A13" s="413" t="s">
        <v>59</v>
      </c>
      <c r="B13" s="413" t="s">
        <v>361</v>
      </c>
      <c r="C13" s="413" t="s">
        <v>362</v>
      </c>
      <c r="D13" s="414">
        <v>2143</v>
      </c>
      <c r="E13" s="414">
        <v>0</v>
      </c>
      <c r="F13" s="414">
        <f>D13-E13</f>
        <v>2143</v>
      </c>
      <c r="G13" s="414"/>
      <c r="H13" s="414"/>
      <c r="I13" s="413" t="s">
        <v>363</v>
      </c>
    </row>
    <row r="14" spans="1:9" ht="25.5">
      <c r="A14" s="413" t="s">
        <v>59</v>
      </c>
      <c r="B14" s="413" t="s">
        <v>364</v>
      </c>
      <c r="C14" s="413" t="s">
        <v>107</v>
      </c>
      <c r="D14" s="414">
        <v>9039</v>
      </c>
      <c r="E14" s="414">
        <v>280</v>
      </c>
      <c r="F14" s="414">
        <f>D14-E14</f>
        <v>8759</v>
      </c>
      <c r="G14" s="414"/>
      <c r="H14" s="414"/>
      <c r="I14" s="393" t="s">
        <v>418</v>
      </c>
    </row>
    <row r="15" spans="1:9" ht="25.5">
      <c r="A15" s="413" t="s">
        <v>59</v>
      </c>
      <c r="B15" s="393" t="s">
        <v>365</v>
      </c>
      <c r="C15" s="413" t="s">
        <v>58</v>
      </c>
      <c r="D15" s="414">
        <v>-700</v>
      </c>
      <c r="E15" s="414">
        <v>-280</v>
      </c>
      <c r="F15" s="414">
        <f>D15-E15</f>
        <v>-420</v>
      </c>
      <c r="G15" s="414"/>
      <c r="H15" s="414"/>
      <c r="I15" s="393" t="s">
        <v>419</v>
      </c>
    </row>
    <row r="16" spans="1:9">
      <c r="A16" s="413" t="s">
        <v>59</v>
      </c>
      <c r="B16" s="393" t="s">
        <v>467</v>
      </c>
      <c r="C16" s="413" t="s">
        <v>278</v>
      </c>
      <c r="D16" s="414"/>
      <c r="E16" s="414">
        <v>-450000</v>
      </c>
      <c r="F16" s="414">
        <f>D16-E16</f>
        <v>450000</v>
      </c>
      <c r="G16" s="414">
        <v>-450000</v>
      </c>
      <c r="H16" s="414"/>
      <c r="I16" s="393"/>
    </row>
    <row r="17" spans="1:9" ht="19.5" customHeight="1">
      <c r="A17" s="413"/>
      <c r="B17" s="394" t="s">
        <v>108</v>
      </c>
      <c r="C17" s="395"/>
      <c r="D17" s="396">
        <f>SUM(D13:D16)</f>
        <v>10482</v>
      </c>
      <c r="E17" s="396">
        <f t="shared" ref="E17:H17" si="2">SUM(E13:E16)</f>
        <v>-450000</v>
      </c>
      <c r="F17" s="396">
        <f t="shared" si="2"/>
        <v>460482</v>
      </c>
      <c r="G17" s="396">
        <f t="shared" si="2"/>
        <v>-450000</v>
      </c>
      <c r="H17" s="396">
        <f t="shared" si="2"/>
        <v>0</v>
      </c>
      <c r="I17" s="413"/>
    </row>
    <row r="18" spans="1:9" ht="25.5">
      <c r="A18" s="397" t="s">
        <v>60</v>
      </c>
      <c r="B18" s="397" t="s">
        <v>287</v>
      </c>
      <c r="C18" s="397" t="s">
        <v>470</v>
      </c>
      <c r="D18" s="398">
        <v>3312</v>
      </c>
      <c r="E18" s="398">
        <v>50709</v>
      </c>
      <c r="F18" s="398">
        <f t="shared" ref="F18:F26" si="3">D18-E18</f>
        <v>-47397</v>
      </c>
      <c r="G18" s="398"/>
      <c r="H18" s="398">
        <v>50709</v>
      </c>
      <c r="I18" s="399" t="s">
        <v>471</v>
      </c>
    </row>
    <row r="19" spans="1:9">
      <c r="A19" s="397" t="s">
        <v>60</v>
      </c>
      <c r="B19" s="399" t="s">
        <v>280</v>
      </c>
      <c r="C19" s="397" t="s">
        <v>281</v>
      </c>
      <c r="D19" s="398">
        <v>0</v>
      </c>
      <c r="E19" s="398">
        <v>12273</v>
      </c>
      <c r="F19" s="398">
        <f t="shared" si="3"/>
        <v>-12273</v>
      </c>
      <c r="G19" s="398"/>
      <c r="H19" s="398"/>
      <c r="I19" s="397" t="s">
        <v>420</v>
      </c>
    </row>
    <row r="20" spans="1:9" ht="51">
      <c r="A20" s="397" t="s">
        <v>60</v>
      </c>
      <c r="B20" s="399" t="s">
        <v>282</v>
      </c>
      <c r="C20" s="397" t="s">
        <v>283</v>
      </c>
      <c r="D20" s="398">
        <v>36000</v>
      </c>
      <c r="E20" s="398">
        <v>38500</v>
      </c>
      <c r="F20" s="398">
        <f t="shared" si="3"/>
        <v>-2500</v>
      </c>
      <c r="G20" s="398">
        <v>-36000</v>
      </c>
      <c r="H20" s="398">
        <v>38500</v>
      </c>
      <c r="I20" s="399" t="s">
        <v>421</v>
      </c>
    </row>
    <row r="21" spans="1:9" ht="25.5">
      <c r="A21" s="397" t="s">
        <v>60</v>
      </c>
      <c r="B21" s="399" t="s">
        <v>366</v>
      </c>
      <c r="C21" s="397" t="s">
        <v>367</v>
      </c>
      <c r="D21" s="398">
        <v>7752</v>
      </c>
      <c r="E21" s="398">
        <v>0</v>
      </c>
      <c r="F21" s="398">
        <f t="shared" si="3"/>
        <v>7752</v>
      </c>
      <c r="G21" s="398"/>
      <c r="H21" s="398"/>
      <c r="I21" s="397" t="s">
        <v>422</v>
      </c>
    </row>
    <row r="22" spans="1:9" ht="25.5">
      <c r="A22" s="397" t="s">
        <v>60</v>
      </c>
      <c r="B22" s="399" t="s">
        <v>369</v>
      </c>
      <c r="C22" s="397" t="s">
        <v>370</v>
      </c>
      <c r="D22" s="398">
        <v>3000</v>
      </c>
      <c r="E22" s="398">
        <v>4225</v>
      </c>
      <c r="F22" s="398">
        <f t="shared" si="3"/>
        <v>-1225</v>
      </c>
      <c r="G22" s="398"/>
      <c r="H22" s="398"/>
      <c r="I22" s="399" t="s">
        <v>423</v>
      </c>
    </row>
    <row r="23" spans="1:9" ht="25.5">
      <c r="A23" s="397" t="s">
        <v>60</v>
      </c>
      <c r="B23" s="399" t="s">
        <v>371</v>
      </c>
      <c r="C23" s="397" t="s">
        <v>372</v>
      </c>
      <c r="D23" s="398">
        <v>2000</v>
      </c>
      <c r="E23" s="398">
        <v>0</v>
      </c>
      <c r="F23" s="398">
        <f t="shared" si="3"/>
        <v>2000</v>
      </c>
      <c r="G23" s="398"/>
      <c r="H23" s="398"/>
      <c r="I23" s="397" t="s">
        <v>368</v>
      </c>
    </row>
    <row r="24" spans="1:9" ht="204">
      <c r="A24" s="397" t="s">
        <v>60</v>
      </c>
      <c r="B24" s="397" t="s">
        <v>284</v>
      </c>
      <c r="C24" s="397" t="s">
        <v>58</v>
      </c>
      <c r="D24" s="398">
        <v>-104100</v>
      </c>
      <c r="E24" s="398">
        <v>-84426</v>
      </c>
      <c r="F24" s="398">
        <f t="shared" si="3"/>
        <v>-19674</v>
      </c>
      <c r="G24" s="398"/>
      <c r="H24" s="398"/>
      <c r="I24" s="399" t="s">
        <v>468</v>
      </c>
    </row>
    <row r="25" spans="1:9" ht="25.5">
      <c r="A25" s="397" t="s">
        <v>60</v>
      </c>
      <c r="B25" s="399" t="s">
        <v>285</v>
      </c>
      <c r="C25" s="397" t="s">
        <v>286</v>
      </c>
      <c r="D25" s="398">
        <v>-8418</v>
      </c>
      <c r="E25" s="398">
        <v>0</v>
      </c>
      <c r="F25" s="398">
        <f t="shared" ref="F25" si="4">D25-E25</f>
        <v>-8418</v>
      </c>
      <c r="G25" s="398"/>
      <c r="H25" s="398"/>
      <c r="I25" s="397" t="s">
        <v>373</v>
      </c>
    </row>
    <row r="26" spans="1:9">
      <c r="A26" s="397" t="s">
        <v>60</v>
      </c>
      <c r="B26" s="399" t="s">
        <v>467</v>
      </c>
      <c r="C26" s="397" t="s">
        <v>278</v>
      </c>
      <c r="D26" s="398"/>
      <c r="E26" s="398">
        <v>-3200000</v>
      </c>
      <c r="F26" s="398">
        <f t="shared" si="3"/>
        <v>3200000</v>
      </c>
      <c r="G26" s="398">
        <v>-3200000</v>
      </c>
      <c r="H26" s="398"/>
      <c r="I26" s="399"/>
    </row>
    <row r="27" spans="1:9" ht="22.5" customHeight="1">
      <c r="A27" s="397"/>
      <c r="B27" s="400" t="s">
        <v>109</v>
      </c>
      <c r="C27" s="397"/>
      <c r="D27" s="415">
        <f>SUM(D18:D26)</f>
        <v>-60454</v>
      </c>
      <c r="E27" s="415">
        <f>SUM(E18:E26)</f>
        <v>-3178719</v>
      </c>
      <c r="F27" s="415">
        <f>SUM(F18:F26)</f>
        <v>3118265</v>
      </c>
      <c r="G27" s="415">
        <f>SUM(G18:G26)</f>
        <v>-3236000</v>
      </c>
      <c r="H27" s="415">
        <f>SUM(H18:H26)</f>
        <v>89209</v>
      </c>
      <c r="I27" s="397"/>
    </row>
    <row r="28" spans="1:9" ht="25.5">
      <c r="A28" s="416" t="s">
        <v>61</v>
      </c>
      <c r="B28" s="417" t="s">
        <v>288</v>
      </c>
      <c r="C28" s="416" t="s">
        <v>62</v>
      </c>
      <c r="D28" s="418">
        <v>-10176</v>
      </c>
      <c r="E28" s="418">
        <v>0</v>
      </c>
      <c r="F28" s="418">
        <f t="shared" ref="F28:F45" si="5">D28-E28</f>
        <v>-10176</v>
      </c>
      <c r="G28" s="418"/>
      <c r="H28" s="418"/>
      <c r="I28" s="416" t="s">
        <v>424</v>
      </c>
    </row>
    <row r="29" spans="1:9" ht="38.25">
      <c r="A29" s="416" t="s">
        <v>61</v>
      </c>
      <c r="B29" s="417" t="s">
        <v>374</v>
      </c>
      <c r="C29" s="416" t="s">
        <v>375</v>
      </c>
      <c r="D29" s="418">
        <v>20667</v>
      </c>
      <c r="E29" s="418">
        <v>0</v>
      </c>
      <c r="F29" s="418">
        <f t="shared" si="5"/>
        <v>20667</v>
      </c>
      <c r="G29" s="418"/>
      <c r="H29" s="418"/>
      <c r="I29" s="417" t="s">
        <v>425</v>
      </c>
    </row>
    <row r="30" spans="1:9" ht="25.5">
      <c r="A30" s="416" t="s">
        <v>63</v>
      </c>
      <c r="B30" s="416" t="s">
        <v>94</v>
      </c>
      <c r="C30" s="416" t="s">
        <v>95</v>
      </c>
      <c r="D30" s="418">
        <v>14914</v>
      </c>
      <c r="E30" s="418">
        <v>14914</v>
      </c>
      <c r="F30" s="418">
        <f t="shared" si="5"/>
        <v>0</v>
      </c>
      <c r="G30" s="418"/>
      <c r="H30" s="418"/>
      <c r="I30" s="417" t="s">
        <v>426</v>
      </c>
    </row>
    <row r="31" spans="1:9" ht="25.5">
      <c r="A31" s="416" t="s">
        <v>61</v>
      </c>
      <c r="B31" s="417" t="s">
        <v>376</v>
      </c>
      <c r="C31" s="416" t="s">
        <v>377</v>
      </c>
      <c r="D31" s="418">
        <v>-17102</v>
      </c>
      <c r="E31" s="418">
        <v>-2000</v>
      </c>
      <c r="F31" s="418">
        <f t="shared" si="5"/>
        <v>-15102</v>
      </c>
      <c r="G31" s="418"/>
      <c r="H31" s="418"/>
      <c r="I31" s="417" t="s">
        <v>427</v>
      </c>
    </row>
    <row r="32" spans="1:9" ht="25.5">
      <c r="A32" s="416" t="s">
        <v>63</v>
      </c>
      <c r="B32" s="417" t="s">
        <v>110</v>
      </c>
      <c r="C32" s="416" t="s">
        <v>111</v>
      </c>
      <c r="D32" s="418">
        <v>-10913</v>
      </c>
      <c r="E32" s="418">
        <v>0</v>
      </c>
      <c r="F32" s="418">
        <f t="shared" si="5"/>
        <v>-10913</v>
      </c>
      <c r="G32" s="418"/>
      <c r="H32" s="418"/>
      <c r="I32" s="416" t="s">
        <v>414</v>
      </c>
    </row>
    <row r="33" spans="1:11" ht="89.25">
      <c r="A33" s="416" t="s">
        <v>63</v>
      </c>
      <c r="B33" s="416" t="s">
        <v>378</v>
      </c>
      <c r="C33" s="416" t="s">
        <v>379</v>
      </c>
      <c r="D33" s="418">
        <v>62386</v>
      </c>
      <c r="E33" s="418">
        <v>67928</v>
      </c>
      <c r="F33" s="418">
        <f t="shared" si="5"/>
        <v>-5542</v>
      </c>
      <c r="G33" s="418"/>
      <c r="H33" s="418"/>
      <c r="I33" s="417" t="s">
        <v>428</v>
      </c>
    </row>
    <row r="34" spans="1:11" ht="25.5">
      <c r="A34" s="416" t="s">
        <v>61</v>
      </c>
      <c r="B34" s="417" t="s">
        <v>380</v>
      </c>
      <c r="C34" s="416" t="s">
        <v>381</v>
      </c>
      <c r="D34" s="418">
        <v>-20000</v>
      </c>
      <c r="E34" s="418">
        <v>-20722</v>
      </c>
      <c r="F34" s="418">
        <f t="shared" si="5"/>
        <v>722</v>
      </c>
      <c r="G34" s="418"/>
      <c r="H34" s="418"/>
      <c r="I34" s="417" t="s">
        <v>429</v>
      </c>
    </row>
    <row r="35" spans="1:11" ht="21" customHeight="1">
      <c r="A35" s="416" t="s">
        <v>63</v>
      </c>
      <c r="B35" s="416" t="s">
        <v>382</v>
      </c>
      <c r="C35" s="416" t="s">
        <v>383</v>
      </c>
      <c r="D35" s="418">
        <v>175</v>
      </c>
      <c r="E35" s="418">
        <v>0</v>
      </c>
      <c r="F35" s="418">
        <f t="shared" si="5"/>
        <v>175</v>
      </c>
      <c r="G35" s="418"/>
      <c r="H35" s="418"/>
      <c r="I35" s="416" t="s">
        <v>430</v>
      </c>
    </row>
    <row r="36" spans="1:11" ht="25.5">
      <c r="A36" s="416" t="s">
        <v>61</v>
      </c>
      <c r="B36" s="417" t="s">
        <v>384</v>
      </c>
      <c r="C36" s="416" t="s">
        <v>385</v>
      </c>
      <c r="D36" s="418">
        <v>8893</v>
      </c>
      <c r="E36" s="418">
        <v>0</v>
      </c>
      <c r="F36" s="418">
        <f t="shared" si="5"/>
        <v>8893</v>
      </c>
      <c r="G36" s="418"/>
      <c r="H36" s="418"/>
      <c r="I36" s="416" t="s">
        <v>363</v>
      </c>
    </row>
    <row r="37" spans="1:11" ht="25.5">
      <c r="A37" s="416" t="s">
        <v>63</v>
      </c>
      <c r="B37" s="417" t="s">
        <v>386</v>
      </c>
      <c r="C37" s="416" t="s">
        <v>387</v>
      </c>
      <c r="D37" s="418">
        <v>16628</v>
      </c>
      <c r="E37" s="418">
        <v>20722</v>
      </c>
      <c r="F37" s="418">
        <f t="shared" si="5"/>
        <v>-4094</v>
      </c>
      <c r="G37" s="418"/>
      <c r="H37" s="418"/>
      <c r="I37" s="417" t="s">
        <v>431</v>
      </c>
    </row>
    <row r="38" spans="1:11" ht="25.5">
      <c r="A38" s="416" t="s">
        <v>388</v>
      </c>
      <c r="B38" s="416" t="s">
        <v>389</v>
      </c>
      <c r="C38" s="416" t="s">
        <v>390</v>
      </c>
      <c r="D38" s="418">
        <v>39432</v>
      </c>
      <c r="E38" s="418">
        <v>22469</v>
      </c>
      <c r="F38" s="418">
        <f t="shared" si="5"/>
        <v>16963</v>
      </c>
      <c r="G38" s="418"/>
      <c r="H38" s="418"/>
      <c r="I38" s="417" t="s">
        <v>432</v>
      </c>
    </row>
    <row r="39" spans="1:11" ht="25.5">
      <c r="A39" s="416" t="s">
        <v>391</v>
      </c>
      <c r="B39" s="417" t="s">
        <v>392</v>
      </c>
      <c r="C39" s="416" t="s">
        <v>393</v>
      </c>
      <c r="D39" s="418">
        <v>15112</v>
      </c>
      <c r="E39" s="418">
        <v>9530</v>
      </c>
      <c r="F39" s="418">
        <f t="shared" si="5"/>
        <v>5582</v>
      </c>
      <c r="G39" s="418"/>
      <c r="H39" s="418"/>
      <c r="I39" s="417" t="s">
        <v>432</v>
      </c>
    </row>
    <row r="40" spans="1:11" ht="25.5">
      <c r="A40" s="416" t="s">
        <v>394</v>
      </c>
      <c r="B40" s="416" t="s">
        <v>395</v>
      </c>
      <c r="C40" s="416" t="s">
        <v>396</v>
      </c>
      <c r="D40" s="418">
        <v>21971</v>
      </c>
      <c r="E40" s="418">
        <v>4569</v>
      </c>
      <c r="F40" s="418">
        <f t="shared" si="5"/>
        <v>17402</v>
      </c>
      <c r="G40" s="418"/>
      <c r="H40" s="418"/>
      <c r="I40" s="417" t="s">
        <v>433</v>
      </c>
    </row>
    <row r="41" spans="1:11" ht="25.5">
      <c r="A41" s="416" t="s">
        <v>61</v>
      </c>
      <c r="B41" s="417" t="s">
        <v>397</v>
      </c>
      <c r="C41" s="416" t="s">
        <v>398</v>
      </c>
      <c r="D41" s="418"/>
      <c r="E41" s="418">
        <v>2000</v>
      </c>
      <c r="F41" s="418">
        <f t="shared" si="5"/>
        <v>-2000</v>
      </c>
      <c r="G41" s="418"/>
      <c r="H41" s="418"/>
      <c r="I41" s="416" t="s">
        <v>434</v>
      </c>
    </row>
    <row r="42" spans="1:11" ht="51">
      <c r="A42" s="416" t="s">
        <v>394</v>
      </c>
      <c r="B42" s="417" t="s">
        <v>399</v>
      </c>
      <c r="C42" s="416" t="s">
        <v>400</v>
      </c>
      <c r="D42" s="418">
        <v>21503</v>
      </c>
      <c r="E42" s="418">
        <v>2313</v>
      </c>
      <c r="F42" s="418">
        <f t="shared" si="5"/>
        <v>19190</v>
      </c>
      <c r="G42" s="418"/>
      <c r="H42" s="418"/>
      <c r="I42" s="417" t="s">
        <v>435</v>
      </c>
    </row>
    <row r="43" spans="1:11" ht="127.5">
      <c r="A43" s="416" t="s">
        <v>63</v>
      </c>
      <c r="B43" s="416" t="s">
        <v>293</v>
      </c>
      <c r="C43" s="416" t="s">
        <v>58</v>
      </c>
      <c r="D43" s="418">
        <v>-29034</v>
      </c>
      <c r="E43" s="418">
        <f>-53795</f>
        <v>-53795</v>
      </c>
      <c r="F43" s="418">
        <f t="shared" si="5"/>
        <v>24761</v>
      </c>
      <c r="G43" s="418"/>
      <c r="H43" s="418"/>
      <c r="I43" s="417" t="s">
        <v>448</v>
      </c>
    </row>
    <row r="44" spans="1:11" ht="17.25" customHeight="1">
      <c r="A44" s="416" t="s">
        <v>401</v>
      </c>
      <c r="B44" s="416" t="s">
        <v>402</v>
      </c>
      <c r="C44" s="416" t="s">
        <v>278</v>
      </c>
      <c r="D44" s="418"/>
      <c r="E44" s="418">
        <v>36229</v>
      </c>
      <c r="F44" s="418">
        <f t="shared" si="5"/>
        <v>-36229</v>
      </c>
      <c r="G44" s="418"/>
      <c r="H44" s="418"/>
      <c r="I44" s="416" t="s">
        <v>415</v>
      </c>
    </row>
    <row r="45" spans="1:11" ht="63.75">
      <c r="A45" s="416" t="s">
        <v>63</v>
      </c>
      <c r="B45" s="416" t="s">
        <v>279</v>
      </c>
      <c r="C45" s="416" t="s">
        <v>278</v>
      </c>
      <c r="D45" s="418"/>
      <c r="E45" s="418">
        <f>-593834+9229</f>
        <v>-584605</v>
      </c>
      <c r="F45" s="418">
        <f t="shared" si="5"/>
        <v>584605</v>
      </c>
      <c r="G45" s="418">
        <v>-350000</v>
      </c>
      <c r="H45" s="418">
        <v>9229</v>
      </c>
      <c r="I45" s="417" t="s">
        <v>449</v>
      </c>
      <c r="K45" s="569"/>
    </row>
    <row r="46" spans="1:11">
      <c r="A46" s="419"/>
      <c r="B46" s="420" t="s">
        <v>112</v>
      </c>
      <c r="C46" s="419"/>
      <c r="D46" s="421">
        <f>SUM(D28:D45)</f>
        <v>134456</v>
      </c>
      <c r="E46" s="421">
        <f t="shared" ref="E46:H46" si="6">SUM(E28:E45)</f>
        <v>-480448</v>
      </c>
      <c r="F46" s="421">
        <f t="shared" si="6"/>
        <v>614904</v>
      </c>
      <c r="G46" s="421">
        <f t="shared" si="6"/>
        <v>-350000</v>
      </c>
      <c r="H46" s="421">
        <f t="shared" si="6"/>
        <v>9229</v>
      </c>
      <c r="I46" s="419"/>
    </row>
    <row r="47" spans="1:11" ht="127.5">
      <c r="A47" s="406" t="s">
        <v>96</v>
      </c>
      <c r="B47" s="405" t="s">
        <v>97</v>
      </c>
      <c r="C47" s="406" t="s">
        <v>98</v>
      </c>
      <c r="D47" s="422">
        <v>49719</v>
      </c>
      <c r="E47" s="422">
        <v>49719</v>
      </c>
      <c r="F47" s="422">
        <f>D47-E47</f>
        <v>0</v>
      </c>
      <c r="G47" s="422"/>
      <c r="H47" s="422"/>
      <c r="I47" s="405" t="s">
        <v>436</v>
      </c>
    </row>
    <row r="48" spans="1:11" ht="18.75" customHeight="1">
      <c r="A48" s="406" t="s">
        <v>96</v>
      </c>
      <c r="B48" s="406" t="s">
        <v>113</v>
      </c>
      <c r="C48" s="406" t="s">
        <v>114</v>
      </c>
      <c r="D48" s="422"/>
      <c r="E48" s="422">
        <v>52</v>
      </c>
      <c r="F48" s="422">
        <f>D48-E48</f>
        <v>-52</v>
      </c>
      <c r="G48" s="422"/>
      <c r="H48" s="422"/>
      <c r="I48" s="406" t="s">
        <v>437</v>
      </c>
    </row>
    <row r="49" spans="1:9" ht="25.5">
      <c r="A49" s="406" t="s">
        <v>96</v>
      </c>
      <c r="B49" s="405" t="s">
        <v>403</v>
      </c>
      <c r="C49" s="406" t="s">
        <v>404</v>
      </c>
      <c r="D49" s="422">
        <v>1580</v>
      </c>
      <c r="E49" s="422">
        <v>0</v>
      </c>
      <c r="F49" s="422">
        <f>D49-E49</f>
        <v>1580</v>
      </c>
      <c r="G49" s="422"/>
      <c r="H49" s="422"/>
      <c r="I49" s="406" t="s">
        <v>363</v>
      </c>
    </row>
    <row r="50" spans="1:9" ht="17.25" customHeight="1">
      <c r="A50" s="406" t="s">
        <v>96</v>
      </c>
      <c r="B50" s="406" t="s">
        <v>405</v>
      </c>
      <c r="C50" s="406" t="s">
        <v>58</v>
      </c>
      <c r="D50" s="422"/>
      <c r="E50" s="422">
        <v>-49771</v>
      </c>
      <c r="F50" s="422">
        <f>D50-E50</f>
        <v>49771</v>
      </c>
      <c r="G50" s="422"/>
      <c r="H50" s="422"/>
      <c r="I50" s="406" t="s">
        <v>414</v>
      </c>
    </row>
    <row r="51" spans="1:9" ht="21" customHeight="1">
      <c r="A51" s="406"/>
      <c r="B51" s="423" t="s">
        <v>115</v>
      </c>
      <c r="C51" s="424"/>
      <c r="D51" s="425">
        <f>SUM(D47:D50)</f>
        <v>51299</v>
      </c>
      <c r="E51" s="425">
        <f>SUM(E47:E50)</f>
        <v>0</v>
      </c>
      <c r="F51" s="425">
        <f>SUM(F47:F50)</f>
        <v>51299</v>
      </c>
      <c r="G51" s="425">
        <f t="shared" ref="G51:H51" si="7">SUM(G47:G50)</f>
        <v>0</v>
      </c>
      <c r="H51" s="425">
        <f t="shared" si="7"/>
        <v>0</v>
      </c>
      <c r="I51" s="406"/>
    </row>
    <row r="52" spans="1:9" ht="357.75" customHeight="1">
      <c r="A52" s="426"/>
      <c r="B52" s="295" t="s">
        <v>99</v>
      </c>
      <c r="C52" s="427"/>
      <c r="D52" s="428">
        <f>D12+D17+D27+D46+D51</f>
        <v>36000</v>
      </c>
      <c r="E52" s="428">
        <f>E12+E17+E27+E46+E51</f>
        <v>-3901562</v>
      </c>
      <c r="F52" s="428">
        <f>F12+F17+F27+F46+F51</f>
        <v>3937562</v>
      </c>
      <c r="G52" s="428">
        <f>G12+G17+G27+G46+G51</f>
        <v>-4036000</v>
      </c>
      <c r="H52" s="428">
        <f>H12+H17+H27+H46+H51</f>
        <v>98438</v>
      </c>
      <c r="I52" s="429" t="s">
        <v>469</v>
      </c>
    </row>
    <row r="53" spans="1:9">
      <c r="D53" s="430"/>
      <c r="E53" s="430"/>
      <c r="F53" s="430"/>
      <c r="G53" s="430"/>
      <c r="H53" s="430"/>
    </row>
    <row r="54" spans="1:9" hidden="1">
      <c r="D54" s="430"/>
      <c r="E54" s="430"/>
      <c r="F54" s="430"/>
      <c r="G54" s="430">
        <v>-450000</v>
      </c>
      <c r="H54" s="430"/>
    </row>
    <row r="55" spans="1:9" hidden="1">
      <c r="D55" s="430"/>
      <c r="E55" s="430"/>
      <c r="F55" s="430"/>
      <c r="G55" s="430">
        <v>-36000</v>
      </c>
      <c r="H55" s="430"/>
    </row>
    <row r="56" spans="1:9" hidden="1">
      <c r="D56" s="430"/>
      <c r="E56" s="430"/>
      <c r="F56" s="430"/>
      <c r="G56" s="430">
        <v>-2500000</v>
      </c>
      <c r="H56" s="430"/>
    </row>
    <row r="57" spans="1:9" hidden="1">
      <c r="G57" s="294">
        <v>-700000</v>
      </c>
    </row>
    <row r="58" spans="1:9" hidden="1">
      <c r="G58" s="294">
        <v>-1500000</v>
      </c>
    </row>
    <row r="59" spans="1:9" hidden="1">
      <c r="G59" s="294">
        <v>123720</v>
      </c>
    </row>
    <row r="60" spans="1:9" hidden="1">
      <c r="G60" s="294">
        <v>321630</v>
      </c>
    </row>
    <row r="61" spans="1:9" hidden="1">
      <c r="G61" s="294">
        <v>704650</v>
      </c>
    </row>
    <row r="62" spans="1:9" hidden="1">
      <c r="G62" s="294">
        <v>110285</v>
      </c>
    </row>
    <row r="63" spans="1:9" hidden="1">
      <c r="G63" s="294">
        <v>-48000</v>
      </c>
    </row>
    <row r="64" spans="1:9" hidden="1">
      <c r="G64" s="294">
        <v>-25000</v>
      </c>
    </row>
    <row r="65" spans="7:7" hidden="1">
      <c r="G65" s="294">
        <v>-60000</v>
      </c>
    </row>
    <row r="66" spans="7:7" hidden="1">
      <c r="G66" s="430">
        <f>SUM(G54:G65)</f>
        <v>-4058715</v>
      </c>
    </row>
    <row r="67" spans="7:7" hidden="1">
      <c r="G67" s="430">
        <f>G52-G66</f>
        <v>22715</v>
      </c>
    </row>
  </sheetData>
  <sheetProtection password="CF7A" sheet="1" objects="1" scenarios="1"/>
  <pageMargins left="0.55118110236220474" right="0.35433070866141736" top="0.59055118110236227" bottom="0.59055118110236227" header="0.51181102362204722" footer="0.51181102362204722"/>
  <pageSetup paperSize="9" scale="5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workbookViewId="0">
      <pane xSplit="1" ySplit="4" topLeftCell="B5" activePane="bottomRight" state="frozen"/>
      <selection activeCell="D35" sqref="D35"/>
      <selection pane="topRight" activeCell="D35" sqref="D35"/>
      <selection pane="bottomLeft" activeCell="D35" sqref="D35"/>
      <selection pane="bottomRight" activeCell="E61" sqref="E61"/>
    </sheetView>
  </sheetViews>
  <sheetFormatPr defaultRowHeight="15"/>
  <cols>
    <col min="1" max="1" width="6.5703125" style="114" customWidth="1"/>
    <col min="2" max="2" width="43.42578125" style="114" customWidth="1"/>
    <col min="3" max="3" width="14.42578125" style="114" customWidth="1"/>
    <col min="4" max="4" width="14.7109375" style="114" hidden="1" customWidth="1"/>
    <col min="5" max="5" width="83.85546875" style="114" customWidth="1"/>
    <col min="6" max="16384" width="9.140625" style="114"/>
  </cols>
  <sheetData>
    <row r="1" spans="1:5" ht="18.75">
      <c r="A1" s="27" t="s">
        <v>240</v>
      </c>
      <c r="B1" s="27"/>
      <c r="C1" s="27"/>
    </row>
    <row r="2" spans="1:5" ht="15" customHeight="1">
      <c r="A2" s="119"/>
      <c r="B2" s="131" t="s">
        <v>26</v>
      </c>
      <c r="C2" s="132" t="s">
        <v>27</v>
      </c>
      <c r="D2" s="132" t="s">
        <v>28</v>
      </c>
      <c r="E2" s="119"/>
    </row>
    <row r="3" spans="1:5">
      <c r="A3" s="119"/>
      <c r="B3" s="69" t="s">
        <v>241</v>
      </c>
      <c r="C3" s="105">
        <v>80000</v>
      </c>
      <c r="D3" s="105">
        <v>0</v>
      </c>
      <c r="E3" s="119"/>
    </row>
    <row r="4" spans="1:5">
      <c r="A4" s="133" t="s">
        <v>29</v>
      </c>
      <c r="B4" s="132" t="s">
        <v>30</v>
      </c>
      <c r="C4" s="132" t="s">
        <v>31</v>
      </c>
      <c r="D4" s="132" t="s">
        <v>31</v>
      </c>
      <c r="E4" s="132" t="s">
        <v>32</v>
      </c>
    </row>
    <row r="5" spans="1:5" hidden="1">
      <c r="A5" s="115">
        <v>1</v>
      </c>
      <c r="B5" s="106" t="s">
        <v>242</v>
      </c>
      <c r="C5" s="116">
        <v>1188</v>
      </c>
      <c r="D5" s="116"/>
      <c r="E5" s="106" t="s">
        <v>243</v>
      </c>
    </row>
    <row r="6" spans="1:5" ht="30.75" hidden="1" customHeight="1">
      <c r="A6" s="115">
        <v>2</v>
      </c>
      <c r="B6" s="106" t="s">
        <v>244</v>
      </c>
      <c r="C6" s="116">
        <v>500</v>
      </c>
      <c r="D6" s="116"/>
      <c r="E6" s="106" t="s">
        <v>245</v>
      </c>
    </row>
    <row r="7" spans="1:5" ht="30" hidden="1">
      <c r="A7" s="115">
        <v>3</v>
      </c>
      <c r="B7" s="106" t="s">
        <v>246</v>
      </c>
      <c r="C7" s="116">
        <v>2000</v>
      </c>
      <c r="D7" s="116"/>
      <c r="E7" s="106" t="s">
        <v>247</v>
      </c>
    </row>
    <row r="8" spans="1:5" hidden="1">
      <c r="A8" s="115">
        <v>4</v>
      </c>
      <c r="B8" s="130" t="s">
        <v>248</v>
      </c>
      <c r="C8" s="116">
        <v>1890</v>
      </c>
      <c r="D8" s="116"/>
      <c r="E8" s="106" t="s">
        <v>250</v>
      </c>
    </row>
    <row r="9" spans="1:5" ht="30" hidden="1">
      <c r="A9" s="115">
        <v>5</v>
      </c>
      <c r="B9" s="130" t="s">
        <v>249</v>
      </c>
      <c r="C9" s="116">
        <v>17373</v>
      </c>
      <c r="D9" s="116"/>
      <c r="E9" s="106" t="s">
        <v>251</v>
      </c>
    </row>
    <row r="10" spans="1:5" hidden="1">
      <c r="A10" s="115">
        <v>6</v>
      </c>
      <c r="B10" s="119" t="s">
        <v>252</v>
      </c>
      <c r="C10" s="117">
        <v>5700</v>
      </c>
      <c r="D10" s="117"/>
      <c r="E10" s="119" t="s">
        <v>253</v>
      </c>
    </row>
    <row r="11" spans="1:5" hidden="1">
      <c r="A11" s="115">
        <v>7</v>
      </c>
      <c r="B11" s="119" t="s">
        <v>254</v>
      </c>
      <c r="C11" s="117">
        <v>1207</v>
      </c>
      <c r="D11" s="117"/>
      <c r="E11" s="119" t="s">
        <v>255</v>
      </c>
    </row>
    <row r="12" spans="1:5" hidden="1">
      <c r="A12" s="115">
        <v>8</v>
      </c>
      <c r="B12" s="119" t="s">
        <v>103</v>
      </c>
      <c r="C12" s="117">
        <v>4223</v>
      </c>
      <c r="D12" s="117"/>
      <c r="E12" s="119" t="s">
        <v>256</v>
      </c>
    </row>
    <row r="13" spans="1:5" hidden="1">
      <c r="A13" s="115">
        <v>9</v>
      </c>
      <c r="B13" s="119" t="s">
        <v>104</v>
      </c>
      <c r="C13" s="117">
        <v>170</v>
      </c>
      <c r="D13" s="117"/>
      <c r="E13" s="106" t="s">
        <v>257</v>
      </c>
    </row>
    <row r="14" spans="1:5" hidden="1">
      <c r="A14" s="115">
        <v>10</v>
      </c>
      <c r="B14" s="119" t="s">
        <v>262</v>
      </c>
      <c r="C14" s="117">
        <v>1946</v>
      </c>
      <c r="D14" s="117"/>
      <c r="E14" s="119" t="s">
        <v>263</v>
      </c>
    </row>
    <row r="15" spans="1:5" ht="30" hidden="1">
      <c r="A15" s="115">
        <v>11</v>
      </c>
      <c r="B15" s="106" t="s">
        <v>261</v>
      </c>
      <c r="C15" s="117">
        <v>896</v>
      </c>
      <c r="D15" s="117"/>
      <c r="E15" s="106" t="s">
        <v>258</v>
      </c>
    </row>
    <row r="16" spans="1:5" hidden="1">
      <c r="A16" s="115">
        <v>12</v>
      </c>
      <c r="B16" s="119" t="s">
        <v>259</v>
      </c>
      <c r="C16" s="117">
        <v>6900</v>
      </c>
      <c r="D16" s="117"/>
      <c r="E16" s="106" t="s">
        <v>260</v>
      </c>
    </row>
    <row r="17" spans="1:5" hidden="1">
      <c r="A17" s="115">
        <v>13</v>
      </c>
      <c r="B17" s="119" t="s">
        <v>289</v>
      </c>
      <c r="C17" s="117">
        <f>14164</f>
        <v>14164</v>
      </c>
      <c r="D17" s="117"/>
      <c r="E17" s="106" t="s">
        <v>290</v>
      </c>
    </row>
    <row r="18" spans="1:5" hidden="1">
      <c r="A18" s="115">
        <v>14</v>
      </c>
      <c r="B18" s="119" t="s">
        <v>291</v>
      </c>
      <c r="C18" s="117">
        <v>5000</v>
      </c>
      <c r="D18" s="117"/>
      <c r="E18" s="119" t="s">
        <v>292</v>
      </c>
    </row>
    <row r="19" spans="1:5" s="366" customFormat="1" hidden="1">
      <c r="A19" s="368">
        <v>15</v>
      </c>
      <c r="B19" s="367" t="s">
        <v>315</v>
      </c>
      <c r="C19" s="370">
        <v>1303</v>
      </c>
      <c r="D19" s="370"/>
      <c r="E19" s="367" t="s">
        <v>316</v>
      </c>
    </row>
    <row r="20" spans="1:5" s="366" customFormat="1" ht="30" hidden="1">
      <c r="A20" s="368">
        <v>16</v>
      </c>
      <c r="B20" s="367" t="s">
        <v>1</v>
      </c>
      <c r="C20" s="370">
        <v>751</v>
      </c>
      <c r="D20" s="370"/>
      <c r="E20" s="369" t="s">
        <v>317</v>
      </c>
    </row>
    <row r="21" spans="1:5" ht="30" hidden="1">
      <c r="A21" s="368">
        <v>17</v>
      </c>
      <c r="B21" s="365" t="s">
        <v>318</v>
      </c>
      <c r="C21" s="117">
        <f>4020-1303-751</f>
        <v>1966</v>
      </c>
      <c r="D21" s="117"/>
      <c r="E21" s="369" t="s">
        <v>319</v>
      </c>
    </row>
    <row r="22" spans="1:5" hidden="1">
      <c r="A22" s="115"/>
      <c r="B22" s="106"/>
      <c r="C22" s="117"/>
      <c r="D22" s="117"/>
      <c r="E22" s="106"/>
    </row>
    <row r="23" spans="1:5">
      <c r="A23" s="115"/>
      <c r="B23" s="28" t="s">
        <v>33</v>
      </c>
      <c r="C23" s="105">
        <f>SUM(C5:C22)</f>
        <v>67177</v>
      </c>
      <c r="D23" s="105">
        <f>SUM(D5:D22)</f>
        <v>0</v>
      </c>
      <c r="E23" s="119"/>
    </row>
    <row r="24" spans="1:5">
      <c r="A24" s="303"/>
      <c r="B24" s="69" t="s">
        <v>75</v>
      </c>
      <c r="C24" s="304">
        <v>0</v>
      </c>
      <c r="D24" s="304"/>
      <c r="E24" s="305"/>
    </row>
    <row r="25" spans="1:5" ht="15.75" thickBot="1">
      <c r="A25" s="64"/>
      <c r="B25" s="401" t="s">
        <v>264</v>
      </c>
      <c r="C25" s="129">
        <f>C3-C23+C24</f>
        <v>12823</v>
      </c>
      <c r="D25" s="129">
        <f>D3-D23</f>
        <v>0</v>
      </c>
      <c r="E25" s="64"/>
    </row>
    <row r="26" spans="1:5" ht="30">
      <c r="A26" s="61">
        <v>16</v>
      </c>
      <c r="B26" s="438" t="s">
        <v>171</v>
      </c>
      <c r="C26" s="117">
        <v>200</v>
      </c>
      <c r="D26" s="63"/>
      <c r="E26" s="437" t="s">
        <v>438</v>
      </c>
    </row>
    <row r="27" spans="1:5" ht="17.25" customHeight="1">
      <c r="A27" s="115">
        <v>17</v>
      </c>
      <c r="B27" s="106" t="s">
        <v>440</v>
      </c>
      <c r="C27" s="117">
        <v>1000</v>
      </c>
      <c r="D27" s="117"/>
      <c r="E27" s="106" t="s">
        <v>439</v>
      </c>
    </row>
    <row r="28" spans="1:5" ht="15" customHeight="1">
      <c r="A28" s="115">
        <v>18</v>
      </c>
      <c r="B28" s="439" t="s">
        <v>104</v>
      </c>
      <c r="C28" s="117">
        <v>500</v>
      </c>
      <c r="D28" s="117"/>
      <c r="E28" s="119" t="s">
        <v>441</v>
      </c>
    </row>
    <row r="29" spans="1:5" ht="30">
      <c r="A29" s="115">
        <v>19</v>
      </c>
      <c r="B29" s="119" t="s">
        <v>442</v>
      </c>
      <c r="C29" s="117">
        <v>2360</v>
      </c>
      <c r="D29" s="117"/>
      <c r="E29" s="106" t="s">
        <v>443</v>
      </c>
    </row>
    <row r="30" spans="1:5" ht="15.75" thickBot="1">
      <c r="A30" s="67"/>
      <c r="B30" s="73"/>
      <c r="C30" s="68"/>
      <c r="D30" s="68"/>
      <c r="E30" s="73"/>
    </row>
    <row r="31" spans="1:5">
      <c r="A31" s="62"/>
      <c r="B31" s="65" t="s">
        <v>33</v>
      </c>
      <c r="C31" s="66">
        <f>SUM(C26:C30)</f>
        <v>4060</v>
      </c>
      <c r="D31" s="66">
        <f>SUM(D26:D30)</f>
        <v>0</v>
      </c>
      <c r="E31" s="62"/>
    </row>
    <row r="32" spans="1:5">
      <c r="A32" s="119"/>
      <c r="B32" s="69" t="s">
        <v>75</v>
      </c>
      <c r="C32" s="105">
        <f>5130+80000</f>
        <v>85130</v>
      </c>
      <c r="D32" s="105"/>
      <c r="E32" s="119"/>
    </row>
    <row r="33" spans="1:5">
      <c r="A33" s="119"/>
      <c r="B33" s="69" t="s">
        <v>446</v>
      </c>
      <c r="C33" s="70">
        <f>C25-C31+C32</f>
        <v>93893</v>
      </c>
      <c r="D33" s="70">
        <f>D25-D31</f>
        <v>0</v>
      </c>
      <c r="E33" s="119"/>
    </row>
    <row r="34" spans="1:5" hidden="1">
      <c r="A34" s="61">
        <v>34</v>
      </c>
      <c r="B34" s="106" t="s">
        <v>172</v>
      </c>
      <c r="C34" s="63">
        <v>300</v>
      </c>
      <c r="D34" s="63"/>
      <c r="E34" s="72" t="s">
        <v>191</v>
      </c>
    </row>
    <row r="35" spans="1:5" hidden="1">
      <c r="A35" s="61">
        <v>35</v>
      </c>
      <c r="B35" s="119" t="s">
        <v>192</v>
      </c>
      <c r="C35" s="117">
        <v>500</v>
      </c>
      <c r="D35" s="117"/>
      <c r="E35" s="106" t="s">
        <v>193</v>
      </c>
    </row>
    <row r="36" spans="1:5" hidden="1">
      <c r="A36" s="61">
        <v>36</v>
      </c>
      <c r="B36" s="119" t="s">
        <v>194</v>
      </c>
      <c r="C36" s="117">
        <v>3887</v>
      </c>
      <c r="D36" s="117"/>
      <c r="E36" s="106" t="s">
        <v>195</v>
      </c>
    </row>
    <row r="37" spans="1:5" ht="32.25" hidden="1" customHeight="1">
      <c r="A37" s="61">
        <v>37</v>
      </c>
      <c r="B37" s="119" t="s">
        <v>196</v>
      </c>
      <c r="C37" s="117">
        <v>500</v>
      </c>
      <c r="D37" s="117"/>
      <c r="E37" s="118" t="s">
        <v>197</v>
      </c>
    </row>
    <row r="38" spans="1:5" ht="30" hidden="1">
      <c r="A38" s="61">
        <v>38</v>
      </c>
      <c r="B38" s="106" t="s">
        <v>170</v>
      </c>
      <c r="C38" s="117">
        <v>5883</v>
      </c>
      <c r="D38" s="117"/>
      <c r="E38" s="106" t="s">
        <v>198</v>
      </c>
    </row>
    <row r="39" spans="1:5" ht="30" hidden="1">
      <c r="A39" s="61">
        <v>39</v>
      </c>
      <c r="B39" s="119" t="s">
        <v>199</v>
      </c>
      <c r="C39" s="117">
        <v>1331</v>
      </c>
      <c r="D39" s="117"/>
      <c r="E39" s="72" t="s">
        <v>200</v>
      </c>
    </row>
    <row r="40" spans="1:5" ht="15.75" hidden="1" thickBot="1">
      <c r="A40" s="67">
        <v>40</v>
      </c>
      <c r="B40" s="73" t="s">
        <v>201</v>
      </c>
      <c r="C40" s="68">
        <v>500</v>
      </c>
      <c r="D40" s="68"/>
      <c r="E40" s="73" t="s">
        <v>202</v>
      </c>
    </row>
    <row r="41" spans="1:5" hidden="1">
      <c r="A41" s="62"/>
      <c r="B41" s="65" t="s">
        <v>33</v>
      </c>
      <c r="C41" s="66">
        <f>SUM(C34:C40)</f>
        <v>12901</v>
      </c>
      <c r="D41" s="66">
        <f>SUM(D34:D40)</f>
        <v>0</v>
      </c>
      <c r="E41" s="62"/>
    </row>
    <row r="42" spans="1:5" hidden="1">
      <c r="A42" s="119"/>
      <c r="B42" s="69" t="s">
        <v>75</v>
      </c>
      <c r="C42" s="105"/>
      <c r="D42" s="105"/>
      <c r="E42" s="119"/>
    </row>
    <row r="43" spans="1:5" hidden="1">
      <c r="A43" s="119"/>
      <c r="B43" s="69" t="s">
        <v>265</v>
      </c>
      <c r="C43" s="70">
        <f>C33-C41+C42</f>
        <v>80992</v>
      </c>
      <c r="D43" s="70">
        <f>D33-D41+D42</f>
        <v>0</v>
      </c>
      <c r="E43" s="119"/>
    </row>
    <row r="46" spans="1:5">
      <c r="B46" s="264" t="s">
        <v>105</v>
      </c>
    </row>
  </sheetData>
  <pageMargins left="0.51181102362204722" right="0.51181102362204722" top="0.55118110236220474" bottom="0.55118110236220474" header="0.11811023622047245" footer="0.11811023622047245"/>
  <pageSetup paperSize="9" scale="84" orientation="landscape" r:id="rId1"/>
  <rowBreaks count="1" manualBreakCount="1">
    <brk id="3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94"/>
  <sheetViews>
    <sheetView zoomScaleNormal="100" workbookViewId="0">
      <selection activeCell="N36" sqref="N36"/>
    </sheetView>
  </sheetViews>
  <sheetFormatPr defaultRowHeight="12.75"/>
  <cols>
    <col min="1" max="1" width="8.85546875" style="1" customWidth="1"/>
    <col min="2" max="2" width="34.5703125" style="5" customWidth="1"/>
    <col min="3" max="3" width="11.7109375" style="5" customWidth="1"/>
    <col min="4" max="4" width="74.140625" style="7" customWidth="1"/>
    <col min="5" max="10" width="9.140625" style="5"/>
    <col min="11" max="11" width="9.140625" style="5" hidden="1" customWidth="1"/>
    <col min="12" max="256" width="9.140625" style="5"/>
    <col min="257" max="257" width="9.140625" style="5" customWidth="1"/>
    <col min="258" max="258" width="32.85546875" style="5" customWidth="1"/>
    <col min="259" max="259" width="20.140625" style="5" customWidth="1"/>
    <col min="260" max="260" width="52.85546875" style="5" customWidth="1"/>
    <col min="261" max="266" width="9.140625" style="5"/>
    <col min="267" max="267" width="0" style="5" hidden="1" customWidth="1"/>
    <col min="268" max="512" width="9.140625" style="5"/>
    <col min="513" max="513" width="9.140625" style="5" customWidth="1"/>
    <col min="514" max="514" width="32.85546875" style="5" customWidth="1"/>
    <col min="515" max="515" width="20.140625" style="5" customWidth="1"/>
    <col min="516" max="516" width="52.85546875" style="5" customWidth="1"/>
    <col min="517" max="522" width="9.140625" style="5"/>
    <col min="523" max="523" width="0" style="5" hidden="1" customWidth="1"/>
    <col min="524" max="768" width="9.140625" style="5"/>
    <col min="769" max="769" width="9.140625" style="5" customWidth="1"/>
    <col min="770" max="770" width="32.85546875" style="5" customWidth="1"/>
    <col min="771" max="771" width="20.140625" style="5" customWidth="1"/>
    <col min="772" max="772" width="52.85546875" style="5" customWidth="1"/>
    <col min="773" max="778" width="9.140625" style="5"/>
    <col min="779" max="779" width="0" style="5" hidden="1" customWidth="1"/>
    <col min="780" max="1024" width="9.140625" style="5"/>
    <col min="1025" max="1025" width="9.140625" style="5" customWidth="1"/>
    <col min="1026" max="1026" width="32.85546875" style="5" customWidth="1"/>
    <col min="1027" max="1027" width="20.140625" style="5" customWidth="1"/>
    <col min="1028" max="1028" width="52.85546875" style="5" customWidth="1"/>
    <col min="1029" max="1034" width="9.140625" style="5"/>
    <col min="1035" max="1035" width="0" style="5" hidden="1" customWidth="1"/>
    <col min="1036" max="1280" width="9.140625" style="5"/>
    <col min="1281" max="1281" width="9.140625" style="5" customWidth="1"/>
    <col min="1282" max="1282" width="32.85546875" style="5" customWidth="1"/>
    <col min="1283" max="1283" width="20.140625" style="5" customWidth="1"/>
    <col min="1284" max="1284" width="52.85546875" style="5" customWidth="1"/>
    <col min="1285" max="1290" width="9.140625" style="5"/>
    <col min="1291" max="1291" width="0" style="5" hidden="1" customWidth="1"/>
    <col min="1292" max="1536" width="9.140625" style="5"/>
    <col min="1537" max="1537" width="9.140625" style="5" customWidth="1"/>
    <col min="1538" max="1538" width="32.85546875" style="5" customWidth="1"/>
    <col min="1539" max="1539" width="20.140625" style="5" customWidth="1"/>
    <col min="1540" max="1540" width="52.85546875" style="5" customWidth="1"/>
    <col min="1541" max="1546" width="9.140625" style="5"/>
    <col min="1547" max="1547" width="0" style="5" hidden="1" customWidth="1"/>
    <col min="1548" max="1792" width="9.140625" style="5"/>
    <col min="1793" max="1793" width="9.140625" style="5" customWidth="1"/>
    <col min="1794" max="1794" width="32.85546875" style="5" customWidth="1"/>
    <col min="1795" max="1795" width="20.140625" style="5" customWidth="1"/>
    <col min="1796" max="1796" width="52.85546875" style="5" customWidth="1"/>
    <col min="1797" max="1802" width="9.140625" style="5"/>
    <col min="1803" max="1803" width="0" style="5" hidden="1" customWidth="1"/>
    <col min="1804" max="2048" width="9.140625" style="5"/>
    <col min="2049" max="2049" width="9.140625" style="5" customWidth="1"/>
    <col min="2050" max="2050" width="32.85546875" style="5" customWidth="1"/>
    <col min="2051" max="2051" width="20.140625" style="5" customWidth="1"/>
    <col min="2052" max="2052" width="52.85546875" style="5" customWidth="1"/>
    <col min="2053" max="2058" width="9.140625" style="5"/>
    <col min="2059" max="2059" width="0" style="5" hidden="1" customWidth="1"/>
    <col min="2060" max="2304" width="9.140625" style="5"/>
    <col min="2305" max="2305" width="9.140625" style="5" customWidth="1"/>
    <col min="2306" max="2306" width="32.85546875" style="5" customWidth="1"/>
    <col min="2307" max="2307" width="20.140625" style="5" customWidth="1"/>
    <col min="2308" max="2308" width="52.85546875" style="5" customWidth="1"/>
    <col min="2309" max="2314" width="9.140625" style="5"/>
    <col min="2315" max="2315" width="0" style="5" hidden="1" customWidth="1"/>
    <col min="2316" max="2560" width="9.140625" style="5"/>
    <col min="2561" max="2561" width="9.140625" style="5" customWidth="1"/>
    <col min="2562" max="2562" width="32.85546875" style="5" customWidth="1"/>
    <col min="2563" max="2563" width="20.140625" style="5" customWidth="1"/>
    <col min="2564" max="2564" width="52.85546875" style="5" customWidth="1"/>
    <col min="2565" max="2570" width="9.140625" style="5"/>
    <col min="2571" max="2571" width="0" style="5" hidden="1" customWidth="1"/>
    <col min="2572" max="2816" width="9.140625" style="5"/>
    <col min="2817" max="2817" width="9.140625" style="5" customWidth="1"/>
    <col min="2818" max="2818" width="32.85546875" style="5" customWidth="1"/>
    <col min="2819" max="2819" width="20.140625" style="5" customWidth="1"/>
    <col min="2820" max="2820" width="52.85546875" style="5" customWidth="1"/>
    <col min="2821" max="2826" width="9.140625" style="5"/>
    <col min="2827" max="2827" width="0" style="5" hidden="1" customWidth="1"/>
    <col min="2828" max="3072" width="9.140625" style="5"/>
    <col min="3073" max="3073" width="9.140625" style="5" customWidth="1"/>
    <col min="3074" max="3074" width="32.85546875" style="5" customWidth="1"/>
    <col min="3075" max="3075" width="20.140625" style="5" customWidth="1"/>
    <col min="3076" max="3076" width="52.85546875" style="5" customWidth="1"/>
    <col min="3077" max="3082" width="9.140625" style="5"/>
    <col min="3083" max="3083" width="0" style="5" hidden="1" customWidth="1"/>
    <col min="3084" max="3328" width="9.140625" style="5"/>
    <col min="3329" max="3329" width="9.140625" style="5" customWidth="1"/>
    <col min="3330" max="3330" width="32.85546875" style="5" customWidth="1"/>
    <col min="3331" max="3331" width="20.140625" style="5" customWidth="1"/>
    <col min="3332" max="3332" width="52.85546875" style="5" customWidth="1"/>
    <col min="3333" max="3338" width="9.140625" style="5"/>
    <col min="3339" max="3339" width="0" style="5" hidden="1" customWidth="1"/>
    <col min="3340" max="3584" width="9.140625" style="5"/>
    <col min="3585" max="3585" width="9.140625" style="5" customWidth="1"/>
    <col min="3586" max="3586" width="32.85546875" style="5" customWidth="1"/>
    <col min="3587" max="3587" width="20.140625" style="5" customWidth="1"/>
    <col min="3588" max="3588" width="52.85546875" style="5" customWidth="1"/>
    <col min="3589" max="3594" width="9.140625" style="5"/>
    <col min="3595" max="3595" width="0" style="5" hidden="1" customWidth="1"/>
    <col min="3596" max="3840" width="9.140625" style="5"/>
    <col min="3841" max="3841" width="9.140625" style="5" customWidth="1"/>
    <col min="3842" max="3842" width="32.85546875" style="5" customWidth="1"/>
    <col min="3843" max="3843" width="20.140625" style="5" customWidth="1"/>
    <col min="3844" max="3844" width="52.85546875" style="5" customWidth="1"/>
    <col min="3845" max="3850" width="9.140625" style="5"/>
    <col min="3851" max="3851" width="0" style="5" hidden="1" customWidth="1"/>
    <col min="3852" max="4096" width="9.140625" style="5"/>
    <col min="4097" max="4097" width="9.140625" style="5" customWidth="1"/>
    <col min="4098" max="4098" width="32.85546875" style="5" customWidth="1"/>
    <col min="4099" max="4099" width="20.140625" style="5" customWidth="1"/>
    <col min="4100" max="4100" width="52.85546875" style="5" customWidth="1"/>
    <col min="4101" max="4106" width="9.140625" style="5"/>
    <col min="4107" max="4107" width="0" style="5" hidden="1" customWidth="1"/>
    <col min="4108" max="4352" width="9.140625" style="5"/>
    <col min="4353" max="4353" width="9.140625" style="5" customWidth="1"/>
    <col min="4354" max="4354" width="32.85546875" style="5" customWidth="1"/>
    <col min="4355" max="4355" width="20.140625" style="5" customWidth="1"/>
    <col min="4356" max="4356" width="52.85546875" style="5" customWidth="1"/>
    <col min="4357" max="4362" width="9.140625" style="5"/>
    <col min="4363" max="4363" width="0" style="5" hidden="1" customWidth="1"/>
    <col min="4364" max="4608" width="9.140625" style="5"/>
    <col min="4609" max="4609" width="9.140625" style="5" customWidth="1"/>
    <col min="4610" max="4610" width="32.85546875" style="5" customWidth="1"/>
    <col min="4611" max="4611" width="20.140625" style="5" customWidth="1"/>
    <col min="4612" max="4612" width="52.85546875" style="5" customWidth="1"/>
    <col min="4613" max="4618" width="9.140625" style="5"/>
    <col min="4619" max="4619" width="0" style="5" hidden="1" customWidth="1"/>
    <col min="4620" max="4864" width="9.140625" style="5"/>
    <col min="4865" max="4865" width="9.140625" style="5" customWidth="1"/>
    <col min="4866" max="4866" width="32.85546875" style="5" customWidth="1"/>
    <col min="4867" max="4867" width="20.140625" style="5" customWidth="1"/>
    <col min="4868" max="4868" width="52.85546875" style="5" customWidth="1"/>
    <col min="4869" max="4874" width="9.140625" style="5"/>
    <col min="4875" max="4875" width="0" style="5" hidden="1" customWidth="1"/>
    <col min="4876" max="5120" width="9.140625" style="5"/>
    <col min="5121" max="5121" width="9.140625" style="5" customWidth="1"/>
    <col min="5122" max="5122" width="32.85546875" style="5" customWidth="1"/>
    <col min="5123" max="5123" width="20.140625" style="5" customWidth="1"/>
    <col min="5124" max="5124" width="52.85546875" style="5" customWidth="1"/>
    <col min="5125" max="5130" width="9.140625" style="5"/>
    <col min="5131" max="5131" width="0" style="5" hidden="1" customWidth="1"/>
    <col min="5132" max="5376" width="9.140625" style="5"/>
    <col min="5377" max="5377" width="9.140625" style="5" customWidth="1"/>
    <col min="5378" max="5378" width="32.85546875" style="5" customWidth="1"/>
    <col min="5379" max="5379" width="20.140625" style="5" customWidth="1"/>
    <col min="5380" max="5380" width="52.85546875" style="5" customWidth="1"/>
    <col min="5381" max="5386" width="9.140625" style="5"/>
    <col min="5387" max="5387" width="0" style="5" hidden="1" customWidth="1"/>
    <col min="5388" max="5632" width="9.140625" style="5"/>
    <col min="5633" max="5633" width="9.140625" style="5" customWidth="1"/>
    <col min="5634" max="5634" width="32.85546875" style="5" customWidth="1"/>
    <col min="5635" max="5635" width="20.140625" style="5" customWidth="1"/>
    <col min="5636" max="5636" width="52.85546875" style="5" customWidth="1"/>
    <col min="5637" max="5642" width="9.140625" style="5"/>
    <col min="5643" max="5643" width="0" style="5" hidden="1" customWidth="1"/>
    <col min="5644" max="5888" width="9.140625" style="5"/>
    <col min="5889" max="5889" width="9.140625" style="5" customWidth="1"/>
    <col min="5890" max="5890" width="32.85546875" style="5" customWidth="1"/>
    <col min="5891" max="5891" width="20.140625" style="5" customWidth="1"/>
    <col min="5892" max="5892" width="52.85546875" style="5" customWidth="1"/>
    <col min="5893" max="5898" width="9.140625" style="5"/>
    <col min="5899" max="5899" width="0" style="5" hidden="1" customWidth="1"/>
    <col min="5900" max="6144" width="9.140625" style="5"/>
    <col min="6145" max="6145" width="9.140625" style="5" customWidth="1"/>
    <col min="6146" max="6146" width="32.85546875" style="5" customWidth="1"/>
    <col min="6147" max="6147" width="20.140625" style="5" customWidth="1"/>
    <col min="6148" max="6148" width="52.85546875" style="5" customWidth="1"/>
    <col min="6149" max="6154" width="9.140625" style="5"/>
    <col min="6155" max="6155" width="0" style="5" hidden="1" customWidth="1"/>
    <col min="6156" max="6400" width="9.140625" style="5"/>
    <col min="6401" max="6401" width="9.140625" style="5" customWidth="1"/>
    <col min="6402" max="6402" width="32.85546875" style="5" customWidth="1"/>
    <col min="6403" max="6403" width="20.140625" style="5" customWidth="1"/>
    <col min="6404" max="6404" width="52.85546875" style="5" customWidth="1"/>
    <col min="6405" max="6410" width="9.140625" style="5"/>
    <col min="6411" max="6411" width="0" style="5" hidden="1" customWidth="1"/>
    <col min="6412" max="6656" width="9.140625" style="5"/>
    <col min="6657" max="6657" width="9.140625" style="5" customWidth="1"/>
    <col min="6658" max="6658" width="32.85546875" style="5" customWidth="1"/>
    <col min="6659" max="6659" width="20.140625" style="5" customWidth="1"/>
    <col min="6660" max="6660" width="52.85546875" style="5" customWidth="1"/>
    <col min="6661" max="6666" width="9.140625" style="5"/>
    <col min="6667" max="6667" width="0" style="5" hidden="1" customWidth="1"/>
    <col min="6668" max="6912" width="9.140625" style="5"/>
    <col min="6913" max="6913" width="9.140625" style="5" customWidth="1"/>
    <col min="6914" max="6914" width="32.85546875" style="5" customWidth="1"/>
    <col min="6915" max="6915" width="20.140625" style="5" customWidth="1"/>
    <col min="6916" max="6916" width="52.85546875" style="5" customWidth="1"/>
    <col min="6917" max="6922" width="9.140625" style="5"/>
    <col min="6923" max="6923" width="0" style="5" hidden="1" customWidth="1"/>
    <col min="6924" max="7168" width="9.140625" style="5"/>
    <col min="7169" max="7169" width="9.140625" style="5" customWidth="1"/>
    <col min="7170" max="7170" width="32.85546875" style="5" customWidth="1"/>
    <col min="7171" max="7171" width="20.140625" style="5" customWidth="1"/>
    <col min="7172" max="7172" width="52.85546875" style="5" customWidth="1"/>
    <col min="7173" max="7178" width="9.140625" style="5"/>
    <col min="7179" max="7179" width="0" style="5" hidden="1" customWidth="1"/>
    <col min="7180" max="7424" width="9.140625" style="5"/>
    <col min="7425" max="7425" width="9.140625" style="5" customWidth="1"/>
    <col min="7426" max="7426" width="32.85546875" style="5" customWidth="1"/>
    <col min="7427" max="7427" width="20.140625" style="5" customWidth="1"/>
    <col min="7428" max="7428" width="52.85546875" style="5" customWidth="1"/>
    <col min="7429" max="7434" width="9.140625" style="5"/>
    <col min="7435" max="7435" width="0" style="5" hidden="1" customWidth="1"/>
    <col min="7436" max="7680" width="9.140625" style="5"/>
    <col min="7681" max="7681" width="9.140625" style="5" customWidth="1"/>
    <col min="7682" max="7682" width="32.85546875" style="5" customWidth="1"/>
    <col min="7683" max="7683" width="20.140625" style="5" customWidth="1"/>
    <col min="7684" max="7684" width="52.85546875" style="5" customWidth="1"/>
    <col min="7685" max="7690" width="9.140625" style="5"/>
    <col min="7691" max="7691" width="0" style="5" hidden="1" customWidth="1"/>
    <col min="7692" max="7936" width="9.140625" style="5"/>
    <col min="7937" max="7937" width="9.140625" style="5" customWidth="1"/>
    <col min="7938" max="7938" width="32.85546875" style="5" customWidth="1"/>
    <col min="7939" max="7939" width="20.140625" style="5" customWidth="1"/>
    <col min="7940" max="7940" width="52.85546875" style="5" customWidth="1"/>
    <col min="7941" max="7946" width="9.140625" style="5"/>
    <col min="7947" max="7947" width="0" style="5" hidden="1" customWidth="1"/>
    <col min="7948" max="8192" width="9.140625" style="5"/>
    <col min="8193" max="8193" width="9.140625" style="5" customWidth="1"/>
    <col min="8194" max="8194" width="32.85546875" style="5" customWidth="1"/>
    <col min="8195" max="8195" width="20.140625" style="5" customWidth="1"/>
    <col min="8196" max="8196" width="52.85546875" style="5" customWidth="1"/>
    <col min="8197" max="8202" width="9.140625" style="5"/>
    <col min="8203" max="8203" width="0" style="5" hidden="1" customWidth="1"/>
    <col min="8204" max="8448" width="9.140625" style="5"/>
    <col min="8449" max="8449" width="9.140625" style="5" customWidth="1"/>
    <col min="8450" max="8450" width="32.85546875" style="5" customWidth="1"/>
    <col min="8451" max="8451" width="20.140625" style="5" customWidth="1"/>
    <col min="8452" max="8452" width="52.85546875" style="5" customWidth="1"/>
    <col min="8453" max="8458" width="9.140625" style="5"/>
    <col min="8459" max="8459" width="0" style="5" hidden="1" customWidth="1"/>
    <col min="8460" max="8704" width="9.140625" style="5"/>
    <col min="8705" max="8705" width="9.140625" style="5" customWidth="1"/>
    <col min="8706" max="8706" width="32.85546875" style="5" customWidth="1"/>
    <col min="8707" max="8707" width="20.140625" style="5" customWidth="1"/>
    <col min="8708" max="8708" width="52.85546875" style="5" customWidth="1"/>
    <col min="8709" max="8714" width="9.140625" style="5"/>
    <col min="8715" max="8715" width="0" style="5" hidden="1" customWidth="1"/>
    <col min="8716" max="8960" width="9.140625" style="5"/>
    <col min="8961" max="8961" width="9.140625" style="5" customWidth="1"/>
    <col min="8962" max="8962" width="32.85546875" style="5" customWidth="1"/>
    <col min="8963" max="8963" width="20.140625" style="5" customWidth="1"/>
    <col min="8964" max="8964" width="52.85546875" style="5" customWidth="1"/>
    <col min="8965" max="8970" width="9.140625" style="5"/>
    <col min="8971" max="8971" width="0" style="5" hidden="1" customWidth="1"/>
    <col min="8972" max="9216" width="9.140625" style="5"/>
    <col min="9217" max="9217" width="9.140625" style="5" customWidth="1"/>
    <col min="9218" max="9218" width="32.85546875" style="5" customWidth="1"/>
    <col min="9219" max="9219" width="20.140625" style="5" customWidth="1"/>
    <col min="9220" max="9220" width="52.85546875" style="5" customWidth="1"/>
    <col min="9221" max="9226" width="9.140625" style="5"/>
    <col min="9227" max="9227" width="0" style="5" hidden="1" customWidth="1"/>
    <col min="9228" max="9472" width="9.140625" style="5"/>
    <col min="9473" max="9473" width="9.140625" style="5" customWidth="1"/>
    <col min="9474" max="9474" width="32.85546875" style="5" customWidth="1"/>
    <col min="9475" max="9475" width="20.140625" style="5" customWidth="1"/>
    <col min="9476" max="9476" width="52.85546875" style="5" customWidth="1"/>
    <col min="9477" max="9482" width="9.140625" style="5"/>
    <col min="9483" max="9483" width="0" style="5" hidden="1" customWidth="1"/>
    <col min="9484" max="9728" width="9.140625" style="5"/>
    <col min="9729" max="9729" width="9.140625" style="5" customWidth="1"/>
    <col min="9730" max="9730" width="32.85546875" style="5" customWidth="1"/>
    <col min="9731" max="9731" width="20.140625" style="5" customWidth="1"/>
    <col min="9732" max="9732" width="52.85546875" style="5" customWidth="1"/>
    <col min="9733" max="9738" width="9.140625" style="5"/>
    <col min="9739" max="9739" width="0" style="5" hidden="1" customWidth="1"/>
    <col min="9740" max="9984" width="9.140625" style="5"/>
    <col min="9985" max="9985" width="9.140625" style="5" customWidth="1"/>
    <col min="9986" max="9986" width="32.85546875" style="5" customWidth="1"/>
    <col min="9987" max="9987" width="20.140625" style="5" customWidth="1"/>
    <col min="9988" max="9988" width="52.85546875" style="5" customWidth="1"/>
    <col min="9989" max="9994" width="9.140625" style="5"/>
    <col min="9995" max="9995" width="0" style="5" hidden="1" customWidth="1"/>
    <col min="9996" max="10240" width="9.140625" style="5"/>
    <col min="10241" max="10241" width="9.140625" style="5" customWidth="1"/>
    <col min="10242" max="10242" width="32.85546875" style="5" customWidth="1"/>
    <col min="10243" max="10243" width="20.140625" style="5" customWidth="1"/>
    <col min="10244" max="10244" width="52.85546875" style="5" customWidth="1"/>
    <col min="10245" max="10250" width="9.140625" style="5"/>
    <col min="10251" max="10251" width="0" style="5" hidden="1" customWidth="1"/>
    <col min="10252" max="10496" width="9.140625" style="5"/>
    <col min="10497" max="10497" width="9.140625" style="5" customWidth="1"/>
    <col min="10498" max="10498" width="32.85546875" style="5" customWidth="1"/>
    <col min="10499" max="10499" width="20.140625" style="5" customWidth="1"/>
    <col min="10500" max="10500" width="52.85546875" style="5" customWidth="1"/>
    <col min="10501" max="10506" width="9.140625" style="5"/>
    <col min="10507" max="10507" width="0" style="5" hidden="1" customWidth="1"/>
    <col min="10508" max="10752" width="9.140625" style="5"/>
    <col min="10753" max="10753" width="9.140625" style="5" customWidth="1"/>
    <col min="10754" max="10754" width="32.85546875" style="5" customWidth="1"/>
    <col min="10755" max="10755" width="20.140625" style="5" customWidth="1"/>
    <col min="10756" max="10756" width="52.85546875" style="5" customWidth="1"/>
    <col min="10757" max="10762" width="9.140625" style="5"/>
    <col min="10763" max="10763" width="0" style="5" hidden="1" customWidth="1"/>
    <col min="10764" max="11008" width="9.140625" style="5"/>
    <col min="11009" max="11009" width="9.140625" style="5" customWidth="1"/>
    <col min="11010" max="11010" width="32.85546875" style="5" customWidth="1"/>
    <col min="11011" max="11011" width="20.140625" style="5" customWidth="1"/>
    <col min="11012" max="11012" width="52.85546875" style="5" customWidth="1"/>
    <col min="11013" max="11018" width="9.140625" style="5"/>
    <col min="11019" max="11019" width="0" style="5" hidden="1" customWidth="1"/>
    <col min="11020" max="11264" width="9.140625" style="5"/>
    <col min="11265" max="11265" width="9.140625" style="5" customWidth="1"/>
    <col min="11266" max="11266" width="32.85546875" style="5" customWidth="1"/>
    <col min="11267" max="11267" width="20.140625" style="5" customWidth="1"/>
    <col min="11268" max="11268" width="52.85546875" style="5" customWidth="1"/>
    <col min="11269" max="11274" width="9.140625" style="5"/>
    <col min="11275" max="11275" width="0" style="5" hidden="1" customWidth="1"/>
    <col min="11276" max="11520" width="9.140625" style="5"/>
    <col min="11521" max="11521" width="9.140625" style="5" customWidth="1"/>
    <col min="11522" max="11522" width="32.85546875" style="5" customWidth="1"/>
    <col min="11523" max="11523" width="20.140625" style="5" customWidth="1"/>
    <col min="11524" max="11524" width="52.85546875" style="5" customWidth="1"/>
    <col min="11525" max="11530" width="9.140625" style="5"/>
    <col min="11531" max="11531" width="0" style="5" hidden="1" customWidth="1"/>
    <col min="11532" max="11776" width="9.140625" style="5"/>
    <col min="11777" max="11777" width="9.140625" style="5" customWidth="1"/>
    <col min="11778" max="11778" width="32.85546875" style="5" customWidth="1"/>
    <col min="11779" max="11779" width="20.140625" style="5" customWidth="1"/>
    <col min="11780" max="11780" width="52.85546875" style="5" customWidth="1"/>
    <col min="11781" max="11786" width="9.140625" style="5"/>
    <col min="11787" max="11787" width="0" style="5" hidden="1" customWidth="1"/>
    <col min="11788" max="12032" width="9.140625" style="5"/>
    <col min="12033" max="12033" width="9.140625" style="5" customWidth="1"/>
    <col min="12034" max="12034" width="32.85546875" style="5" customWidth="1"/>
    <col min="12035" max="12035" width="20.140625" style="5" customWidth="1"/>
    <col min="12036" max="12036" width="52.85546875" style="5" customWidth="1"/>
    <col min="12037" max="12042" width="9.140625" style="5"/>
    <col min="12043" max="12043" width="0" style="5" hidden="1" customWidth="1"/>
    <col min="12044" max="12288" width="9.140625" style="5"/>
    <col min="12289" max="12289" width="9.140625" style="5" customWidth="1"/>
    <col min="12290" max="12290" width="32.85546875" style="5" customWidth="1"/>
    <col min="12291" max="12291" width="20.140625" style="5" customWidth="1"/>
    <col min="12292" max="12292" width="52.85546875" style="5" customWidth="1"/>
    <col min="12293" max="12298" width="9.140625" style="5"/>
    <col min="12299" max="12299" width="0" style="5" hidden="1" customWidth="1"/>
    <col min="12300" max="12544" width="9.140625" style="5"/>
    <col min="12545" max="12545" width="9.140625" style="5" customWidth="1"/>
    <col min="12546" max="12546" width="32.85546875" style="5" customWidth="1"/>
    <col min="12547" max="12547" width="20.140625" style="5" customWidth="1"/>
    <col min="12548" max="12548" width="52.85546875" style="5" customWidth="1"/>
    <col min="12549" max="12554" width="9.140625" style="5"/>
    <col min="12555" max="12555" width="0" style="5" hidden="1" customWidth="1"/>
    <col min="12556" max="12800" width="9.140625" style="5"/>
    <col min="12801" max="12801" width="9.140625" style="5" customWidth="1"/>
    <col min="12802" max="12802" width="32.85546875" style="5" customWidth="1"/>
    <col min="12803" max="12803" width="20.140625" style="5" customWidth="1"/>
    <col min="12804" max="12804" width="52.85546875" style="5" customWidth="1"/>
    <col min="12805" max="12810" width="9.140625" style="5"/>
    <col min="12811" max="12811" width="0" style="5" hidden="1" customWidth="1"/>
    <col min="12812" max="13056" width="9.140625" style="5"/>
    <col min="13057" max="13057" width="9.140625" style="5" customWidth="1"/>
    <col min="13058" max="13058" width="32.85546875" style="5" customWidth="1"/>
    <col min="13059" max="13059" width="20.140625" style="5" customWidth="1"/>
    <col min="13060" max="13060" width="52.85546875" style="5" customWidth="1"/>
    <col min="13061" max="13066" width="9.140625" style="5"/>
    <col min="13067" max="13067" width="0" style="5" hidden="1" customWidth="1"/>
    <col min="13068" max="13312" width="9.140625" style="5"/>
    <col min="13313" max="13313" width="9.140625" style="5" customWidth="1"/>
    <col min="13314" max="13314" width="32.85546875" style="5" customWidth="1"/>
    <col min="13315" max="13315" width="20.140625" style="5" customWidth="1"/>
    <col min="13316" max="13316" width="52.85546875" style="5" customWidth="1"/>
    <col min="13317" max="13322" width="9.140625" style="5"/>
    <col min="13323" max="13323" width="0" style="5" hidden="1" customWidth="1"/>
    <col min="13324" max="13568" width="9.140625" style="5"/>
    <col min="13569" max="13569" width="9.140625" style="5" customWidth="1"/>
    <col min="13570" max="13570" width="32.85546875" style="5" customWidth="1"/>
    <col min="13571" max="13571" width="20.140625" style="5" customWidth="1"/>
    <col min="13572" max="13572" width="52.85546875" style="5" customWidth="1"/>
    <col min="13573" max="13578" width="9.140625" style="5"/>
    <col min="13579" max="13579" width="0" style="5" hidden="1" customWidth="1"/>
    <col min="13580" max="13824" width="9.140625" style="5"/>
    <col min="13825" max="13825" width="9.140625" style="5" customWidth="1"/>
    <col min="13826" max="13826" width="32.85546875" style="5" customWidth="1"/>
    <col min="13827" max="13827" width="20.140625" style="5" customWidth="1"/>
    <col min="13828" max="13828" width="52.85546875" style="5" customWidth="1"/>
    <col min="13829" max="13834" width="9.140625" style="5"/>
    <col min="13835" max="13835" width="0" style="5" hidden="1" customWidth="1"/>
    <col min="13836" max="14080" width="9.140625" style="5"/>
    <col min="14081" max="14081" width="9.140625" style="5" customWidth="1"/>
    <col min="14082" max="14082" width="32.85546875" style="5" customWidth="1"/>
    <col min="14083" max="14083" width="20.140625" style="5" customWidth="1"/>
    <col min="14084" max="14084" width="52.85546875" style="5" customWidth="1"/>
    <col min="14085" max="14090" width="9.140625" style="5"/>
    <col min="14091" max="14091" width="0" style="5" hidden="1" customWidth="1"/>
    <col min="14092" max="14336" width="9.140625" style="5"/>
    <col min="14337" max="14337" width="9.140625" style="5" customWidth="1"/>
    <col min="14338" max="14338" width="32.85546875" style="5" customWidth="1"/>
    <col min="14339" max="14339" width="20.140625" style="5" customWidth="1"/>
    <col min="14340" max="14340" width="52.85546875" style="5" customWidth="1"/>
    <col min="14341" max="14346" width="9.140625" style="5"/>
    <col min="14347" max="14347" width="0" style="5" hidden="1" customWidth="1"/>
    <col min="14348" max="14592" width="9.140625" style="5"/>
    <col min="14593" max="14593" width="9.140625" style="5" customWidth="1"/>
    <col min="14594" max="14594" width="32.85546875" style="5" customWidth="1"/>
    <col min="14595" max="14595" width="20.140625" style="5" customWidth="1"/>
    <col min="14596" max="14596" width="52.85546875" style="5" customWidth="1"/>
    <col min="14597" max="14602" width="9.140625" style="5"/>
    <col min="14603" max="14603" width="0" style="5" hidden="1" customWidth="1"/>
    <col min="14604" max="14848" width="9.140625" style="5"/>
    <col min="14849" max="14849" width="9.140625" style="5" customWidth="1"/>
    <col min="14850" max="14850" width="32.85546875" style="5" customWidth="1"/>
    <col min="14851" max="14851" width="20.140625" style="5" customWidth="1"/>
    <col min="14852" max="14852" width="52.85546875" style="5" customWidth="1"/>
    <col min="14853" max="14858" width="9.140625" style="5"/>
    <col min="14859" max="14859" width="0" style="5" hidden="1" customWidth="1"/>
    <col min="14860" max="15104" width="9.140625" style="5"/>
    <col min="15105" max="15105" width="9.140625" style="5" customWidth="1"/>
    <col min="15106" max="15106" width="32.85546875" style="5" customWidth="1"/>
    <col min="15107" max="15107" width="20.140625" style="5" customWidth="1"/>
    <col min="15108" max="15108" width="52.85546875" style="5" customWidth="1"/>
    <col min="15109" max="15114" width="9.140625" style="5"/>
    <col min="15115" max="15115" width="0" style="5" hidden="1" customWidth="1"/>
    <col min="15116" max="15360" width="9.140625" style="5"/>
    <col min="15361" max="15361" width="9.140625" style="5" customWidth="1"/>
    <col min="15362" max="15362" width="32.85546875" style="5" customWidth="1"/>
    <col min="15363" max="15363" width="20.140625" style="5" customWidth="1"/>
    <col min="15364" max="15364" width="52.85546875" style="5" customWidth="1"/>
    <col min="15365" max="15370" width="9.140625" style="5"/>
    <col min="15371" max="15371" width="0" style="5" hidden="1" customWidth="1"/>
    <col min="15372" max="15616" width="9.140625" style="5"/>
    <col min="15617" max="15617" width="9.140625" style="5" customWidth="1"/>
    <col min="15618" max="15618" width="32.85546875" style="5" customWidth="1"/>
    <col min="15619" max="15619" width="20.140625" style="5" customWidth="1"/>
    <col min="15620" max="15620" width="52.85546875" style="5" customWidth="1"/>
    <col min="15621" max="15626" width="9.140625" style="5"/>
    <col min="15627" max="15627" width="0" style="5" hidden="1" customWidth="1"/>
    <col min="15628" max="15872" width="9.140625" style="5"/>
    <col min="15873" max="15873" width="9.140625" style="5" customWidth="1"/>
    <col min="15874" max="15874" width="32.85546875" style="5" customWidth="1"/>
    <col min="15875" max="15875" width="20.140625" style="5" customWidth="1"/>
    <col min="15876" max="15876" width="52.85546875" style="5" customWidth="1"/>
    <col min="15877" max="15882" width="9.140625" style="5"/>
    <col min="15883" max="15883" width="0" style="5" hidden="1" customWidth="1"/>
    <col min="15884" max="16128" width="9.140625" style="5"/>
    <col min="16129" max="16129" width="9.140625" style="5" customWidth="1"/>
    <col min="16130" max="16130" width="32.85546875" style="5" customWidth="1"/>
    <col min="16131" max="16131" width="20.140625" style="5" customWidth="1"/>
    <col min="16132" max="16132" width="52.85546875" style="5" customWidth="1"/>
    <col min="16133" max="16138" width="9.140625" style="5"/>
    <col min="16139" max="16139" width="0" style="5" hidden="1" customWidth="1"/>
    <col min="16140" max="16384" width="9.140625" style="5"/>
  </cols>
  <sheetData>
    <row r="1" spans="1:11" ht="15.75">
      <c r="B1" s="2" t="s">
        <v>0</v>
      </c>
      <c r="C1" s="3"/>
      <c r="D1" s="4"/>
    </row>
    <row r="2" spans="1:11" ht="14.25">
      <c r="B2" s="6" t="s">
        <v>328</v>
      </c>
      <c r="K2" s="5" t="s">
        <v>1</v>
      </c>
    </row>
    <row r="3" spans="1:11" ht="14.25">
      <c r="B3" s="6"/>
    </row>
    <row r="4" spans="1:11" s="9" customFormat="1" ht="25.5" customHeight="1">
      <c r="A4" s="8"/>
      <c r="B4" s="33" t="s">
        <v>2</v>
      </c>
      <c r="C4" s="33" t="s">
        <v>3</v>
      </c>
      <c r="D4" s="33" t="s">
        <v>4</v>
      </c>
      <c r="K4" s="9" t="s">
        <v>5</v>
      </c>
    </row>
    <row r="5" spans="1:11" s="82" customFormat="1" ht="25.5" customHeight="1">
      <c r="A5" s="108" t="s">
        <v>83</v>
      </c>
      <c r="B5" s="109" t="s">
        <v>84</v>
      </c>
      <c r="C5" s="83">
        <v>112000</v>
      </c>
      <c r="D5" s="431" t="s">
        <v>406</v>
      </c>
    </row>
    <row r="6" spans="1:11" ht="26.25" customHeight="1">
      <c r="A6" s="35" t="s">
        <v>45</v>
      </c>
      <c r="B6" s="36" t="s">
        <v>46</v>
      </c>
      <c r="C6" s="83">
        <v>8800</v>
      </c>
      <c r="D6" s="432" t="s">
        <v>407</v>
      </c>
    </row>
    <row r="7" spans="1:11" s="7" customFormat="1" ht="17.25" customHeight="1">
      <c r="A7" s="29"/>
      <c r="B7" s="30"/>
      <c r="C7" s="85"/>
      <c r="D7" s="11"/>
      <c r="K7" s="7" t="s">
        <v>10</v>
      </c>
    </row>
    <row r="8" spans="1:11">
      <c r="A8" s="13"/>
      <c r="B8" s="13" t="s">
        <v>15</v>
      </c>
      <c r="C8" s="89">
        <f>SUM(C5:C7)</f>
        <v>120800</v>
      </c>
      <c r="D8" s="269"/>
    </row>
    <row r="9" spans="1:11" ht="30.75" customHeight="1">
      <c r="A9" s="32"/>
      <c r="B9" s="25" t="s">
        <v>16</v>
      </c>
      <c r="C9" s="33" t="s">
        <v>3</v>
      </c>
      <c r="D9" s="33" t="s">
        <v>4</v>
      </c>
    </row>
    <row r="10" spans="1:11">
      <c r="A10" s="29"/>
      <c r="B10" s="31"/>
      <c r="C10" s="85"/>
      <c r="D10" s="12"/>
    </row>
    <row r="11" spans="1:11" ht="51">
      <c r="A11" s="29" t="s">
        <v>39</v>
      </c>
      <c r="B11" s="290" t="s">
        <v>19</v>
      </c>
      <c r="C11" s="85">
        <v>-127205</v>
      </c>
      <c r="D11" s="433" t="s">
        <v>450</v>
      </c>
    </row>
    <row r="12" spans="1:11" hidden="1">
      <c r="A12" s="37" t="s">
        <v>47</v>
      </c>
      <c r="B12" s="291" t="s">
        <v>20</v>
      </c>
      <c r="C12" s="85"/>
      <c r="D12" s="433"/>
    </row>
    <row r="13" spans="1:11" s="281" customFormat="1" ht="25.5" hidden="1">
      <c r="A13" s="124" t="s">
        <v>40</v>
      </c>
      <c r="B13" s="292" t="s">
        <v>21</v>
      </c>
      <c r="C13" s="276"/>
      <c r="D13" s="390"/>
    </row>
    <row r="14" spans="1:11" ht="25.5">
      <c r="A14" s="121" t="s">
        <v>43</v>
      </c>
      <c r="B14" s="291" t="s">
        <v>23</v>
      </c>
      <c r="C14" s="85">
        <v>-110000</v>
      </c>
      <c r="D14" s="390" t="s">
        <v>408</v>
      </c>
    </row>
    <row r="15" spans="1:11">
      <c r="A15" s="34"/>
      <c r="B15" s="34"/>
      <c r="C15" s="85"/>
      <c r="D15" s="11"/>
    </row>
    <row r="16" spans="1:11">
      <c r="A16" s="13"/>
      <c r="B16" s="13" t="s">
        <v>25</v>
      </c>
      <c r="C16" s="89">
        <f>SUM(C10:C15)</f>
        <v>-237205</v>
      </c>
      <c r="D16" s="15"/>
    </row>
    <row r="17" spans="1:4" ht="63.75">
      <c r="A17" s="435"/>
      <c r="B17" s="293"/>
      <c r="C17" s="434">
        <v>399530</v>
      </c>
      <c r="D17" s="433" t="s">
        <v>409</v>
      </c>
    </row>
    <row r="18" spans="1:4">
      <c r="A18" s="16"/>
      <c r="B18" s="19"/>
    </row>
    <row r="19" spans="1:4">
      <c r="A19" s="16"/>
      <c r="B19" s="18"/>
    </row>
    <row r="20" spans="1:4">
      <c r="A20" s="16"/>
      <c r="B20" s="18"/>
    </row>
    <row r="21" spans="1:4">
      <c r="A21" s="16"/>
      <c r="B21" s="18"/>
    </row>
    <row r="22" spans="1:4">
      <c r="A22" s="16"/>
      <c r="B22" s="20"/>
    </row>
    <row r="23" spans="1:4">
      <c r="A23" s="16"/>
      <c r="B23" s="19"/>
    </row>
    <row r="24" spans="1:4">
      <c r="A24" s="16"/>
      <c r="B24" s="18"/>
    </row>
    <row r="25" spans="1:4">
      <c r="A25" s="16"/>
      <c r="B25" s="17"/>
    </row>
    <row r="26" spans="1:4">
      <c r="A26" s="16"/>
      <c r="B26" s="17"/>
    </row>
    <row r="27" spans="1:4">
      <c r="A27" s="16"/>
      <c r="B27" s="17"/>
    </row>
    <row r="28" spans="1:4">
      <c r="A28" s="16"/>
      <c r="B28" s="17"/>
    </row>
    <row r="29" spans="1:4">
      <c r="A29" s="16"/>
      <c r="B29" s="18"/>
    </row>
    <row r="30" spans="1:4">
      <c r="A30" s="16"/>
      <c r="B30" s="17"/>
    </row>
    <row r="31" spans="1:4">
      <c r="A31" s="16"/>
      <c r="B31" s="17"/>
    </row>
    <row r="32" spans="1:4">
      <c r="A32" s="16"/>
      <c r="B32" s="17"/>
    </row>
    <row r="33" spans="1:2">
      <c r="A33" s="16"/>
      <c r="B33" s="18"/>
    </row>
    <row r="34" spans="1:2">
      <c r="A34" s="16"/>
      <c r="B34" s="18"/>
    </row>
    <row r="35" spans="1:2">
      <c r="A35" s="16"/>
      <c r="B35" s="17"/>
    </row>
    <row r="36" spans="1:2">
      <c r="A36" s="16"/>
      <c r="B36" s="17"/>
    </row>
    <row r="37" spans="1:2">
      <c r="A37" s="16"/>
      <c r="B37" s="17"/>
    </row>
    <row r="38" spans="1:2">
      <c r="A38" s="16"/>
      <c r="B38" s="18"/>
    </row>
    <row r="39" spans="1:2">
      <c r="A39" s="16"/>
      <c r="B39" s="18"/>
    </row>
    <row r="40" spans="1:2">
      <c r="A40" s="16"/>
      <c r="B40" s="17"/>
    </row>
    <row r="41" spans="1:2">
      <c r="A41" s="16"/>
      <c r="B41" s="17"/>
    </row>
    <row r="42" spans="1:2">
      <c r="A42" s="16"/>
      <c r="B42" s="17"/>
    </row>
    <row r="43" spans="1:2">
      <c r="A43" s="16"/>
      <c r="B43" s="18"/>
    </row>
    <row r="44" spans="1:2">
      <c r="A44" s="16"/>
      <c r="B44" s="17"/>
    </row>
    <row r="45" spans="1:2">
      <c r="A45" s="16"/>
      <c r="B45" s="17"/>
    </row>
    <row r="46" spans="1:2">
      <c r="A46" s="16"/>
      <c r="B46" s="17"/>
    </row>
    <row r="47" spans="1:2">
      <c r="A47" s="16"/>
      <c r="B47" s="17"/>
    </row>
    <row r="48" spans="1:2">
      <c r="A48" s="16"/>
      <c r="B48" s="17"/>
    </row>
    <row r="49" spans="1:2">
      <c r="A49" s="16"/>
      <c r="B49" s="18"/>
    </row>
    <row r="50" spans="1:2">
      <c r="A50" s="16"/>
      <c r="B50" s="17"/>
    </row>
    <row r="51" spans="1:2">
      <c r="A51" s="16"/>
      <c r="B51" s="17"/>
    </row>
    <row r="52" spans="1:2">
      <c r="A52" s="16"/>
      <c r="B52" s="17"/>
    </row>
    <row r="53" spans="1:2">
      <c r="A53" s="16"/>
      <c r="B53" s="17"/>
    </row>
    <row r="54" spans="1:2">
      <c r="A54" s="16"/>
      <c r="B54" s="17"/>
    </row>
    <row r="55" spans="1:2">
      <c r="A55" s="16"/>
      <c r="B55" s="17"/>
    </row>
    <row r="56" spans="1:2">
      <c r="A56" s="16"/>
      <c r="B56" s="17"/>
    </row>
    <row r="57" spans="1:2">
      <c r="A57" s="16"/>
      <c r="B57" s="17"/>
    </row>
    <row r="58" spans="1:2">
      <c r="A58" s="16"/>
      <c r="B58" s="19"/>
    </row>
    <row r="59" spans="1:2">
      <c r="A59" s="16"/>
      <c r="B59" s="18"/>
    </row>
    <row r="60" spans="1:2">
      <c r="A60" s="16"/>
      <c r="B60" s="17"/>
    </row>
    <row r="61" spans="1:2">
      <c r="A61" s="16"/>
      <c r="B61" s="17"/>
    </row>
    <row r="62" spans="1:2">
      <c r="A62" s="16"/>
      <c r="B62" s="17"/>
    </row>
    <row r="63" spans="1:2">
      <c r="A63" s="16"/>
      <c r="B63" s="18"/>
    </row>
    <row r="64" spans="1:2">
      <c r="A64" s="16"/>
      <c r="B64" s="17"/>
    </row>
    <row r="65" spans="1:2">
      <c r="A65" s="16"/>
      <c r="B65" s="17"/>
    </row>
    <row r="66" spans="1:2">
      <c r="A66" s="16"/>
      <c r="B66" s="17"/>
    </row>
    <row r="67" spans="1:2">
      <c r="A67" s="16"/>
      <c r="B67" s="17"/>
    </row>
    <row r="68" spans="1:2">
      <c r="A68" s="16"/>
      <c r="B68" s="18"/>
    </row>
    <row r="69" spans="1:2">
      <c r="A69" s="16"/>
      <c r="B69" s="17"/>
    </row>
    <row r="70" spans="1:2">
      <c r="A70" s="16"/>
      <c r="B70" s="17"/>
    </row>
    <row r="71" spans="1:2">
      <c r="A71" s="16"/>
      <c r="B71" s="17"/>
    </row>
    <row r="72" spans="1:2">
      <c r="A72" s="16"/>
      <c r="B72" s="21"/>
    </row>
    <row r="73" spans="1:2">
      <c r="A73" s="16"/>
      <c r="B73" s="18"/>
    </row>
    <row r="74" spans="1:2">
      <c r="A74" s="16"/>
      <c r="B74" s="17"/>
    </row>
    <row r="75" spans="1:2">
      <c r="A75" s="16"/>
      <c r="B75" s="17"/>
    </row>
    <row r="76" spans="1:2">
      <c r="A76" s="16"/>
      <c r="B76" s="18"/>
    </row>
    <row r="77" spans="1:2">
      <c r="A77" s="16"/>
      <c r="B77" s="20"/>
    </row>
    <row r="78" spans="1:2">
      <c r="A78" s="16"/>
      <c r="B78" s="21"/>
    </row>
    <row r="79" spans="1:2">
      <c r="A79" s="16"/>
      <c r="B79" s="18"/>
    </row>
    <row r="80" spans="1:2">
      <c r="A80" s="16"/>
      <c r="B80" s="17"/>
    </row>
    <row r="81" spans="1:2">
      <c r="A81" s="16"/>
      <c r="B81" s="22"/>
    </row>
    <row r="82" spans="1:2">
      <c r="A82" s="16"/>
      <c r="B82" s="22"/>
    </row>
    <row r="83" spans="1:2">
      <c r="A83" s="16"/>
      <c r="B83" s="22"/>
    </row>
    <row r="84" spans="1:2">
      <c r="A84" s="16"/>
      <c r="B84" s="23"/>
    </row>
    <row r="85" spans="1:2">
      <c r="A85" s="16"/>
      <c r="B85" s="23"/>
    </row>
    <row r="86" spans="1:2">
      <c r="A86" s="16"/>
      <c r="B86" s="22"/>
    </row>
    <row r="87" spans="1:2">
      <c r="A87" s="16"/>
      <c r="B87" s="17"/>
    </row>
    <row r="88" spans="1:2">
      <c r="A88" s="16"/>
      <c r="B88" s="22"/>
    </row>
    <row r="89" spans="1:2">
      <c r="A89" s="16"/>
      <c r="B89" s="22"/>
    </row>
    <row r="90" spans="1:2">
      <c r="A90" s="16"/>
      <c r="B90" s="22"/>
    </row>
    <row r="91" spans="1:2">
      <c r="A91" s="16"/>
      <c r="B91" s="22"/>
    </row>
    <row r="92" spans="1:2">
      <c r="A92" s="16"/>
      <c r="B92" s="17"/>
    </row>
    <row r="93" spans="1:2">
      <c r="A93" s="16"/>
      <c r="B93" s="22"/>
    </row>
    <row r="94" spans="1:2">
      <c r="A94" s="16"/>
      <c r="B94" s="22"/>
    </row>
    <row r="95" spans="1:2">
      <c r="A95" s="16"/>
      <c r="B95" s="22"/>
    </row>
    <row r="96" spans="1:2">
      <c r="A96" s="16"/>
      <c r="B96" s="22"/>
    </row>
    <row r="97" spans="1:2">
      <c r="A97" s="16"/>
      <c r="B97" s="17"/>
    </row>
    <row r="98" spans="1:2">
      <c r="A98" s="16"/>
      <c r="B98" s="17"/>
    </row>
    <row r="99" spans="1:2">
      <c r="A99" s="16"/>
      <c r="B99" s="22"/>
    </row>
    <row r="100" spans="1:2">
      <c r="A100" s="16"/>
      <c r="B100" s="22"/>
    </row>
    <row r="101" spans="1:2">
      <c r="A101" s="16"/>
      <c r="B101" s="22"/>
    </row>
    <row r="102" spans="1:2">
      <c r="A102" s="16"/>
      <c r="B102" s="22"/>
    </row>
    <row r="103" spans="1:2">
      <c r="A103" s="16"/>
      <c r="B103" s="17"/>
    </row>
    <row r="104" spans="1:2">
      <c r="A104" s="16"/>
      <c r="B104" s="22"/>
    </row>
    <row r="105" spans="1:2">
      <c r="A105" s="16"/>
      <c r="B105" s="22"/>
    </row>
    <row r="106" spans="1:2">
      <c r="A106" s="16"/>
      <c r="B106" s="22"/>
    </row>
    <row r="107" spans="1:2">
      <c r="A107" s="16"/>
      <c r="B107" s="22"/>
    </row>
    <row r="108" spans="1:2">
      <c r="A108" s="16"/>
      <c r="B108" s="22"/>
    </row>
    <row r="109" spans="1:2">
      <c r="A109" s="16"/>
      <c r="B109" s="22"/>
    </row>
    <row r="110" spans="1:2">
      <c r="A110" s="16"/>
      <c r="B110" s="22"/>
    </row>
    <row r="111" spans="1:2">
      <c r="A111" s="16"/>
      <c r="B111" s="17"/>
    </row>
    <row r="112" spans="1:2">
      <c r="A112" s="16"/>
      <c r="B112" s="22"/>
    </row>
    <row r="113" spans="1:2">
      <c r="A113" s="16"/>
      <c r="B113" s="22"/>
    </row>
    <row r="114" spans="1:2">
      <c r="A114" s="16"/>
      <c r="B114" s="17"/>
    </row>
    <row r="115" spans="1:2">
      <c r="A115" s="16"/>
      <c r="B115" s="22"/>
    </row>
    <row r="116" spans="1:2">
      <c r="A116" s="16"/>
      <c r="B116" s="22"/>
    </row>
    <row r="117" spans="1:2">
      <c r="A117" s="16"/>
      <c r="B117" s="22"/>
    </row>
    <row r="118" spans="1:2">
      <c r="A118" s="16"/>
      <c r="B118" s="21"/>
    </row>
    <row r="119" spans="1:2">
      <c r="A119" s="16"/>
      <c r="B119" s="18"/>
    </row>
    <row r="120" spans="1:2">
      <c r="A120" s="16"/>
      <c r="B120" s="17"/>
    </row>
    <row r="121" spans="1:2">
      <c r="A121" s="16"/>
      <c r="B121" s="22"/>
    </row>
    <row r="122" spans="1:2">
      <c r="A122" s="16"/>
      <c r="B122" s="22"/>
    </row>
    <row r="123" spans="1:2">
      <c r="A123" s="16"/>
      <c r="B123" s="22"/>
    </row>
    <row r="124" spans="1:2">
      <c r="A124" s="16"/>
      <c r="B124" s="22"/>
    </row>
    <row r="125" spans="1:2">
      <c r="A125" s="16"/>
      <c r="B125" s="17"/>
    </row>
    <row r="126" spans="1:2">
      <c r="A126" s="16"/>
      <c r="B126" s="22"/>
    </row>
    <row r="127" spans="1:2">
      <c r="A127" s="16"/>
      <c r="B127" s="22"/>
    </row>
    <row r="128" spans="1:2">
      <c r="A128" s="16"/>
      <c r="B128" s="22"/>
    </row>
    <row r="129" spans="1:2">
      <c r="A129" s="16"/>
      <c r="B129" s="22"/>
    </row>
    <row r="130" spans="1:2">
      <c r="A130" s="16"/>
      <c r="B130" s="17"/>
    </row>
    <row r="131" spans="1:2">
      <c r="A131" s="16"/>
      <c r="B131" s="17"/>
    </row>
    <row r="132" spans="1:2">
      <c r="A132" s="16"/>
      <c r="B132" s="17"/>
    </row>
    <row r="133" spans="1:2">
      <c r="A133" s="16"/>
      <c r="B133" s="22"/>
    </row>
    <row r="134" spans="1:2">
      <c r="A134" s="16"/>
      <c r="B134" s="22"/>
    </row>
    <row r="135" spans="1:2">
      <c r="A135" s="16"/>
      <c r="B135" s="17"/>
    </row>
    <row r="136" spans="1:2">
      <c r="A136" s="16"/>
      <c r="B136" s="22"/>
    </row>
    <row r="137" spans="1:2">
      <c r="A137" s="16"/>
      <c r="B137" s="22"/>
    </row>
    <row r="138" spans="1:2">
      <c r="A138" s="16"/>
      <c r="B138" s="17"/>
    </row>
    <row r="139" spans="1:2">
      <c r="A139" s="16"/>
      <c r="B139" s="22"/>
    </row>
    <row r="140" spans="1:2">
      <c r="A140" s="16"/>
      <c r="B140" s="22"/>
    </row>
    <row r="141" spans="1:2">
      <c r="A141" s="16"/>
      <c r="B141" s="18"/>
    </row>
    <row r="142" spans="1:2">
      <c r="A142" s="16"/>
      <c r="B142" s="17"/>
    </row>
    <row r="143" spans="1:2">
      <c r="A143" s="16"/>
      <c r="B143" s="17"/>
    </row>
    <row r="144" spans="1:2">
      <c r="A144" s="16"/>
      <c r="B144" s="20"/>
    </row>
    <row r="145" spans="1:2">
      <c r="A145" s="16"/>
      <c r="B145" s="21"/>
    </row>
    <row r="146" spans="1:2">
      <c r="A146" s="16"/>
      <c r="B146" s="18"/>
    </row>
    <row r="147" spans="1:2">
      <c r="A147" s="16"/>
      <c r="B147" s="17"/>
    </row>
    <row r="148" spans="1:2">
      <c r="A148" s="16"/>
      <c r="B148" s="22"/>
    </row>
    <row r="149" spans="1:2">
      <c r="A149" s="16"/>
      <c r="B149" s="22"/>
    </row>
    <row r="150" spans="1:2">
      <c r="A150" s="16"/>
      <c r="B150" s="22"/>
    </row>
    <row r="151" spans="1:2">
      <c r="A151" s="16"/>
      <c r="B151" s="22"/>
    </row>
    <row r="152" spans="1:2">
      <c r="A152" s="16"/>
      <c r="B152" s="22"/>
    </row>
    <row r="153" spans="1:2">
      <c r="A153" s="16"/>
      <c r="B153" s="22"/>
    </row>
    <row r="154" spans="1:2">
      <c r="A154" s="16"/>
      <c r="B154" s="22"/>
    </row>
    <row r="155" spans="1:2">
      <c r="A155" s="16"/>
      <c r="B155" s="22"/>
    </row>
    <row r="156" spans="1:2">
      <c r="A156" s="16"/>
      <c r="B156" s="22"/>
    </row>
    <row r="157" spans="1:2">
      <c r="A157" s="16"/>
      <c r="B157" s="17"/>
    </row>
    <row r="158" spans="1:2">
      <c r="A158" s="16"/>
      <c r="B158" s="22"/>
    </row>
    <row r="159" spans="1:2">
      <c r="A159" s="16"/>
      <c r="B159" s="22"/>
    </row>
    <row r="160" spans="1:2">
      <c r="A160" s="16"/>
      <c r="B160" s="22"/>
    </row>
    <row r="161" spans="1:2">
      <c r="A161" s="16"/>
      <c r="B161" s="17"/>
    </row>
    <row r="162" spans="1:2">
      <c r="A162" s="16"/>
      <c r="B162" s="22"/>
    </row>
    <row r="163" spans="1:2">
      <c r="A163" s="16"/>
      <c r="B163" s="22"/>
    </row>
    <row r="164" spans="1:2">
      <c r="A164" s="16"/>
      <c r="B164" s="17"/>
    </row>
    <row r="165" spans="1:2">
      <c r="A165" s="16"/>
      <c r="B165" s="17"/>
    </row>
    <row r="166" spans="1:2">
      <c r="A166" s="16"/>
      <c r="B166" s="22"/>
    </row>
    <row r="167" spans="1:2">
      <c r="A167" s="16"/>
      <c r="B167" s="22"/>
    </row>
    <row r="168" spans="1:2">
      <c r="A168" s="16"/>
      <c r="B168" s="18"/>
    </row>
    <row r="169" spans="1:2">
      <c r="A169" s="16"/>
      <c r="B169" s="17"/>
    </row>
    <row r="170" spans="1:2">
      <c r="A170" s="16"/>
      <c r="B170" s="22"/>
    </row>
    <row r="171" spans="1:2">
      <c r="A171" s="16"/>
      <c r="B171" s="22"/>
    </row>
    <row r="172" spans="1:2">
      <c r="A172" s="16"/>
      <c r="B172" s="22"/>
    </row>
    <row r="173" spans="1:2">
      <c r="A173" s="16"/>
      <c r="B173" s="22"/>
    </row>
    <row r="174" spans="1:2">
      <c r="A174" s="16"/>
      <c r="B174" s="22"/>
    </row>
    <row r="175" spans="1:2">
      <c r="A175" s="16"/>
      <c r="B175" s="22"/>
    </row>
    <row r="176" spans="1:2">
      <c r="A176" s="16"/>
      <c r="B176" s="22"/>
    </row>
    <row r="177" spans="1:2">
      <c r="A177" s="16"/>
      <c r="B177" s="18"/>
    </row>
    <row r="178" spans="1:2">
      <c r="A178" s="16"/>
      <c r="B178" s="18"/>
    </row>
    <row r="179" spans="1:2">
      <c r="A179" s="16"/>
      <c r="B179" s="18"/>
    </row>
    <row r="180" spans="1:2">
      <c r="A180" s="16"/>
      <c r="B180" s="17"/>
    </row>
    <row r="181" spans="1:2">
      <c r="A181" s="16"/>
      <c r="B181" s="22"/>
    </row>
    <row r="182" spans="1:2">
      <c r="A182" s="16"/>
      <c r="B182" s="22"/>
    </row>
    <row r="183" spans="1:2">
      <c r="A183" s="16"/>
      <c r="B183" s="22"/>
    </row>
    <row r="184" spans="1:2">
      <c r="A184" s="16"/>
      <c r="B184" s="22"/>
    </row>
    <row r="185" spans="1:2">
      <c r="A185" s="16"/>
      <c r="B185" s="22"/>
    </row>
    <row r="186" spans="1:2">
      <c r="A186" s="16"/>
      <c r="B186" s="22"/>
    </row>
    <row r="187" spans="1:2">
      <c r="A187" s="16"/>
      <c r="B187" s="22"/>
    </row>
    <row r="188" spans="1:2">
      <c r="A188" s="16"/>
      <c r="B188" s="22"/>
    </row>
    <row r="189" spans="1:2">
      <c r="A189" s="16"/>
      <c r="B189" s="22"/>
    </row>
    <row r="190" spans="1:2">
      <c r="A190" s="16"/>
      <c r="B190" s="17"/>
    </row>
    <row r="191" spans="1:2">
      <c r="A191" s="16"/>
      <c r="B191" s="18"/>
    </row>
    <row r="192" spans="1:2">
      <c r="A192" s="16"/>
      <c r="B192" s="17"/>
    </row>
    <row r="193" spans="1:2">
      <c r="A193" s="16"/>
      <c r="B193" s="17"/>
    </row>
    <row r="194" spans="1:2">
      <c r="A194" s="16"/>
      <c r="B194" s="17"/>
    </row>
    <row r="195" spans="1:2">
      <c r="A195" s="16"/>
      <c r="B195" s="17"/>
    </row>
    <row r="196" spans="1:2">
      <c r="A196" s="16"/>
      <c r="B196" s="17"/>
    </row>
    <row r="197" spans="1:2">
      <c r="A197" s="16"/>
      <c r="B197" s="18"/>
    </row>
    <row r="198" spans="1:2">
      <c r="A198" s="16"/>
      <c r="B198" s="17"/>
    </row>
    <row r="199" spans="1:2">
      <c r="A199" s="16"/>
      <c r="B199" s="17"/>
    </row>
    <row r="200" spans="1:2">
      <c r="A200" s="16"/>
      <c r="B200" s="17"/>
    </row>
    <row r="201" spans="1:2">
      <c r="A201" s="16"/>
      <c r="B201" s="18"/>
    </row>
    <row r="202" spans="1:2">
      <c r="A202" s="16"/>
      <c r="B202" s="17"/>
    </row>
    <row r="203" spans="1:2">
      <c r="A203" s="16"/>
      <c r="B203" s="22"/>
    </row>
    <row r="204" spans="1:2">
      <c r="A204" s="16"/>
      <c r="B204" s="22"/>
    </row>
    <row r="205" spans="1:2">
      <c r="A205" s="16"/>
      <c r="B205" s="17"/>
    </row>
    <row r="206" spans="1:2">
      <c r="A206" s="16"/>
      <c r="B206" s="22"/>
    </row>
    <row r="207" spans="1:2">
      <c r="A207" s="16"/>
      <c r="B207" s="22"/>
    </row>
    <row r="208" spans="1:2">
      <c r="A208" s="16"/>
      <c r="B208" s="18"/>
    </row>
    <row r="209" spans="1:2">
      <c r="A209" s="16"/>
      <c r="B209" s="17"/>
    </row>
    <row r="210" spans="1:2">
      <c r="A210" s="16"/>
      <c r="B210" s="17"/>
    </row>
    <row r="211" spans="1:2">
      <c r="A211" s="16"/>
      <c r="B211" s="17"/>
    </row>
    <row r="212" spans="1:2">
      <c r="A212" s="16"/>
      <c r="B212" s="21"/>
    </row>
    <row r="213" spans="1:2">
      <c r="A213" s="16"/>
      <c r="B213" s="18"/>
    </row>
    <row r="214" spans="1:2">
      <c r="A214" s="16"/>
      <c r="B214" s="17"/>
    </row>
    <row r="215" spans="1:2">
      <c r="A215" s="16"/>
      <c r="B215" s="22"/>
    </row>
    <row r="216" spans="1:2">
      <c r="A216" s="16"/>
      <c r="B216" s="22"/>
    </row>
    <row r="217" spans="1:2">
      <c r="A217" s="16"/>
      <c r="B217" s="17"/>
    </row>
    <row r="218" spans="1:2">
      <c r="A218" s="16"/>
      <c r="B218" s="22"/>
    </row>
    <row r="219" spans="1:2">
      <c r="A219" s="16"/>
      <c r="B219" s="22"/>
    </row>
    <row r="220" spans="1:2">
      <c r="A220" s="16"/>
      <c r="B220" s="18"/>
    </row>
    <row r="221" spans="1:2">
      <c r="A221" s="16"/>
      <c r="B221" s="17"/>
    </row>
    <row r="222" spans="1:2">
      <c r="A222" s="16"/>
      <c r="B222" s="17"/>
    </row>
    <row r="223" spans="1:2">
      <c r="A223" s="16"/>
      <c r="B223" s="17"/>
    </row>
    <row r="224" spans="1:2">
      <c r="A224" s="16"/>
      <c r="B224" s="17"/>
    </row>
    <row r="225" spans="1:2">
      <c r="A225" s="16"/>
      <c r="B225" s="17"/>
    </row>
    <row r="226" spans="1:2">
      <c r="A226" s="16"/>
      <c r="B226" s="18"/>
    </row>
    <row r="227" spans="1:2">
      <c r="A227" s="16"/>
      <c r="B227" s="17"/>
    </row>
    <row r="228" spans="1:2">
      <c r="A228" s="16"/>
      <c r="B228" s="22"/>
    </row>
    <row r="229" spans="1:2">
      <c r="A229" s="16"/>
      <c r="B229" s="24"/>
    </row>
    <row r="230" spans="1:2">
      <c r="A230" s="16"/>
      <c r="B230" s="24"/>
    </row>
    <row r="231" spans="1:2">
      <c r="A231" s="16"/>
      <c r="B231" s="24"/>
    </row>
    <row r="232" spans="1:2">
      <c r="A232" s="16"/>
      <c r="B232" s="24"/>
    </row>
    <row r="233" spans="1:2">
      <c r="A233" s="16"/>
      <c r="B233" s="24"/>
    </row>
    <row r="234" spans="1:2">
      <c r="A234" s="16"/>
      <c r="B234" s="24"/>
    </row>
    <row r="235" spans="1:2">
      <c r="A235" s="16"/>
      <c r="B235" s="7"/>
    </row>
    <row r="236" spans="1:2">
      <c r="A236" s="16"/>
      <c r="B236" s="7"/>
    </row>
    <row r="237" spans="1:2">
      <c r="A237" s="16"/>
      <c r="B237" s="7"/>
    </row>
    <row r="238" spans="1:2">
      <c r="A238" s="16"/>
      <c r="B238" s="7"/>
    </row>
    <row r="239" spans="1:2">
      <c r="A239" s="16"/>
      <c r="B239" s="7"/>
    </row>
    <row r="240" spans="1:2">
      <c r="A240" s="16"/>
      <c r="B240" s="7"/>
    </row>
    <row r="241" spans="1:2">
      <c r="A241" s="16"/>
      <c r="B241" s="7"/>
    </row>
    <row r="242" spans="1:2">
      <c r="A242" s="16"/>
      <c r="B242" s="7"/>
    </row>
    <row r="243" spans="1:2">
      <c r="A243" s="16"/>
      <c r="B243" s="7"/>
    </row>
    <row r="244" spans="1:2">
      <c r="A244" s="16"/>
      <c r="B244" s="7"/>
    </row>
    <row r="245" spans="1:2">
      <c r="A245" s="16"/>
      <c r="B245" s="7"/>
    </row>
    <row r="246" spans="1:2">
      <c r="A246" s="16"/>
      <c r="B246" s="7"/>
    </row>
    <row r="247" spans="1:2">
      <c r="A247" s="16"/>
      <c r="B247" s="7"/>
    </row>
    <row r="248" spans="1:2">
      <c r="A248" s="16"/>
      <c r="B248" s="7"/>
    </row>
    <row r="249" spans="1:2">
      <c r="A249" s="16"/>
      <c r="B249" s="7"/>
    </row>
    <row r="250" spans="1:2">
      <c r="A250" s="16"/>
      <c r="B250" s="7"/>
    </row>
    <row r="251" spans="1:2">
      <c r="A251" s="16"/>
      <c r="B251" s="7"/>
    </row>
    <row r="252" spans="1:2">
      <c r="A252" s="16"/>
      <c r="B252" s="7"/>
    </row>
    <row r="253" spans="1:2">
      <c r="A253" s="16"/>
      <c r="B253" s="7"/>
    </row>
    <row r="254" spans="1:2">
      <c r="A254" s="16"/>
      <c r="B254" s="7"/>
    </row>
    <row r="255" spans="1:2">
      <c r="A255" s="16"/>
      <c r="B255" s="7"/>
    </row>
    <row r="256" spans="1:2">
      <c r="A256" s="16"/>
      <c r="B256" s="7"/>
    </row>
    <row r="257" spans="1:2">
      <c r="A257" s="16"/>
      <c r="B257" s="7"/>
    </row>
    <row r="258" spans="1:2">
      <c r="A258" s="16"/>
      <c r="B258" s="7"/>
    </row>
    <row r="259" spans="1:2">
      <c r="A259" s="16"/>
      <c r="B259" s="7"/>
    </row>
    <row r="260" spans="1:2">
      <c r="A260" s="16"/>
      <c r="B260" s="7"/>
    </row>
    <row r="261" spans="1:2">
      <c r="A261" s="16"/>
      <c r="B261" s="7"/>
    </row>
    <row r="262" spans="1:2">
      <c r="A262" s="16"/>
      <c r="B262" s="7"/>
    </row>
    <row r="263" spans="1:2">
      <c r="A263" s="16"/>
      <c r="B263" s="7"/>
    </row>
    <row r="264" spans="1:2">
      <c r="A264" s="16"/>
      <c r="B264" s="7"/>
    </row>
    <row r="265" spans="1:2">
      <c r="A265" s="16"/>
      <c r="B265" s="7"/>
    </row>
    <row r="266" spans="1:2">
      <c r="A266" s="16"/>
      <c r="B266" s="7"/>
    </row>
    <row r="267" spans="1:2">
      <c r="A267" s="16"/>
      <c r="B267" s="7"/>
    </row>
    <row r="268" spans="1:2">
      <c r="A268" s="16"/>
      <c r="B268" s="7"/>
    </row>
    <row r="269" spans="1:2">
      <c r="A269" s="16"/>
      <c r="B269" s="7"/>
    </row>
    <row r="270" spans="1:2">
      <c r="A270" s="16"/>
      <c r="B270" s="7"/>
    </row>
    <row r="271" spans="1:2">
      <c r="A271" s="16"/>
      <c r="B271" s="7"/>
    </row>
    <row r="272" spans="1:2">
      <c r="A272" s="16"/>
      <c r="B272" s="7"/>
    </row>
    <row r="273" spans="1:2">
      <c r="A273" s="16"/>
      <c r="B273" s="7"/>
    </row>
    <row r="274" spans="1:2">
      <c r="A274" s="16"/>
      <c r="B274" s="7"/>
    </row>
    <row r="275" spans="1:2">
      <c r="A275" s="16"/>
      <c r="B275" s="7"/>
    </row>
    <row r="276" spans="1:2">
      <c r="A276" s="16"/>
      <c r="B276" s="7"/>
    </row>
    <row r="277" spans="1:2">
      <c r="A277" s="16"/>
      <c r="B277" s="7"/>
    </row>
    <row r="278" spans="1:2">
      <c r="A278" s="16"/>
      <c r="B278" s="7"/>
    </row>
    <row r="279" spans="1:2">
      <c r="A279" s="16"/>
      <c r="B279" s="7"/>
    </row>
    <row r="280" spans="1:2">
      <c r="A280" s="16"/>
      <c r="B280" s="7"/>
    </row>
    <row r="281" spans="1:2">
      <c r="A281" s="16"/>
      <c r="B281" s="7"/>
    </row>
    <row r="282" spans="1:2">
      <c r="A282" s="16"/>
      <c r="B282" s="7"/>
    </row>
    <row r="283" spans="1:2">
      <c r="A283" s="16"/>
      <c r="B283" s="7"/>
    </row>
    <row r="284" spans="1:2">
      <c r="A284" s="16"/>
      <c r="B284" s="7"/>
    </row>
    <row r="285" spans="1:2">
      <c r="A285" s="16"/>
      <c r="B285" s="7"/>
    </row>
    <row r="286" spans="1:2">
      <c r="A286" s="16"/>
      <c r="B286" s="7"/>
    </row>
    <row r="287" spans="1:2">
      <c r="A287" s="16"/>
      <c r="B287" s="7"/>
    </row>
    <row r="288" spans="1:2">
      <c r="A288" s="16"/>
      <c r="B288" s="7"/>
    </row>
    <row r="289" spans="1:2">
      <c r="A289" s="16"/>
      <c r="B289" s="7"/>
    </row>
    <row r="290" spans="1:2">
      <c r="A290" s="16"/>
      <c r="B290" s="7"/>
    </row>
    <row r="291" spans="1:2">
      <c r="A291" s="16"/>
      <c r="B291" s="7"/>
    </row>
    <row r="292" spans="1:2">
      <c r="A292" s="16"/>
      <c r="B292" s="7"/>
    </row>
    <row r="293" spans="1:2">
      <c r="A293" s="16"/>
      <c r="B293" s="7"/>
    </row>
    <row r="294" spans="1:2">
      <c r="A294" s="16"/>
      <c r="B294" s="7"/>
    </row>
    <row r="295" spans="1:2">
      <c r="A295" s="16"/>
      <c r="B295" s="7"/>
    </row>
    <row r="296" spans="1:2">
      <c r="A296" s="16"/>
      <c r="B296" s="7"/>
    </row>
    <row r="297" spans="1:2">
      <c r="A297" s="16"/>
      <c r="B297" s="7"/>
    </row>
    <row r="298" spans="1:2">
      <c r="A298" s="16"/>
      <c r="B298" s="7"/>
    </row>
    <row r="299" spans="1:2">
      <c r="A299" s="16"/>
      <c r="B299" s="7"/>
    </row>
    <row r="300" spans="1:2">
      <c r="A300" s="16"/>
      <c r="B300" s="7"/>
    </row>
    <row r="301" spans="1:2">
      <c r="A301" s="16"/>
      <c r="B301" s="7"/>
    </row>
    <row r="302" spans="1:2">
      <c r="A302" s="16"/>
      <c r="B302" s="7"/>
    </row>
    <row r="303" spans="1:2">
      <c r="A303" s="16"/>
      <c r="B303" s="7"/>
    </row>
    <row r="304" spans="1:2">
      <c r="A304" s="16"/>
      <c r="B304" s="7"/>
    </row>
    <row r="305" spans="1:2">
      <c r="A305" s="16"/>
      <c r="B305" s="7"/>
    </row>
    <row r="306" spans="1:2">
      <c r="A306" s="16"/>
      <c r="B306" s="7"/>
    </row>
    <row r="307" spans="1:2">
      <c r="A307" s="16"/>
      <c r="B307" s="7"/>
    </row>
    <row r="308" spans="1:2">
      <c r="A308" s="16"/>
      <c r="B308" s="7"/>
    </row>
    <row r="309" spans="1:2">
      <c r="A309" s="16"/>
      <c r="B309" s="7"/>
    </row>
    <row r="310" spans="1:2">
      <c r="A310" s="16"/>
      <c r="B310" s="7"/>
    </row>
    <row r="311" spans="1:2">
      <c r="A311" s="16"/>
      <c r="B311" s="7"/>
    </row>
    <row r="312" spans="1:2">
      <c r="A312" s="16"/>
      <c r="B312" s="7"/>
    </row>
    <row r="313" spans="1:2">
      <c r="A313" s="16"/>
      <c r="B313" s="7"/>
    </row>
    <row r="314" spans="1:2">
      <c r="A314" s="16"/>
      <c r="B314" s="7"/>
    </row>
    <row r="315" spans="1:2">
      <c r="A315" s="16"/>
      <c r="B315" s="7"/>
    </row>
    <row r="316" spans="1:2">
      <c r="A316" s="16"/>
      <c r="B316" s="7"/>
    </row>
    <row r="317" spans="1:2">
      <c r="A317" s="16"/>
      <c r="B317" s="7"/>
    </row>
    <row r="318" spans="1:2">
      <c r="A318" s="16"/>
      <c r="B318" s="7"/>
    </row>
    <row r="319" spans="1:2">
      <c r="A319" s="16"/>
      <c r="B319" s="7"/>
    </row>
    <row r="320" spans="1:2">
      <c r="A320" s="16"/>
      <c r="B320" s="7"/>
    </row>
    <row r="321" spans="1:2">
      <c r="A321" s="16"/>
      <c r="B321" s="7"/>
    </row>
    <row r="322" spans="1:2">
      <c r="A322" s="16"/>
      <c r="B322" s="7"/>
    </row>
    <row r="323" spans="1:2">
      <c r="A323" s="16"/>
      <c r="B323" s="7"/>
    </row>
    <row r="324" spans="1:2">
      <c r="A324" s="16"/>
      <c r="B324" s="7"/>
    </row>
    <row r="325" spans="1:2">
      <c r="A325" s="16"/>
      <c r="B325" s="7"/>
    </row>
    <row r="326" spans="1:2">
      <c r="A326" s="16"/>
      <c r="B326" s="7"/>
    </row>
    <row r="327" spans="1:2">
      <c r="A327" s="16"/>
      <c r="B327" s="7"/>
    </row>
    <row r="328" spans="1:2">
      <c r="A328" s="16"/>
      <c r="B328" s="7"/>
    </row>
    <row r="329" spans="1:2">
      <c r="A329" s="16"/>
      <c r="B329" s="7"/>
    </row>
    <row r="330" spans="1:2">
      <c r="A330" s="16"/>
      <c r="B330" s="7"/>
    </row>
    <row r="331" spans="1:2">
      <c r="A331" s="16"/>
      <c r="B331" s="7"/>
    </row>
    <row r="332" spans="1:2">
      <c r="A332" s="16"/>
      <c r="B332" s="7"/>
    </row>
    <row r="333" spans="1:2">
      <c r="A333" s="16"/>
      <c r="B333" s="7"/>
    </row>
    <row r="334" spans="1:2">
      <c r="A334" s="16"/>
      <c r="B334" s="7"/>
    </row>
    <row r="335" spans="1:2">
      <c r="A335" s="16"/>
      <c r="B335" s="7"/>
    </row>
    <row r="336" spans="1:2">
      <c r="A336" s="16"/>
      <c r="B336" s="7"/>
    </row>
    <row r="337" spans="1:2">
      <c r="A337" s="16"/>
      <c r="B337" s="7"/>
    </row>
    <row r="338" spans="1:2">
      <c r="A338" s="16"/>
      <c r="B338" s="7"/>
    </row>
    <row r="339" spans="1:2">
      <c r="A339" s="16"/>
      <c r="B339" s="7"/>
    </row>
    <row r="340" spans="1:2">
      <c r="A340" s="16"/>
      <c r="B340" s="7"/>
    </row>
    <row r="341" spans="1:2">
      <c r="A341" s="16"/>
      <c r="B341" s="7"/>
    </row>
    <row r="342" spans="1:2">
      <c r="A342" s="16"/>
      <c r="B342" s="7"/>
    </row>
    <row r="343" spans="1:2">
      <c r="A343" s="16"/>
      <c r="B343" s="7"/>
    </row>
    <row r="344" spans="1:2">
      <c r="A344" s="16"/>
      <c r="B344" s="7"/>
    </row>
    <row r="345" spans="1:2">
      <c r="A345" s="16"/>
      <c r="B345" s="7"/>
    </row>
    <row r="346" spans="1:2">
      <c r="A346" s="16"/>
      <c r="B346" s="7"/>
    </row>
    <row r="347" spans="1:2">
      <c r="A347" s="16"/>
      <c r="B347" s="7"/>
    </row>
    <row r="348" spans="1:2">
      <c r="A348" s="16"/>
      <c r="B348" s="7"/>
    </row>
    <row r="349" spans="1:2">
      <c r="A349" s="16"/>
      <c r="B349" s="7"/>
    </row>
    <row r="350" spans="1:2">
      <c r="A350" s="16"/>
      <c r="B350" s="7"/>
    </row>
    <row r="351" spans="1:2">
      <c r="A351" s="16"/>
      <c r="B351" s="7"/>
    </row>
    <row r="352" spans="1:2">
      <c r="A352" s="16"/>
      <c r="B352" s="7"/>
    </row>
    <row r="353" spans="1:2">
      <c r="A353" s="16"/>
      <c r="B353" s="7"/>
    </row>
    <row r="354" spans="1:2">
      <c r="A354" s="16"/>
      <c r="B354" s="7"/>
    </row>
    <row r="355" spans="1:2">
      <c r="A355" s="16"/>
      <c r="B355" s="7"/>
    </row>
    <row r="356" spans="1:2">
      <c r="A356" s="16"/>
      <c r="B356" s="7"/>
    </row>
    <row r="357" spans="1:2">
      <c r="A357" s="16"/>
      <c r="B357" s="7"/>
    </row>
    <row r="358" spans="1:2">
      <c r="A358" s="16"/>
      <c r="B358" s="7"/>
    </row>
    <row r="359" spans="1:2">
      <c r="A359" s="16"/>
      <c r="B359" s="7"/>
    </row>
    <row r="360" spans="1:2">
      <c r="A360" s="16"/>
      <c r="B360" s="7"/>
    </row>
    <row r="361" spans="1:2">
      <c r="A361" s="16"/>
      <c r="B361" s="7"/>
    </row>
    <row r="362" spans="1:2">
      <c r="A362" s="16"/>
      <c r="B362" s="7"/>
    </row>
    <row r="363" spans="1:2">
      <c r="A363" s="16"/>
      <c r="B363" s="7"/>
    </row>
    <row r="364" spans="1:2">
      <c r="A364" s="16"/>
      <c r="B364" s="7"/>
    </row>
    <row r="365" spans="1:2">
      <c r="A365" s="16"/>
      <c r="B365" s="7"/>
    </row>
    <row r="366" spans="1:2">
      <c r="A366" s="16"/>
      <c r="B366" s="7"/>
    </row>
    <row r="367" spans="1:2">
      <c r="A367" s="16"/>
      <c r="B367" s="7"/>
    </row>
    <row r="368" spans="1:2">
      <c r="A368" s="16"/>
      <c r="B368" s="7"/>
    </row>
    <row r="369" spans="1:2">
      <c r="A369" s="16"/>
      <c r="B369" s="7"/>
    </row>
    <row r="370" spans="1:2">
      <c r="A370" s="16"/>
      <c r="B370" s="7"/>
    </row>
    <row r="371" spans="1:2">
      <c r="A371" s="16"/>
      <c r="B371" s="7"/>
    </row>
    <row r="372" spans="1:2">
      <c r="A372" s="16"/>
      <c r="B372" s="7"/>
    </row>
    <row r="373" spans="1:2">
      <c r="A373" s="16"/>
      <c r="B373" s="7"/>
    </row>
    <row r="374" spans="1:2">
      <c r="A374" s="16"/>
      <c r="B374" s="7"/>
    </row>
    <row r="375" spans="1:2">
      <c r="A375" s="16"/>
      <c r="B375" s="7"/>
    </row>
    <row r="376" spans="1:2">
      <c r="A376" s="16"/>
      <c r="B376" s="7"/>
    </row>
    <row r="377" spans="1:2">
      <c r="A377" s="16"/>
      <c r="B377" s="7"/>
    </row>
    <row r="378" spans="1:2">
      <c r="A378" s="16"/>
      <c r="B378" s="7"/>
    </row>
    <row r="379" spans="1:2">
      <c r="A379" s="16"/>
      <c r="B379" s="7"/>
    </row>
    <row r="380" spans="1:2">
      <c r="A380" s="16"/>
      <c r="B380" s="7"/>
    </row>
    <row r="381" spans="1:2">
      <c r="A381" s="16"/>
      <c r="B381" s="7"/>
    </row>
    <row r="382" spans="1:2">
      <c r="A382" s="16"/>
      <c r="B382" s="7"/>
    </row>
    <row r="383" spans="1:2">
      <c r="A383" s="16"/>
      <c r="B383" s="7"/>
    </row>
    <row r="384" spans="1:2">
      <c r="A384" s="16"/>
      <c r="B384" s="7"/>
    </row>
    <row r="385" spans="1:2">
      <c r="A385" s="16"/>
      <c r="B385" s="7"/>
    </row>
    <row r="386" spans="1:2">
      <c r="A386" s="16"/>
      <c r="B386" s="7"/>
    </row>
    <row r="387" spans="1:2">
      <c r="A387" s="16"/>
      <c r="B387" s="7"/>
    </row>
    <row r="388" spans="1:2">
      <c r="A388" s="16"/>
      <c r="B388" s="7"/>
    </row>
    <row r="389" spans="1:2">
      <c r="A389" s="16"/>
      <c r="B389" s="7"/>
    </row>
    <row r="390" spans="1:2">
      <c r="A390" s="16"/>
      <c r="B390" s="7"/>
    </row>
    <row r="391" spans="1:2">
      <c r="A391" s="16"/>
      <c r="B391" s="7"/>
    </row>
    <row r="392" spans="1:2">
      <c r="A392" s="16"/>
      <c r="B392" s="7"/>
    </row>
    <row r="393" spans="1:2">
      <c r="A393" s="16"/>
      <c r="B393" s="7"/>
    </row>
    <row r="394" spans="1:2">
      <c r="A394" s="16"/>
      <c r="B394" s="7"/>
    </row>
  </sheetData>
  <dataValidations count="1">
    <dataValidation type="list" allowBlank="1" showInputMessage="1" showErrorMessage="1" sqref="C65110 IY65110 SU65110 ACQ65110 AMM65110 AWI65110 BGE65110 BQA65110 BZW65110 CJS65110 CTO65110 DDK65110 DNG65110 DXC65110 EGY65110 EQU65110 FAQ65110 FKM65110 FUI65110 GEE65110 GOA65110 GXW65110 HHS65110 HRO65110 IBK65110 ILG65110 IVC65110 JEY65110 JOU65110 JYQ65110 KIM65110 KSI65110 LCE65110 LMA65110 LVW65110 MFS65110 MPO65110 MZK65110 NJG65110 NTC65110 OCY65110 OMU65110 OWQ65110 PGM65110 PQI65110 QAE65110 QKA65110 QTW65110 RDS65110 RNO65110 RXK65110 SHG65110 SRC65110 TAY65110 TKU65110 TUQ65110 UEM65110 UOI65110 UYE65110 VIA65110 VRW65110 WBS65110 WLO65110 WVK65110 C130646 IY130646 SU130646 ACQ130646 AMM130646 AWI130646 BGE130646 BQA130646 BZW130646 CJS130646 CTO130646 DDK130646 DNG130646 DXC130646 EGY130646 EQU130646 FAQ130646 FKM130646 FUI130646 GEE130646 GOA130646 GXW130646 HHS130646 HRO130646 IBK130646 ILG130646 IVC130646 JEY130646 JOU130646 JYQ130646 KIM130646 KSI130646 LCE130646 LMA130646 LVW130646 MFS130646 MPO130646 MZK130646 NJG130646 NTC130646 OCY130646 OMU130646 OWQ130646 PGM130646 PQI130646 QAE130646 QKA130646 QTW130646 RDS130646 RNO130646 RXK130646 SHG130646 SRC130646 TAY130646 TKU130646 TUQ130646 UEM130646 UOI130646 UYE130646 VIA130646 VRW130646 WBS130646 WLO130646 WVK130646 C196182 IY196182 SU196182 ACQ196182 AMM196182 AWI196182 BGE196182 BQA196182 BZW196182 CJS196182 CTO196182 DDK196182 DNG196182 DXC196182 EGY196182 EQU196182 FAQ196182 FKM196182 FUI196182 GEE196182 GOA196182 GXW196182 HHS196182 HRO196182 IBK196182 ILG196182 IVC196182 JEY196182 JOU196182 JYQ196182 KIM196182 KSI196182 LCE196182 LMA196182 LVW196182 MFS196182 MPO196182 MZK196182 NJG196182 NTC196182 OCY196182 OMU196182 OWQ196182 PGM196182 PQI196182 QAE196182 QKA196182 QTW196182 RDS196182 RNO196182 RXK196182 SHG196182 SRC196182 TAY196182 TKU196182 TUQ196182 UEM196182 UOI196182 UYE196182 VIA196182 VRW196182 WBS196182 WLO196182 WVK196182 C261718 IY261718 SU261718 ACQ261718 AMM261718 AWI261718 BGE261718 BQA261718 BZW261718 CJS261718 CTO261718 DDK261718 DNG261718 DXC261718 EGY261718 EQU261718 FAQ261718 FKM261718 FUI261718 GEE261718 GOA261718 GXW261718 HHS261718 HRO261718 IBK261718 ILG261718 IVC261718 JEY261718 JOU261718 JYQ261718 KIM261718 KSI261718 LCE261718 LMA261718 LVW261718 MFS261718 MPO261718 MZK261718 NJG261718 NTC261718 OCY261718 OMU261718 OWQ261718 PGM261718 PQI261718 QAE261718 QKA261718 QTW261718 RDS261718 RNO261718 RXK261718 SHG261718 SRC261718 TAY261718 TKU261718 TUQ261718 UEM261718 UOI261718 UYE261718 VIA261718 VRW261718 WBS261718 WLO261718 WVK261718 C327254 IY327254 SU327254 ACQ327254 AMM327254 AWI327254 BGE327254 BQA327254 BZW327254 CJS327254 CTO327254 DDK327254 DNG327254 DXC327254 EGY327254 EQU327254 FAQ327254 FKM327254 FUI327254 GEE327254 GOA327254 GXW327254 HHS327254 HRO327254 IBK327254 ILG327254 IVC327254 JEY327254 JOU327254 JYQ327254 KIM327254 KSI327254 LCE327254 LMA327254 LVW327254 MFS327254 MPO327254 MZK327254 NJG327254 NTC327254 OCY327254 OMU327254 OWQ327254 PGM327254 PQI327254 QAE327254 QKA327254 QTW327254 RDS327254 RNO327254 RXK327254 SHG327254 SRC327254 TAY327254 TKU327254 TUQ327254 UEM327254 UOI327254 UYE327254 VIA327254 VRW327254 WBS327254 WLO327254 WVK327254 C392790 IY392790 SU392790 ACQ392790 AMM392790 AWI392790 BGE392790 BQA392790 BZW392790 CJS392790 CTO392790 DDK392790 DNG392790 DXC392790 EGY392790 EQU392790 FAQ392790 FKM392790 FUI392790 GEE392790 GOA392790 GXW392790 HHS392790 HRO392790 IBK392790 ILG392790 IVC392790 JEY392790 JOU392790 JYQ392790 KIM392790 KSI392790 LCE392790 LMA392790 LVW392790 MFS392790 MPO392790 MZK392790 NJG392790 NTC392790 OCY392790 OMU392790 OWQ392790 PGM392790 PQI392790 QAE392790 QKA392790 QTW392790 RDS392790 RNO392790 RXK392790 SHG392790 SRC392790 TAY392790 TKU392790 TUQ392790 UEM392790 UOI392790 UYE392790 VIA392790 VRW392790 WBS392790 WLO392790 WVK392790 C458326 IY458326 SU458326 ACQ458326 AMM458326 AWI458326 BGE458326 BQA458326 BZW458326 CJS458326 CTO458326 DDK458326 DNG458326 DXC458326 EGY458326 EQU458326 FAQ458326 FKM458326 FUI458326 GEE458326 GOA458326 GXW458326 HHS458326 HRO458326 IBK458326 ILG458326 IVC458326 JEY458326 JOU458326 JYQ458326 KIM458326 KSI458326 LCE458326 LMA458326 LVW458326 MFS458326 MPO458326 MZK458326 NJG458326 NTC458326 OCY458326 OMU458326 OWQ458326 PGM458326 PQI458326 QAE458326 QKA458326 QTW458326 RDS458326 RNO458326 RXK458326 SHG458326 SRC458326 TAY458326 TKU458326 TUQ458326 UEM458326 UOI458326 UYE458326 VIA458326 VRW458326 WBS458326 WLO458326 WVK458326 C523862 IY523862 SU523862 ACQ523862 AMM523862 AWI523862 BGE523862 BQA523862 BZW523862 CJS523862 CTO523862 DDK523862 DNG523862 DXC523862 EGY523862 EQU523862 FAQ523862 FKM523862 FUI523862 GEE523862 GOA523862 GXW523862 HHS523862 HRO523862 IBK523862 ILG523862 IVC523862 JEY523862 JOU523862 JYQ523862 KIM523862 KSI523862 LCE523862 LMA523862 LVW523862 MFS523862 MPO523862 MZK523862 NJG523862 NTC523862 OCY523862 OMU523862 OWQ523862 PGM523862 PQI523862 QAE523862 QKA523862 QTW523862 RDS523862 RNO523862 RXK523862 SHG523862 SRC523862 TAY523862 TKU523862 TUQ523862 UEM523862 UOI523862 UYE523862 VIA523862 VRW523862 WBS523862 WLO523862 WVK523862 C589398 IY589398 SU589398 ACQ589398 AMM589398 AWI589398 BGE589398 BQA589398 BZW589398 CJS589398 CTO589398 DDK589398 DNG589398 DXC589398 EGY589398 EQU589398 FAQ589398 FKM589398 FUI589398 GEE589398 GOA589398 GXW589398 HHS589398 HRO589398 IBK589398 ILG589398 IVC589398 JEY589398 JOU589398 JYQ589398 KIM589398 KSI589398 LCE589398 LMA589398 LVW589398 MFS589398 MPO589398 MZK589398 NJG589398 NTC589398 OCY589398 OMU589398 OWQ589398 PGM589398 PQI589398 QAE589398 QKA589398 QTW589398 RDS589398 RNO589398 RXK589398 SHG589398 SRC589398 TAY589398 TKU589398 TUQ589398 UEM589398 UOI589398 UYE589398 VIA589398 VRW589398 WBS589398 WLO589398 WVK589398 C654934 IY654934 SU654934 ACQ654934 AMM654934 AWI654934 BGE654934 BQA654934 BZW654934 CJS654934 CTO654934 DDK654934 DNG654934 DXC654934 EGY654934 EQU654934 FAQ654934 FKM654934 FUI654934 GEE654934 GOA654934 GXW654934 HHS654934 HRO654934 IBK654934 ILG654934 IVC654934 JEY654934 JOU654934 JYQ654934 KIM654934 KSI654934 LCE654934 LMA654934 LVW654934 MFS654934 MPO654934 MZK654934 NJG654934 NTC654934 OCY654934 OMU654934 OWQ654934 PGM654934 PQI654934 QAE654934 QKA654934 QTW654934 RDS654934 RNO654934 RXK654934 SHG654934 SRC654934 TAY654934 TKU654934 TUQ654934 UEM654934 UOI654934 UYE654934 VIA654934 VRW654934 WBS654934 WLO654934 WVK654934 C720470 IY720470 SU720470 ACQ720470 AMM720470 AWI720470 BGE720470 BQA720470 BZW720470 CJS720470 CTO720470 DDK720470 DNG720470 DXC720470 EGY720470 EQU720470 FAQ720470 FKM720470 FUI720470 GEE720470 GOA720470 GXW720470 HHS720470 HRO720470 IBK720470 ILG720470 IVC720470 JEY720470 JOU720470 JYQ720470 KIM720470 KSI720470 LCE720470 LMA720470 LVW720470 MFS720470 MPO720470 MZK720470 NJG720470 NTC720470 OCY720470 OMU720470 OWQ720470 PGM720470 PQI720470 QAE720470 QKA720470 QTW720470 RDS720470 RNO720470 RXK720470 SHG720470 SRC720470 TAY720470 TKU720470 TUQ720470 UEM720470 UOI720470 UYE720470 VIA720470 VRW720470 WBS720470 WLO720470 WVK720470 C786006 IY786006 SU786006 ACQ786006 AMM786006 AWI786006 BGE786006 BQA786006 BZW786006 CJS786006 CTO786006 DDK786006 DNG786006 DXC786006 EGY786006 EQU786006 FAQ786006 FKM786006 FUI786006 GEE786006 GOA786006 GXW786006 HHS786006 HRO786006 IBK786006 ILG786006 IVC786006 JEY786006 JOU786006 JYQ786006 KIM786006 KSI786006 LCE786006 LMA786006 LVW786006 MFS786006 MPO786006 MZK786006 NJG786006 NTC786006 OCY786006 OMU786006 OWQ786006 PGM786006 PQI786006 QAE786006 QKA786006 QTW786006 RDS786006 RNO786006 RXK786006 SHG786006 SRC786006 TAY786006 TKU786006 TUQ786006 UEM786006 UOI786006 UYE786006 VIA786006 VRW786006 WBS786006 WLO786006 WVK786006 C851542 IY851542 SU851542 ACQ851542 AMM851542 AWI851542 BGE851542 BQA851542 BZW851542 CJS851542 CTO851542 DDK851542 DNG851542 DXC851542 EGY851542 EQU851542 FAQ851542 FKM851542 FUI851542 GEE851542 GOA851542 GXW851542 HHS851542 HRO851542 IBK851542 ILG851542 IVC851542 JEY851542 JOU851542 JYQ851542 KIM851542 KSI851542 LCE851542 LMA851542 LVW851542 MFS851542 MPO851542 MZK851542 NJG851542 NTC851542 OCY851542 OMU851542 OWQ851542 PGM851542 PQI851542 QAE851542 QKA851542 QTW851542 RDS851542 RNO851542 RXK851542 SHG851542 SRC851542 TAY851542 TKU851542 TUQ851542 UEM851542 UOI851542 UYE851542 VIA851542 VRW851542 WBS851542 WLO851542 WVK851542 C917078 IY917078 SU917078 ACQ917078 AMM917078 AWI917078 BGE917078 BQA917078 BZW917078 CJS917078 CTO917078 DDK917078 DNG917078 DXC917078 EGY917078 EQU917078 FAQ917078 FKM917078 FUI917078 GEE917078 GOA917078 GXW917078 HHS917078 HRO917078 IBK917078 ILG917078 IVC917078 JEY917078 JOU917078 JYQ917078 KIM917078 KSI917078 LCE917078 LMA917078 LVW917078 MFS917078 MPO917078 MZK917078 NJG917078 NTC917078 OCY917078 OMU917078 OWQ917078 PGM917078 PQI917078 QAE917078 QKA917078 QTW917078 RDS917078 RNO917078 RXK917078 SHG917078 SRC917078 TAY917078 TKU917078 TUQ917078 UEM917078 UOI917078 UYE917078 VIA917078 VRW917078 WBS917078 WLO917078 WVK917078 C982614 IY982614 SU982614 ACQ982614 AMM982614 AWI982614 BGE982614 BQA982614 BZW982614 CJS982614 CTO982614 DDK982614 DNG982614 DXC982614 EGY982614 EQU982614 FAQ982614 FKM982614 FUI982614 GEE982614 GOA982614 GXW982614 HHS982614 HRO982614 IBK982614 ILG982614 IVC982614 JEY982614 JOU982614 JYQ982614 KIM982614 KSI982614 LCE982614 LMA982614 LVW982614 MFS982614 MPO982614 MZK982614 NJG982614 NTC982614 OCY982614 OMU982614 OWQ982614 PGM982614 PQI982614 QAE982614 QKA982614 QTW982614 RDS982614 RNO982614 RXK982614 SHG982614 SRC982614 TAY982614 TKU982614 TUQ982614 UEM982614 UOI982614 UYE982614 VIA982614 VRW982614 WBS982614 WLO982614 WVK982614">
      <formula1>$K$2:$K$7</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94"/>
  <sheetViews>
    <sheetView zoomScaleNormal="100" workbookViewId="0">
      <selection activeCell="D17" sqref="D17"/>
    </sheetView>
  </sheetViews>
  <sheetFormatPr defaultRowHeight="12.75"/>
  <cols>
    <col min="1" max="1" width="8.85546875" style="1" customWidth="1"/>
    <col min="2" max="2" width="34.5703125" style="5" customWidth="1"/>
    <col min="3" max="3" width="11.7109375" style="5" customWidth="1"/>
    <col min="4" max="4" width="74.140625" style="7" customWidth="1"/>
    <col min="5" max="10" width="9.140625" style="5"/>
    <col min="11" max="11" width="9.140625" style="5" hidden="1" customWidth="1"/>
    <col min="12" max="256" width="9.140625" style="5"/>
    <col min="257" max="257" width="9.140625" style="5" customWidth="1"/>
    <col min="258" max="258" width="32.85546875" style="5" customWidth="1"/>
    <col min="259" max="259" width="20.140625" style="5" customWidth="1"/>
    <col min="260" max="260" width="52.85546875" style="5" customWidth="1"/>
    <col min="261" max="266" width="9.140625" style="5"/>
    <col min="267" max="267" width="0" style="5" hidden="1" customWidth="1"/>
    <col min="268" max="512" width="9.140625" style="5"/>
    <col min="513" max="513" width="9.140625" style="5" customWidth="1"/>
    <col min="514" max="514" width="32.85546875" style="5" customWidth="1"/>
    <col min="515" max="515" width="20.140625" style="5" customWidth="1"/>
    <col min="516" max="516" width="52.85546875" style="5" customWidth="1"/>
    <col min="517" max="522" width="9.140625" style="5"/>
    <col min="523" max="523" width="0" style="5" hidden="1" customWidth="1"/>
    <col min="524" max="768" width="9.140625" style="5"/>
    <col min="769" max="769" width="9.140625" style="5" customWidth="1"/>
    <col min="770" max="770" width="32.85546875" style="5" customWidth="1"/>
    <col min="771" max="771" width="20.140625" style="5" customWidth="1"/>
    <col min="772" max="772" width="52.85546875" style="5" customWidth="1"/>
    <col min="773" max="778" width="9.140625" style="5"/>
    <col min="779" max="779" width="0" style="5" hidden="1" customWidth="1"/>
    <col min="780" max="1024" width="9.140625" style="5"/>
    <col min="1025" max="1025" width="9.140625" style="5" customWidth="1"/>
    <col min="1026" max="1026" width="32.85546875" style="5" customWidth="1"/>
    <col min="1027" max="1027" width="20.140625" style="5" customWidth="1"/>
    <col min="1028" max="1028" width="52.85546875" style="5" customWidth="1"/>
    <col min="1029" max="1034" width="9.140625" style="5"/>
    <col min="1035" max="1035" width="0" style="5" hidden="1" customWidth="1"/>
    <col min="1036" max="1280" width="9.140625" style="5"/>
    <col min="1281" max="1281" width="9.140625" style="5" customWidth="1"/>
    <col min="1282" max="1282" width="32.85546875" style="5" customWidth="1"/>
    <col min="1283" max="1283" width="20.140625" style="5" customWidth="1"/>
    <col min="1284" max="1284" width="52.85546875" style="5" customWidth="1"/>
    <col min="1285" max="1290" width="9.140625" style="5"/>
    <col min="1291" max="1291" width="0" style="5" hidden="1" customWidth="1"/>
    <col min="1292" max="1536" width="9.140625" style="5"/>
    <col min="1537" max="1537" width="9.140625" style="5" customWidth="1"/>
    <col min="1538" max="1538" width="32.85546875" style="5" customWidth="1"/>
    <col min="1539" max="1539" width="20.140625" style="5" customWidth="1"/>
    <col min="1540" max="1540" width="52.85546875" style="5" customWidth="1"/>
    <col min="1541" max="1546" width="9.140625" style="5"/>
    <col min="1547" max="1547" width="0" style="5" hidden="1" customWidth="1"/>
    <col min="1548" max="1792" width="9.140625" style="5"/>
    <col min="1793" max="1793" width="9.140625" style="5" customWidth="1"/>
    <col min="1794" max="1794" width="32.85546875" style="5" customWidth="1"/>
    <col min="1795" max="1795" width="20.140625" style="5" customWidth="1"/>
    <col min="1796" max="1796" width="52.85546875" style="5" customWidth="1"/>
    <col min="1797" max="1802" width="9.140625" style="5"/>
    <col min="1803" max="1803" width="0" style="5" hidden="1" customWidth="1"/>
    <col min="1804" max="2048" width="9.140625" style="5"/>
    <col min="2049" max="2049" width="9.140625" style="5" customWidth="1"/>
    <col min="2050" max="2050" width="32.85546875" style="5" customWidth="1"/>
    <col min="2051" max="2051" width="20.140625" style="5" customWidth="1"/>
    <col min="2052" max="2052" width="52.85546875" style="5" customWidth="1"/>
    <col min="2053" max="2058" width="9.140625" style="5"/>
    <col min="2059" max="2059" width="0" style="5" hidden="1" customWidth="1"/>
    <col min="2060" max="2304" width="9.140625" style="5"/>
    <col min="2305" max="2305" width="9.140625" style="5" customWidth="1"/>
    <col min="2306" max="2306" width="32.85546875" style="5" customWidth="1"/>
    <col min="2307" max="2307" width="20.140625" style="5" customWidth="1"/>
    <col min="2308" max="2308" width="52.85546875" style="5" customWidth="1"/>
    <col min="2309" max="2314" width="9.140625" style="5"/>
    <col min="2315" max="2315" width="0" style="5" hidden="1" customWidth="1"/>
    <col min="2316" max="2560" width="9.140625" style="5"/>
    <col min="2561" max="2561" width="9.140625" style="5" customWidth="1"/>
    <col min="2562" max="2562" width="32.85546875" style="5" customWidth="1"/>
    <col min="2563" max="2563" width="20.140625" style="5" customWidth="1"/>
    <col min="2564" max="2564" width="52.85546875" style="5" customWidth="1"/>
    <col min="2565" max="2570" width="9.140625" style="5"/>
    <col min="2571" max="2571" width="0" style="5" hidden="1" customWidth="1"/>
    <col min="2572" max="2816" width="9.140625" style="5"/>
    <col min="2817" max="2817" width="9.140625" style="5" customWidth="1"/>
    <col min="2818" max="2818" width="32.85546875" style="5" customWidth="1"/>
    <col min="2819" max="2819" width="20.140625" style="5" customWidth="1"/>
    <col min="2820" max="2820" width="52.85546875" style="5" customWidth="1"/>
    <col min="2821" max="2826" width="9.140625" style="5"/>
    <col min="2827" max="2827" width="0" style="5" hidden="1" customWidth="1"/>
    <col min="2828" max="3072" width="9.140625" style="5"/>
    <col min="3073" max="3073" width="9.140625" style="5" customWidth="1"/>
    <col min="3074" max="3074" width="32.85546875" style="5" customWidth="1"/>
    <col min="3075" max="3075" width="20.140625" style="5" customWidth="1"/>
    <col min="3076" max="3076" width="52.85546875" style="5" customWidth="1"/>
    <col min="3077" max="3082" width="9.140625" style="5"/>
    <col min="3083" max="3083" width="0" style="5" hidden="1" customWidth="1"/>
    <col min="3084" max="3328" width="9.140625" style="5"/>
    <col min="3329" max="3329" width="9.140625" style="5" customWidth="1"/>
    <col min="3330" max="3330" width="32.85546875" style="5" customWidth="1"/>
    <col min="3331" max="3331" width="20.140625" style="5" customWidth="1"/>
    <col min="3332" max="3332" width="52.85546875" style="5" customWidth="1"/>
    <col min="3333" max="3338" width="9.140625" style="5"/>
    <col min="3339" max="3339" width="0" style="5" hidden="1" customWidth="1"/>
    <col min="3340" max="3584" width="9.140625" style="5"/>
    <col min="3585" max="3585" width="9.140625" style="5" customWidth="1"/>
    <col min="3586" max="3586" width="32.85546875" style="5" customWidth="1"/>
    <col min="3587" max="3587" width="20.140625" style="5" customWidth="1"/>
    <col min="3588" max="3588" width="52.85546875" style="5" customWidth="1"/>
    <col min="3589" max="3594" width="9.140625" style="5"/>
    <col min="3595" max="3595" width="0" style="5" hidden="1" customWidth="1"/>
    <col min="3596" max="3840" width="9.140625" style="5"/>
    <col min="3841" max="3841" width="9.140625" style="5" customWidth="1"/>
    <col min="3842" max="3842" width="32.85546875" style="5" customWidth="1"/>
    <col min="3843" max="3843" width="20.140625" style="5" customWidth="1"/>
    <col min="3844" max="3844" width="52.85546875" style="5" customWidth="1"/>
    <col min="3845" max="3850" width="9.140625" style="5"/>
    <col min="3851" max="3851" width="0" style="5" hidden="1" customWidth="1"/>
    <col min="3852" max="4096" width="9.140625" style="5"/>
    <col min="4097" max="4097" width="9.140625" style="5" customWidth="1"/>
    <col min="4098" max="4098" width="32.85546875" style="5" customWidth="1"/>
    <col min="4099" max="4099" width="20.140625" style="5" customWidth="1"/>
    <col min="4100" max="4100" width="52.85546875" style="5" customWidth="1"/>
    <col min="4101" max="4106" width="9.140625" style="5"/>
    <col min="4107" max="4107" width="0" style="5" hidden="1" customWidth="1"/>
    <col min="4108" max="4352" width="9.140625" style="5"/>
    <col min="4353" max="4353" width="9.140625" style="5" customWidth="1"/>
    <col min="4354" max="4354" width="32.85546875" style="5" customWidth="1"/>
    <col min="4355" max="4355" width="20.140625" style="5" customWidth="1"/>
    <col min="4356" max="4356" width="52.85546875" style="5" customWidth="1"/>
    <col min="4357" max="4362" width="9.140625" style="5"/>
    <col min="4363" max="4363" width="0" style="5" hidden="1" customWidth="1"/>
    <col min="4364" max="4608" width="9.140625" style="5"/>
    <col min="4609" max="4609" width="9.140625" style="5" customWidth="1"/>
    <col min="4610" max="4610" width="32.85546875" style="5" customWidth="1"/>
    <col min="4611" max="4611" width="20.140625" style="5" customWidth="1"/>
    <col min="4612" max="4612" width="52.85546875" style="5" customWidth="1"/>
    <col min="4613" max="4618" width="9.140625" style="5"/>
    <col min="4619" max="4619" width="0" style="5" hidden="1" customWidth="1"/>
    <col min="4620" max="4864" width="9.140625" style="5"/>
    <col min="4865" max="4865" width="9.140625" style="5" customWidth="1"/>
    <col min="4866" max="4866" width="32.85546875" style="5" customWidth="1"/>
    <col min="4867" max="4867" width="20.140625" style="5" customWidth="1"/>
    <col min="4868" max="4868" width="52.85546875" style="5" customWidth="1"/>
    <col min="4869" max="4874" width="9.140625" style="5"/>
    <col min="4875" max="4875" width="0" style="5" hidden="1" customWidth="1"/>
    <col min="4876" max="5120" width="9.140625" style="5"/>
    <col min="5121" max="5121" width="9.140625" style="5" customWidth="1"/>
    <col min="5122" max="5122" width="32.85546875" style="5" customWidth="1"/>
    <col min="5123" max="5123" width="20.140625" style="5" customWidth="1"/>
    <col min="5124" max="5124" width="52.85546875" style="5" customWidth="1"/>
    <col min="5125" max="5130" width="9.140625" style="5"/>
    <col min="5131" max="5131" width="0" style="5" hidden="1" customWidth="1"/>
    <col min="5132" max="5376" width="9.140625" style="5"/>
    <col min="5377" max="5377" width="9.140625" style="5" customWidth="1"/>
    <col min="5378" max="5378" width="32.85546875" style="5" customWidth="1"/>
    <col min="5379" max="5379" width="20.140625" style="5" customWidth="1"/>
    <col min="5380" max="5380" width="52.85546875" style="5" customWidth="1"/>
    <col min="5381" max="5386" width="9.140625" style="5"/>
    <col min="5387" max="5387" width="0" style="5" hidden="1" customWidth="1"/>
    <col min="5388" max="5632" width="9.140625" style="5"/>
    <col min="5633" max="5633" width="9.140625" style="5" customWidth="1"/>
    <col min="5634" max="5634" width="32.85546875" style="5" customWidth="1"/>
    <col min="5635" max="5635" width="20.140625" style="5" customWidth="1"/>
    <col min="5636" max="5636" width="52.85546875" style="5" customWidth="1"/>
    <col min="5637" max="5642" width="9.140625" style="5"/>
    <col min="5643" max="5643" width="0" style="5" hidden="1" customWidth="1"/>
    <col min="5644" max="5888" width="9.140625" style="5"/>
    <col min="5889" max="5889" width="9.140625" style="5" customWidth="1"/>
    <col min="5890" max="5890" width="32.85546875" style="5" customWidth="1"/>
    <col min="5891" max="5891" width="20.140625" style="5" customWidth="1"/>
    <col min="5892" max="5892" width="52.85546875" style="5" customWidth="1"/>
    <col min="5893" max="5898" width="9.140625" style="5"/>
    <col min="5899" max="5899" width="0" style="5" hidden="1" customWidth="1"/>
    <col min="5900" max="6144" width="9.140625" style="5"/>
    <col min="6145" max="6145" width="9.140625" style="5" customWidth="1"/>
    <col min="6146" max="6146" width="32.85546875" style="5" customWidth="1"/>
    <col min="6147" max="6147" width="20.140625" style="5" customWidth="1"/>
    <col min="6148" max="6148" width="52.85546875" style="5" customWidth="1"/>
    <col min="6149" max="6154" width="9.140625" style="5"/>
    <col min="6155" max="6155" width="0" style="5" hidden="1" customWidth="1"/>
    <col min="6156" max="6400" width="9.140625" style="5"/>
    <col min="6401" max="6401" width="9.140625" style="5" customWidth="1"/>
    <col min="6402" max="6402" width="32.85546875" style="5" customWidth="1"/>
    <col min="6403" max="6403" width="20.140625" style="5" customWidth="1"/>
    <col min="6404" max="6404" width="52.85546875" style="5" customWidth="1"/>
    <col min="6405" max="6410" width="9.140625" style="5"/>
    <col min="6411" max="6411" width="0" style="5" hidden="1" customWidth="1"/>
    <col min="6412" max="6656" width="9.140625" style="5"/>
    <col min="6657" max="6657" width="9.140625" style="5" customWidth="1"/>
    <col min="6658" max="6658" width="32.85546875" style="5" customWidth="1"/>
    <col min="6659" max="6659" width="20.140625" style="5" customWidth="1"/>
    <col min="6660" max="6660" width="52.85546875" style="5" customWidth="1"/>
    <col min="6661" max="6666" width="9.140625" style="5"/>
    <col min="6667" max="6667" width="0" style="5" hidden="1" customWidth="1"/>
    <col min="6668" max="6912" width="9.140625" style="5"/>
    <col min="6913" max="6913" width="9.140625" style="5" customWidth="1"/>
    <col min="6914" max="6914" width="32.85546875" style="5" customWidth="1"/>
    <col min="6915" max="6915" width="20.140625" style="5" customWidth="1"/>
    <col min="6916" max="6916" width="52.85546875" style="5" customWidth="1"/>
    <col min="6917" max="6922" width="9.140625" style="5"/>
    <col min="6923" max="6923" width="0" style="5" hidden="1" customWidth="1"/>
    <col min="6924" max="7168" width="9.140625" style="5"/>
    <col min="7169" max="7169" width="9.140625" style="5" customWidth="1"/>
    <col min="7170" max="7170" width="32.85546875" style="5" customWidth="1"/>
    <col min="7171" max="7171" width="20.140625" style="5" customWidth="1"/>
    <col min="7172" max="7172" width="52.85546875" style="5" customWidth="1"/>
    <col min="7173" max="7178" width="9.140625" style="5"/>
    <col min="7179" max="7179" width="0" style="5" hidden="1" customWidth="1"/>
    <col min="7180" max="7424" width="9.140625" style="5"/>
    <col min="7425" max="7425" width="9.140625" style="5" customWidth="1"/>
    <col min="7426" max="7426" width="32.85546875" style="5" customWidth="1"/>
    <col min="7427" max="7427" width="20.140625" style="5" customWidth="1"/>
    <col min="7428" max="7428" width="52.85546875" style="5" customWidth="1"/>
    <col min="7429" max="7434" width="9.140625" style="5"/>
    <col min="7435" max="7435" width="0" style="5" hidden="1" customWidth="1"/>
    <col min="7436" max="7680" width="9.140625" style="5"/>
    <col min="7681" max="7681" width="9.140625" style="5" customWidth="1"/>
    <col min="7682" max="7682" width="32.85546875" style="5" customWidth="1"/>
    <col min="7683" max="7683" width="20.140625" style="5" customWidth="1"/>
    <col min="7684" max="7684" width="52.85546875" style="5" customWidth="1"/>
    <col min="7685" max="7690" width="9.140625" style="5"/>
    <col min="7691" max="7691" width="0" style="5" hidden="1" customWidth="1"/>
    <col min="7692" max="7936" width="9.140625" style="5"/>
    <col min="7937" max="7937" width="9.140625" style="5" customWidth="1"/>
    <col min="7938" max="7938" width="32.85546875" style="5" customWidth="1"/>
    <col min="7939" max="7939" width="20.140625" style="5" customWidth="1"/>
    <col min="7940" max="7940" width="52.85546875" style="5" customWidth="1"/>
    <col min="7941" max="7946" width="9.140625" style="5"/>
    <col min="7947" max="7947" width="0" style="5" hidden="1" customWidth="1"/>
    <col min="7948" max="8192" width="9.140625" style="5"/>
    <col min="8193" max="8193" width="9.140625" style="5" customWidth="1"/>
    <col min="8194" max="8194" width="32.85546875" style="5" customWidth="1"/>
    <col min="8195" max="8195" width="20.140625" style="5" customWidth="1"/>
    <col min="8196" max="8196" width="52.85546875" style="5" customWidth="1"/>
    <col min="8197" max="8202" width="9.140625" style="5"/>
    <col min="8203" max="8203" width="0" style="5" hidden="1" customWidth="1"/>
    <col min="8204" max="8448" width="9.140625" style="5"/>
    <col min="8449" max="8449" width="9.140625" style="5" customWidth="1"/>
    <col min="8450" max="8450" width="32.85546875" style="5" customWidth="1"/>
    <col min="8451" max="8451" width="20.140625" style="5" customWidth="1"/>
    <col min="8452" max="8452" width="52.85546875" style="5" customWidth="1"/>
    <col min="8453" max="8458" width="9.140625" style="5"/>
    <col min="8459" max="8459" width="0" style="5" hidden="1" customWidth="1"/>
    <col min="8460" max="8704" width="9.140625" style="5"/>
    <col min="8705" max="8705" width="9.140625" style="5" customWidth="1"/>
    <col min="8706" max="8706" width="32.85546875" style="5" customWidth="1"/>
    <col min="8707" max="8707" width="20.140625" style="5" customWidth="1"/>
    <col min="8708" max="8708" width="52.85546875" style="5" customWidth="1"/>
    <col min="8709" max="8714" width="9.140625" style="5"/>
    <col min="8715" max="8715" width="0" style="5" hidden="1" customWidth="1"/>
    <col min="8716" max="8960" width="9.140625" style="5"/>
    <col min="8961" max="8961" width="9.140625" style="5" customWidth="1"/>
    <col min="8962" max="8962" width="32.85546875" style="5" customWidth="1"/>
    <col min="8963" max="8963" width="20.140625" style="5" customWidth="1"/>
    <col min="8964" max="8964" width="52.85546875" style="5" customWidth="1"/>
    <col min="8965" max="8970" width="9.140625" style="5"/>
    <col min="8971" max="8971" width="0" style="5" hidden="1" customWidth="1"/>
    <col min="8972" max="9216" width="9.140625" style="5"/>
    <col min="9217" max="9217" width="9.140625" style="5" customWidth="1"/>
    <col min="9218" max="9218" width="32.85546875" style="5" customWidth="1"/>
    <col min="9219" max="9219" width="20.140625" style="5" customWidth="1"/>
    <col min="9220" max="9220" width="52.85546875" style="5" customWidth="1"/>
    <col min="9221" max="9226" width="9.140625" style="5"/>
    <col min="9227" max="9227" width="0" style="5" hidden="1" customWidth="1"/>
    <col min="9228" max="9472" width="9.140625" style="5"/>
    <col min="9473" max="9473" width="9.140625" style="5" customWidth="1"/>
    <col min="9474" max="9474" width="32.85546875" style="5" customWidth="1"/>
    <col min="9475" max="9475" width="20.140625" style="5" customWidth="1"/>
    <col min="9476" max="9476" width="52.85546875" style="5" customWidth="1"/>
    <col min="9477" max="9482" width="9.140625" style="5"/>
    <col min="9483" max="9483" width="0" style="5" hidden="1" customWidth="1"/>
    <col min="9484" max="9728" width="9.140625" style="5"/>
    <col min="9729" max="9729" width="9.140625" style="5" customWidth="1"/>
    <col min="9730" max="9730" width="32.85546875" style="5" customWidth="1"/>
    <col min="9731" max="9731" width="20.140625" style="5" customWidth="1"/>
    <col min="9732" max="9732" width="52.85546875" style="5" customWidth="1"/>
    <col min="9733" max="9738" width="9.140625" style="5"/>
    <col min="9739" max="9739" width="0" style="5" hidden="1" customWidth="1"/>
    <col min="9740" max="9984" width="9.140625" style="5"/>
    <col min="9985" max="9985" width="9.140625" style="5" customWidth="1"/>
    <col min="9986" max="9986" width="32.85546875" style="5" customWidth="1"/>
    <col min="9987" max="9987" width="20.140625" style="5" customWidth="1"/>
    <col min="9988" max="9988" width="52.85546875" style="5" customWidth="1"/>
    <col min="9989" max="9994" width="9.140625" style="5"/>
    <col min="9995" max="9995" width="0" style="5" hidden="1" customWidth="1"/>
    <col min="9996" max="10240" width="9.140625" style="5"/>
    <col min="10241" max="10241" width="9.140625" style="5" customWidth="1"/>
    <col min="10242" max="10242" width="32.85546875" style="5" customWidth="1"/>
    <col min="10243" max="10243" width="20.140625" style="5" customWidth="1"/>
    <col min="10244" max="10244" width="52.85546875" style="5" customWidth="1"/>
    <col min="10245" max="10250" width="9.140625" style="5"/>
    <col min="10251" max="10251" width="0" style="5" hidden="1" customWidth="1"/>
    <col min="10252" max="10496" width="9.140625" style="5"/>
    <col min="10497" max="10497" width="9.140625" style="5" customWidth="1"/>
    <col min="10498" max="10498" width="32.85546875" style="5" customWidth="1"/>
    <col min="10499" max="10499" width="20.140625" style="5" customWidth="1"/>
    <col min="10500" max="10500" width="52.85546875" style="5" customWidth="1"/>
    <col min="10501" max="10506" width="9.140625" style="5"/>
    <col min="10507" max="10507" width="0" style="5" hidden="1" customWidth="1"/>
    <col min="10508" max="10752" width="9.140625" style="5"/>
    <col min="10753" max="10753" width="9.140625" style="5" customWidth="1"/>
    <col min="10754" max="10754" width="32.85546875" style="5" customWidth="1"/>
    <col min="10755" max="10755" width="20.140625" style="5" customWidth="1"/>
    <col min="10756" max="10756" width="52.85546875" style="5" customWidth="1"/>
    <col min="10757" max="10762" width="9.140625" style="5"/>
    <col min="10763" max="10763" width="0" style="5" hidden="1" customWidth="1"/>
    <col min="10764" max="11008" width="9.140625" style="5"/>
    <col min="11009" max="11009" width="9.140625" style="5" customWidth="1"/>
    <col min="11010" max="11010" width="32.85546875" style="5" customWidth="1"/>
    <col min="11011" max="11011" width="20.140625" style="5" customWidth="1"/>
    <col min="11012" max="11012" width="52.85546875" style="5" customWidth="1"/>
    <col min="11013" max="11018" width="9.140625" style="5"/>
    <col min="11019" max="11019" width="0" style="5" hidden="1" customWidth="1"/>
    <col min="11020" max="11264" width="9.140625" style="5"/>
    <col min="11265" max="11265" width="9.140625" style="5" customWidth="1"/>
    <col min="11266" max="11266" width="32.85546875" style="5" customWidth="1"/>
    <col min="11267" max="11267" width="20.140625" style="5" customWidth="1"/>
    <col min="11268" max="11268" width="52.85546875" style="5" customWidth="1"/>
    <col min="11269" max="11274" width="9.140625" style="5"/>
    <col min="11275" max="11275" width="0" style="5" hidden="1" customWidth="1"/>
    <col min="11276" max="11520" width="9.140625" style="5"/>
    <col min="11521" max="11521" width="9.140625" style="5" customWidth="1"/>
    <col min="11522" max="11522" width="32.85546875" style="5" customWidth="1"/>
    <col min="11523" max="11523" width="20.140625" style="5" customWidth="1"/>
    <col min="11524" max="11524" width="52.85546875" style="5" customWidth="1"/>
    <col min="11525" max="11530" width="9.140625" style="5"/>
    <col min="11531" max="11531" width="0" style="5" hidden="1" customWidth="1"/>
    <col min="11532" max="11776" width="9.140625" style="5"/>
    <col min="11777" max="11777" width="9.140625" style="5" customWidth="1"/>
    <col min="11778" max="11778" width="32.85546875" style="5" customWidth="1"/>
    <col min="11779" max="11779" width="20.140625" style="5" customWidth="1"/>
    <col min="11780" max="11780" width="52.85546875" style="5" customWidth="1"/>
    <col min="11781" max="11786" width="9.140625" style="5"/>
    <col min="11787" max="11787" width="0" style="5" hidden="1" customWidth="1"/>
    <col min="11788" max="12032" width="9.140625" style="5"/>
    <col min="12033" max="12033" width="9.140625" style="5" customWidth="1"/>
    <col min="12034" max="12034" width="32.85546875" style="5" customWidth="1"/>
    <col min="12035" max="12035" width="20.140625" style="5" customWidth="1"/>
    <col min="12036" max="12036" width="52.85546875" style="5" customWidth="1"/>
    <col min="12037" max="12042" width="9.140625" style="5"/>
    <col min="12043" max="12043" width="0" style="5" hidden="1" customWidth="1"/>
    <col min="12044" max="12288" width="9.140625" style="5"/>
    <col min="12289" max="12289" width="9.140625" style="5" customWidth="1"/>
    <col min="12290" max="12290" width="32.85546875" style="5" customWidth="1"/>
    <col min="12291" max="12291" width="20.140625" style="5" customWidth="1"/>
    <col min="12292" max="12292" width="52.85546875" style="5" customWidth="1"/>
    <col min="12293" max="12298" width="9.140625" style="5"/>
    <col min="12299" max="12299" width="0" style="5" hidden="1" customWidth="1"/>
    <col min="12300" max="12544" width="9.140625" style="5"/>
    <col min="12545" max="12545" width="9.140625" style="5" customWidth="1"/>
    <col min="12546" max="12546" width="32.85546875" style="5" customWidth="1"/>
    <col min="12547" max="12547" width="20.140625" style="5" customWidth="1"/>
    <col min="12548" max="12548" width="52.85546875" style="5" customWidth="1"/>
    <col min="12549" max="12554" width="9.140625" style="5"/>
    <col min="12555" max="12555" width="0" style="5" hidden="1" customWidth="1"/>
    <col min="12556" max="12800" width="9.140625" style="5"/>
    <col min="12801" max="12801" width="9.140625" style="5" customWidth="1"/>
    <col min="12802" max="12802" width="32.85546875" style="5" customWidth="1"/>
    <col min="12803" max="12803" width="20.140625" style="5" customWidth="1"/>
    <col min="12804" max="12804" width="52.85546875" style="5" customWidth="1"/>
    <col min="12805" max="12810" width="9.140625" style="5"/>
    <col min="12811" max="12811" width="0" style="5" hidden="1" customWidth="1"/>
    <col min="12812" max="13056" width="9.140625" style="5"/>
    <col min="13057" max="13057" width="9.140625" style="5" customWidth="1"/>
    <col min="13058" max="13058" width="32.85546875" style="5" customWidth="1"/>
    <col min="13059" max="13059" width="20.140625" style="5" customWidth="1"/>
    <col min="13060" max="13060" width="52.85546875" style="5" customWidth="1"/>
    <col min="13061" max="13066" width="9.140625" style="5"/>
    <col min="13067" max="13067" width="0" style="5" hidden="1" customWidth="1"/>
    <col min="13068" max="13312" width="9.140625" style="5"/>
    <col min="13313" max="13313" width="9.140625" style="5" customWidth="1"/>
    <col min="13314" max="13314" width="32.85546875" style="5" customWidth="1"/>
    <col min="13315" max="13315" width="20.140625" style="5" customWidth="1"/>
    <col min="13316" max="13316" width="52.85546875" style="5" customWidth="1"/>
    <col min="13317" max="13322" width="9.140625" style="5"/>
    <col min="13323" max="13323" width="0" style="5" hidden="1" customWidth="1"/>
    <col min="13324" max="13568" width="9.140625" style="5"/>
    <col min="13569" max="13569" width="9.140625" style="5" customWidth="1"/>
    <col min="13570" max="13570" width="32.85546875" style="5" customWidth="1"/>
    <col min="13571" max="13571" width="20.140625" style="5" customWidth="1"/>
    <col min="13572" max="13572" width="52.85546875" style="5" customWidth="1"/>
    <col min="13573" max="13578" width="9.140625" style="5"/>
    <col min="13579" max="13579" width="0" style="5" hidden="1" customWidth="1"/>
    <col min="13580" max="13824" width="9.140625" style="5"/>
    <col min="13825" max="13825" width="9.140625" style="5" customWidth="1"/>
    <col min="13826" max="13826" width="32.85546875" style="5" customWidth="1"/>
    <col min="13827" max="13827" width="20.140625" style="5" customWidth="1"/>
    <col min="13828" max="13828" width="52.85546875" style="5" customWidth="1"/>
    <col min="13829" max="13834" width="9.140625" style="5"/>
    <col min="13835" max="13835" width="0" style="5" hidden="1" customWidth="1"/>
    <col min="13836" max="14080" width="9.140625" style="5"/>
    <col min="14081" max="14081" width="9.140625" style="5" customWidth="1"/>
    <col min="14082" max="14082" width="32.85546875" style="5" customWidth="1"/>
    <col min="14083" max="14083" width="20.140625" style="5" customWidth="1"/>
    <col min="14084" max="14084" width="52.85546875" style="5" customWidth="1"/>
    <col min="14085" max="14090" width="9.140625" style="5"/>
    <col min="14091" max="14091" width="0" style="5" hidden="1" customWidth="1"/>
    <col min="14092" max="14336" width="9.140625" style="5"/>
    <col min="14337" max="14337" width="9.140625" style="5" customWidth="1"/>
    <col min="14338" max="14338" width="32.85546875" style="5" customWidth="1"/>
    <col min="14339" max="14339" width="20.140625" style="5" customWidth="1"/>
    <col min="14340" max="14340" width="52.85546875" style="5" customWidth="1"/>
    <col min="14341" max="14346" width="9.140625" style="5"/>
    <col min="14347" max="14347" width="0" style="5" hidden="1" customWidth="1"/>
    <col min="14348" max="14592" width="9.140625" style="5"/>
    <col min="14593" max="14593" width="9.140625" style="5" customWidth="1"/>
    <col min="14594" max="14594" width="32.85546875" style="5" customWidth="1"/>
    <col min="14595" max="14595" width="20.140625" style="5" customWidth="1"/>
    <col min="14596" max="14596" width="52.85546875" style="5" customWidth="1"/>
    <col min="14597" max="14602" width="9.140625" style="5"/>
    <col min="14603" max="14603" width="0" style="5" hidden="1" customWidth="1"/>
    <col min="14604" max="14848" width="9.140625" style="5"/>
    <col min="14849" max="14849" width="9.140625" style="5" customWidth="1"/>
    <col min="14850" max="14850" width="32.85546875" style="5" customWidth="1"/>
    <col min="14851" max="14851" width="20.140625" style="5" customWidth="1"/>
    <col min="14852" max="14852" width="52.85546875" style="5" customWidth="1"/>
    <col min="14853" max="14858" width="9.140625" style="5"/>
    <col min="14859" max="14859" width="0" style="5" hidden="1" customWidth="1"/>
    <col min="14860" max="15104" width="9.140625" style="5"/>
    <col min="15105" max="15105" width="9.140625" style="5" customWidth="1"/>
    <col min="15106" max="15106" width="32.85546875" style="5" customWidth="1"/>
    <col min="15107" max="15107" width="20.140625" style="5" customWidth="1"/>
    <col min="15108" max="15108" width="52.85546875" style="5" customWidth="1"/>
    <col min="15109" max="15114" width="9.140625" style="5"/>
    <col min="15115" max="15115" width="0" style="5" hidden="1" customWidth="1"/>
    <col min="15116" max="15360" width="9.140625" style="5"/>
    <col min="15361" max="15361" width="9.140625" style="5" customWidth="1"/>
    <col min="15362" max="15362" width="32.85546875" style="5" customWidth="1"/>
    <col min="15363" max="15363" width="20.140625" style="5" customWidth="1"/>
    <col min="15364" max="15364" width="52.85546875" style="5" customWidth="1"/>
    <col min="15365" max="15370" width="9.140625" style="5"/>
    <col min="15371" max="15371" width="0" style="5" hidden="1" customWidth="1"/>
    <col min="15372" max="15616" width="9.140625" style="5"/>
    <col min="15617" max="15617" width="9.140625" style="5" customWidth="1"/>
    <col min="15618" max="15618" width="32.85546875" style="5" customWidth="1"/>
    <col min="15619" max="15619" width="20.140625" style="5" customWidth="1"/>
    <col min="15620" max="15620" width="52.85546875" style="5" customWidth="1"/>
    <col min="15621" max="15626" width="9.140625" style="5"/>
    <col min="15627" max="15627" width="0" style="5" hidden="1" customWidth="1"/>
    <col min="15628" max="15872" width="9.140625" style="5"/>
    <col min="15873" max="15873" width="9.140625" style="5" customWidth="1"/>
    <col min="15874" max="15874" width="32.85546875" style="5" customWidth="1"/>
    <col min="15875" max="15875" width="20.140625" style="5" customWidth="1"/>
    <col min="15876" max="15876" width="52.85546875" style="5" customWidth="1"/>
    <col min="15877" max="15882" width="9.140625" style="5"/>
    <col min="15883" max="15883" width="0" style="5" hidden="1" customWidth="1"/>
    <col min="15884" max="16128" width="9.140625" style="5"/>
    <col min="16129" max="16129" width="9.140625" style="5" customWidth="1"/>
    <col min="16130" max="16130" width="32.85546875" style="5" customWidth="1"/>
    <col min="16131" max="16131" width="20.140625" style="5" customWidth="1"/>
    <col min="16132" max="16132" width="52.85546875" style="5" customWidth="1"/>
    <col min="16133" max="16138" width="9.140625" style="5"/>
    <col min="16139" max="16139" width="0" style="5" hidden="1" customWidth="1"/>
    <col min="16140" max="16384" width="9.140625" style="5"/>
  </cols>
  <sheetData>
    <row r="1" spans="1:11" ht="15.75">
      <c r="B1" s="2" t="s">
        <v>0</v>
      </c>
      <c r="C1" s="3"/>
      <c r="D1" s="4"/>
    </row>
    <row r="2" spans="1:11" ht="14.25">
      <c r="B2" s="6" t="s">
        <v>329</v>
      </c>
      <c r="K2" s="5" t="s">
        <v>1</v>
      </c>
    </row>
    <row r="3" spans="1:11" ht="14.25">
      <c r="B3" s="6"/>
    </row>
    <row r="4" spans="1:11" s="9" customFormat="1" ht="25.5">
      <c r="A4" s="8"/>
      <c r="B4" s="33" t="s">
        <v>2</v>
      </c>
      <c r="C4" s="33" t="s">
        <v>3</v>
      </c>
      <c r="D4" s="33" t="s">
        <v>4</v>
      </c>
      <c r="K4" s="9" t="s">
        <v>5</v>
      </c>
    </row>
    <row r="5" spans="1:11" s="9" customFormat="1" ht="25.5" customHeight="1">
      <c r="A5" s="48" t="s">
        <v>48</v>
      </c>
      <c r="B5" s="49" t="s">
        <v>49</v>
      </c>
      <c r="C5" s="10">
        <v>50</v>
      </c>
      <c r="D5" s="84" t="s">
        <v>350</v>
      </c>
    </row>
    <row r="6" spans="1:11" ht="76.5">
      <c r="A6" s="29" t="s">
        <v>34</v>
      </c>
      <c r="B6" s="30" t="s">
        <v>35</v>
      </c>
      <c r="C6" s="83">
        <v>5967</v>
      </c>
      <c r="D6" s="84" t="s">
        <v>348</v>
      </c>
    </row>
    <row r="7" spans="1:11" s="7" customFormat="1" ht="38.25">
      <c r="A7" s="29" t="s">
        <v>36</v>
      </c>
      <c r="B7" s="30" t="s">
        <v>37</v>
      </c>
      <c r="C7" s="85">
        <v>1517</v>
      </c>
      <c r="D7" s="330" t="s">
        <v>352</v>
      </c>
      <c r="K7" s="7" t="s">
        <v>10</v>
      </c>
    </row>
    <row r="8" spans="1:11" ht="18.75" customHeight="1">
      <c r="A8" s="13"/>
      <c r="B8" s="13" t="s">
        <v>15</v>
      </c>
      <c r="C8" s="14">
        <f>SUM(C5:C7)</f>
        <v>7534</v>
      </c>
      <c r="D8" s="270" t="s">
        <v>207</v>
      </c>
    </row>
    <row r="9" spans="1:11" ht="27" customHeight="1">
      <c r="A9" s="32"/>
      <c r="B9" s="25" t="s">
        <v>16</v>
      </c>
      <c r="C9" s="33" t="s">
        <v>3</v>
      </c>
      <c r="D9" s="33" t="s">
        <v>4</v>
      </c>
    </row>
    <row r="10" spans="1:11">
      <c r="A10" s="29" t="s">
        <v>38</v>
      </c>
      <c r="B10" s="31" t="s">
        <v>17</v>
      </c>
      <c r="C10" s="12">
        <v>50</v>
      </c>
      <c r="D10" s="84" t="s">
        <v>351</v>
      </c>
    </row>
    <row r="11" spans="1:11" ht="25.5">
      <c r="A11" s="29" t="s">
        <v>39</v>
      </c>
      <c r="B11" s="31" t="s">
        <v>19</v>
      </c>
      <c r="C11" s="87">
        <v>1417</v>
      </c>
      <c r="D11" s="330" t="s">
        <v>353</v>
      </c>
    </row>
    <row r="12" spans="1:11" ht="21.75">
      <c r="A12" s="29" t="s">
        <v>40</v>
      </c>
      <c r="B12" s="31" t="s">
        <v>41</v>
      </c>
      <c r="C12" s="87">
        <v>305</v>
      </c>
      <c r="D12" s="318" t="s">
        <v>346</v>
      </c>
    </row>
    <row r="13" spans="1:11" hidden="1">
      <c r="A13" s="29" t="s">
        <v>42</v>
      </c>
      <c r="B13" s="31" t="s">
        <v>22</v>
      </c>
      <c r="C13" s="87"/>
      <c r="D13" s="330"/>
    </row>
    <row r="14" spans="1:11" ht="25.5">
      <c r="A14" s="29" t="s">
        <v>43</v>
      </c>
      <c r="B14" s="31" t="s">
        <v>23</v>
      </c>
      <c r="C14" s="87">
        <v>240</v>
      </c>
      <c r="D14" s="330" t="s">
        <v>347</v>
      </c>
    </row>
    <row r="15" spans="1:11" hidden="1">
      <c r="A15" s="29" t="s">
        <v>44</v>
      </c>
      <c r="B15" s="31" t="s">
        <v>24</v>
      </c>
      <c r="C15" s="85"/>
      <c r="D15" s="330"/>
    </row>
    <row r="16" spans="1:11">
      <c r="A16" s="13"/>
      <c r="B16" s="13" t="s">
        <v>25</v>
      </c>
      <c r="C16" s="14">
        <f>SUM(C10:C15)</f>
        <v>2012</v>
      </c>
      <c r="D16" s="334"/>
    </row>
    <row r="17" spans="1:4" ht="51">
      <c r="A17" s="46"/>
      <c r="B17" s="293"/>
      <c r="C17" s="89">
        <f>C8-C16</f>
        <v>5522</v>
      </c>
      <c r="D17" s="330" t="s">
        <v>349</v>
      </c>
    </row>
    <row r="18" spans="1:4">
      <c r="A18" s="16"/>
      <c r="B18" s="19"/>
      <c r="C18" s="71"/>
    </row>
    <row r="19" spans="1:4">
      <c r="A19" s="16"/>
      <c r="B19" s="18"/>
    </row>
    <row r="20" spans="1:4">
      <c r="A20" s="16"/>
      <c r="B20" s="18"/>
    </row>
    <row r="21" spans="1:4">
      <c r="A21" s="16"/>
      <c r="B21" s="18"/>
    </row>
    <row r="22" spans="1:4">
      <c r="A22" s="16"/>
      <c r="B22" s="20"/>
    </row>
    <row r="23" spans="1:4">
      <c r="A23" s="16"/>
      <c r="B23" s="19"/>
    </row>
    <row r="24" spans="1:4">
      <c r="A24" s="16"/>
      <c r="B24" s="18"/>
    </row>
    <row r="25" spans="1:4">
      <c r="A25" s="16"/>
      <c r="B25" s="17"/>
    </row>
    <row r="26" spans="1:4">
      <c r="A26" s="16"/>
      <c r="B26" s="17"/>
    </row>
    <row r="27" spans="1:4">
      <c r="A27" s="16"/>
      <c r="B27" s="17"/>
    </row>
    <row r="28" spans="1:4">
      <c r="A28" s="16"/>
      <c r="B28" s="17"/>
    </row>
    <row r="29" spans="1:4">
      <c r="A29" s="16"/>
      <c r="B29" s="18"/>
    </row>
    <row r="30" spans="1:4">
      <c r="A30" s="16"/>
      <c r="B30" s="17"/>
    </row>
    <row r="31" spans="1:4">
      <c r="A31" s="16"/>
      <c r="B31" s="17"/>
    </row>
    <row r="32" spans="1:4">
      <c r="A32" s="16"/>
      <c r="B32" s="17"/>
    </row>
    <row r="33" spans="1:2">
      <c r="A33" s="16"/>
      <c r="B33" s="18"/>
    </row>
    <row r="34" spans="1:2">
      <c r="A34" s="16"/>
      <c r="B34" s="18"/>
    </row>
    <row r="35" spans="1:2">
      <c r="A35" s="16"/>
      <c r="B35" s="17"/>
    </row>
    <row r="36" spans="1:2">
      <c r="A36" s="16"/>
      <c r="B36" s="17"/>
    </row>
    <row r="37" spans="1:2">
      <c r="A37" s="16"/>
      <c r="B37" s="17"/>
    </row>
    <row r="38" spans="1:2">
      <c r="A38" s="16"/>
      <c r="B38" s="18"/>
    </row>
    <row r="39" spans="1:2">
      <c r="A39" s="16"/>
      <c r="B39" s="18"/>
    </row>
    <row r="40" spans="1:2">
      <c r="A40" s="16"/>
      <c r="B40" s="17"/>
    </row>
    <row r="41" spans="1:2">
      <c r="A41" s="16"/>
      <c r="B41" s="17"/>
    </row>
    <row r="42" spans="1:2">
      <c r="A42" s="16"/>
      <c r="B42" s="17"/>
    </row>
    <row r="43" spans="1:2">
      <c r="A43" s="16"/>
      <c r="B43" s="18"/>
    </row>
    <row r="44" spans="1:2">
      <c r="A44" s="16"/>
      <c r="B44" s="17"/>
    </row>
    <row r="45" spans="1:2">
      <c r="A45" s="16"/>
      <c r="B45" s="17"/>
    </row>
    <row r="46" spans="1:2">
      <c r="A46" s="16"/>
      <c r="B46" s="17"/>
    </row>
    <row r="47" spans="1:2">
      <c r="A47" s="16"/>
      <c r="B47" s="17"/>
    </row>
    <row r="48" spans="1:2">
      <c r="A48" s="16"/>
      <c r="B48" s="17"/>
    </row>
    <row r="49" spans="1:2">
      <c r="A49" s="16"/>
      <c r="B49" s="18"/>
    </row>
    <row r="50" spans="1:2">
      <c r="A50" s="16"/>
      <c r="B50" s="17"/>
    </row>
    <row r="51" spans="1:2">
      <c r="A51" s="16"/>
      <c r="B51" s="17"/>
    </row>
    <row r="52" spans="1:2">
      <c r="A52" s="16"/>
      <c r="B52" s="17"/>
    </row>
    <row r="53" spans="1:2">
      <c r="A53" s="16"/>
      <c r="B53" s="17"/>
    </row>
    <row r="54" spans="1:2">
      <c r="A54" s="16"/>
      <c r="B54" s="17"/>
    </row>
    <row r="55" spans="1:2">
      <c r="A55" s="16"/>
      <c r="B55" s="17"/>
    </row>
    <row r="56" spans="1:2">
      <c r="A56" s="16"/>
      <c r="B56" s="17"/>
    </row>
    <row r="57" spans="1:2">
      <c r="A57" s="16"/>
      <c r="B57" s="17"/>
    </row>
    <row r="58" spans="1:2">
      <c r="A58" s="16"/>
      <c r="B58" s="19"/>
    </row>
    <row r="59" spans="1:2">
      <c r="A59" s="16"/>
      <c r="B59" s="18"/>
    </row>
    <row r="60" spans="1:2">
      <c r="A60" s="16"/>
      <c r="B60" s="17"/>
    </row>
    <row r="61" spans="1:2">
      <c r="A61" s="16"/>
      <c r="B61" s="17"/>
    </row>
    <row r="62" spans="1:2">
      <c r="A62" s="16"/>
      <c r="B62" s="17"/>
    </row>
    <row r="63" spans="1:2">
      <c r="A63" s="16"/>
      <c r="B63" s="18"/>
    </row>
    <row r="64" spans="1:2">
      <c r="A64" s="16"/>
      <c r="B64" s="17"/>
    </row>
    <row r="65" spans="1:2">
      <c r="A65" s="16"/>
      <c r="B65" s="17"/>
    </row>
    <row r="66" spans="1:2">
      <c r="A66" s="16"/>
      <c r="B66" s="17"/>
    </row>
    <row r="67" spans="1:2">
      <c r="A67" s="16"/>
      <c r="B67" s="17"/>
    </row>
    <row r="68" spans="1:2">
      <c r="A68" s="16"/>
      <c r="B68" s="18"/>
    </row>
    <row r="69" spans="1:2">
      <c r="A69" s="16"/>
      <c r="B69" s="17"/>
    </row>
    <row r="70" spans="1:2">
      <c r="A70" s="16"/>
      <c r="B70" s="17"/>
    </row>
    <row r="71" spans="1:2">
      <c r="A71" s="16"/>
      <c r="B71" s="17"/>
    </row>
    <row r="72" spans="1:2">
      <c r="A72" s="16"/>
      <c r="B72" s="21"/>
    </row>
    <row r="73" spans="1:2">
      <c r="A73" s="16"/>
      <c r="B73" s="18"/>
    </row>
    <row r="74" spans="1:2">
      <c r="A74" s="16"/>
      <c r="B74" s="17"/>
    </row>
    <row r="75" spans="1:2">
      <c r="A75" s="16"/>
      <c r="B75" s="17"/>
    </row>
    <row r="76" spans="1:2">
      <c r="A76" s="16"/>
      <c r="B76" s="18"/>
    </row>
    <row r="77" spans="1:2">
      <c r="A77" s="16"/>
      <c r="B77" s="20"/>
    </row>
    <row r="78" spans="1:2">
      <c r="A78" s="16"/>
      <c r="B78" s="21"/>
    </row>
    <row r="79" spans="1:2">
      <c r="A79" s="16"/>
      <c r="B79" s="18"/>
    </row>
    <row r="80" spans="1:2">
      <c r="A80" s="16"/>
      <c r="B80" s="17"/>
    </row>
    <row r="81" spans="1:2">
      <c r="A81" s="16"/>
      <c r="B81" s="22"/>
    </row>
    <row r="82" spans="1:2">
      <c r="A82" s="16"/>
      <c r="B82" s="22"/>
    </row>
    <row r="83" spans="1:2">
      <c r="A83" s="16"/>
      <c r="B83" s="22"/>
    </row>
    <row r="84" spans="1:2">
      <c r="A84" s="16"/>
      <c r="B84" s="23"/>
    </row>
    <row r="85" spans="1:2">
      <c r="A85" s="16"/>
      <c r="B85" s="23"/>
    </row>
    <row r="86" spans="1:2">
      <c r="A86" s="16"/>
      <c r="B86" s="22"/>
    </row>
    <row r="87" spans="1:2">
      <c r="A87" s="16"/>
      <c r="B87" s="17"/>
    </row>
    <row r="88" spans="1:2">
      <c r="A88" s="16"/>
      <c r="B88" s="22"/>
    </row>
    <row r="89" spans="1:2">
      <c r="A89" s="16"/>
      <c r="B89" s="22"/>
    </row>
    <row r="90" spans="1:2">
      <c r="A90" s="16"/>
      <c r="B90" s="22"/>
    </row>
    <row r="91" spans="1:2">
      <c r="A91" s="16"/>
      <c r="B91" s="22"/>
    </row>
    <row r="92" spans="1:2">
      <c r="A92" s="16"/>
      <c r="B92" s="17"/>
    </row>
    <row r="93" spans="1:2">
      <c r="A93" s="16"/>
      <c r="B93" s="22"/>
    </row>
    <row r="94" spans="1:2">
      <c r="A94" s="16"/>
      <c r="B94" s="22"/>
    </row>
    <row r="95" spans="1:2">
      <c r="A95" s="16"/>
      <c r="B95" s="22"/>
    </row>
    <row r="96" spans="1:2">
      <c r="A96" s="16"/>
      <c r="B96" s="22"/>
    </row>
    <row r="97" spans="1:2">
      <c r="A97" s="16"/>
      <c r="B97" s="17"/>
    </row>
    <row r="98" spans="1:2">
      <c r="A98" s="16"/>
      <c r="B98" s="17"/>
    </row>
    <row r="99" spans="1:2">
      <c r="A99" s="16"/>
      <c r="B99" s="22"/>
    </row>
    <row r="100" spans="1:2">
      <c r="A100" s="16"/>
      <c r="B100" s="22"/>
    </row>
    <row r="101" spans="1:2">
      <c r="A101" s="16"/>
      <c r="B101" s="22"/>
    </row>
    <row r="102" spans="1:2">
      <c r="A102" s="16"/>
      <c r="B102" s="22"/>
    </row>
    <row r="103" spans="1:2">
      <c r="A103" s="16"/>
      <c r="B103" s="17"/>
    </row>
    <row r="104" spans="1:2">
      <c r="A104" s="16"/>
      <c r="B104" s="22"/>
    </row>
    <row r="105" spans="1:2">
      <c r="A105" s="16"/>
      <c r="B105" s="22"/>
    </row>
    <row r="106" spans="1:2">
      <c r="A106" s="16"/>
      <c r="B106" s="22"/>
    </row>
    <row r="107" spans="1:2">
      <c r="A107" s="16"/>
      <c r="B107" s="22"/>
    </row>
    <row r="108" spans="1:2">
      <c r="A108" s="16"/>
      <c r="B108" s="22"/>
    </row>
    <row r="109" spans="1:2">
      <c r="A109" s="16"/>
      <c r="B109" s="22"/>
    </row>
    <row r="110" spans="1:2">
      <c r="A110" s="16"/>
      <c r="B110" s="22"/>
    </row>
    <row r="111" spans="1:2">
      <c r="A111" s="16"/>
      <c r="B111" s="17"/>
    </row>
    <row r="112" spans="1:2">
      <c r="A112" s="16"/>
      <c r="B112" s="22"/>
    </row>
    <row r="113" spans="1:2">
      <c r="A113" s="16"/>
      <c r="B113" s="22"/>
    </row>
    <row r="114" spans="1:2">
      <c r="A114" s="16"/>
      <c r="B114" s="17"/>
    </row>
    <row r="115" spans="1:2">
      <c r="A115" s="16"/>
      <c r="B115" s="22"/>
    </row>
    <row r="116" spans="1:2">
      <c r="A116" s="16"/>
      <c r="B116" s="22"/>
    </row>
    <row r="117" spans="1:2">
      <c r="A117" s="16"/>
      <c r="B117" s="22"/>
    </row>
    <row r="118" spans="1:2">
      <c r="A118" s="16"/>
      <c r="B118" s="21"/>
    </row>
    <row r="119" spans="1:2">
      <c r="A119" s="16"/>
      <c r="B119" s="18"/>
    </row>
    <row r="120" spans="1:2">
      <c r="A120" s="16"/>
      <c r="B120" s="17"/>
    </row>
    <row r="121" spans="1:2">
      <c r="A121" s="16"/>
      <c r="B121" s="22"/>
    </row>
    <row r="122" spans="1:2">
      <c r="A122" s="16"/>
      <c r="B122" s="22"/>
    </row>
    <row r="123" spans="1:2">
      <c r="A123" s="16"/>
      <c r="B123" s="22"/>
    </row>
    <row r="124" spans="1:2">
      <c r="A124" s="16"/>
      <c r="B124" s="22"/>
    </row>
    <row r="125" spans="1:2">
      <c r="A125" s="16"/>
      <c r="B125" s="17"/>
    </row>
    <row r="126" spans="1:2">
      <c r="A126" s="16"/>
      <c r="B126" s="22"/>
    </row>
    <row r="127" spans="1:2">
      <c r="A127" s="16"/>
      <c r="B127" s="22"/>
    </row>
    <row r="128" spans="1:2">
      <c r="A128" s="16"/>
      <c r="B128" s="22"/>
    </row>
    <row r="129" spans="1:2">
      <c r="A129" s="16"/>
      <c r="B129" s="22"/>
    </row>
    <row r="130" spans="1:2">
      <c r="A130" s="16"/>
      <c r="B130" s="17"/>
    </row>
    <row r="131" spans="1:2">
      <c r="A131" s="16"/>
      <c r="B131" s="17"/>
    </row>
    <row r="132" spans="1:2">
      <c r="A132" s="16"/>
      <c r="B132" s="17"/>
    </row>
    <row r="133" spans="1:2">
      <c r="A133" s="16"/>
      <c r="B133" s="22"/>
    </row>
    <row r="134" spans="1:2">
      <c r="A134" s="16"/>
      <c r="B134" s="22"/>
    </row>
    <row r="135" spans="1:2">
      <c r="A135" s="16"/>
      <c r="B135" s="17"/>
    </row>
    <row r="136" spans="1:2">
      <c r="A136" s="16"/>
      <c r="B136" s="22"/>
    </row>
    <row r="137" spans="1:2">
      <c r="A137" s="16"/>
      <c r="B137" s="22"/>
    </row>
    <row r="138" spans="1:2">
      <c r="A138" s="16"/>
      <c r="B138" s="17"/>
    </row>
    <row r="139" spans="1:2">
      <c r="A139" s="16"/>
      <c r="B139" s="22"/>
    </row>
    <row r="140" spans="1:2">
      <c r="A140" s="16"/>
      <c r="B140" s="22"/>
    </row>
    <row r="141" spans="1:2">
      <c r="A141" s="16"/>
      <c r="B141" s="18"/>
    </row>
    <row r="142" spans="1:2">
      <c r="A142" s="16"/>
      <c r="B142" s="17"/>
    </row>
    <row r="143" spans="1:2">
      <c r="A143" s="16"/>
      <c r="B143" s="17"/>
    </row>
    <row r="144" spans="1:2">
      <c r="A144" s="16"/>
      <c r="B144" s="20"/>
    </row>
    <row r="145" spans="1:2">
      <c r="A145" s="16"/>
      <c r="B145" s="21"/>
    </row>
    <row r="146" spans="1:2">
      <c r="A146" s="16"/>
      <c r="B146" s="18"/>
    </row>
    <row r="147" spans="1:2">
      <c r="A147" s="16"/>
      <c r="B147" s="17"/>
    </row>
    <row r="148" spans="1:2">
      <c r="A148" s="16"/>
      <c r="B148" s="22"/>
    </row>
    <row r="149" spans="1:2">
      <c r="A149" s="16"/>
      <c r="B149" s="22"/>
    </row>
    <row r="150" spans="1:2">
      <c r="A150" s="16"/>
      <c r="B150" s="22"/>
    </row>
    <row r="151" spans="1:2">
      <c r="A151" s="16"/>
      <c r="B151" s="22"/>
    </row>
    <row r="152" spans="1:2">
      <c r="A152" s="16"/>
      <c r="B152" s="22"/>
    </row>
    <row r="153" spans="1:2">
      <c r="A153" s="16"/>
      <c r="B153" s="22"/>
    </row>
    <row r="154" spans="1:2">
      <c r="A154" s="16"/>
      <c r="B154" s="22"/>
    </row>
    <row r="155" spans="1:2">
      <c r="A155" s="16"/>
      <c r="B155" s="22"/>
    </row>
    <row r="156" spans="1:2">
      <c r="A156" s="16"/>
      <c r="B156" s="22"/>
    </row>
    <row r="157" spans="1:2">
      <c r="A157" s="16"/>
      <c r="B157" s="17"/>
    </row>
    <row r="158" spans="1:2">
      <c r="A158" s="16"/>
      <c r="B158" s="22"/>
    </row>
    <row r="159" spans="1:2">
      <c r="A159" s="16"/>
      <c r="B159" s="22"/>
    </row>
    <row r="160" spans="1:2">
      <c r="A160" s="16"/>
      <c r="B160" s="22"/>
    </row>
    <row r="161" spans="1:2">
      <c r="A161" s="16"/>
      <c r="B161" s="17"/>
    </row>
    <row r="162" spans="1:2">
      <c r="A162" s="16"/>
      <c r="B162" s="22"/>
    </row>
    <row r="163" spans="1:2">
      <c r="A163" s="16"/>
      <c r="B163" s="22"/>
    </row>
    <row r="164" spans="1:2">
      <c r="A164" s="16"/>
      <c r="B164" s="17"/>
    </row>
    <row r="165" spans="1:2">
      <c r="A165" s="16"/>
      <c r="B165" s="17"/>
    </row>
    <row r="166" spans="1:2">
      <c r="A166" s="16"/>
      <c r="B166" s="22"/>
    </row>
    <row r="167" spans="1:2">
      <c r="A167" s="16"/>
      <c r="B167" s="22"/>
    </row>
    <row r="168" spans="1:2">
      <c r="A168" s="16"/>
      <c r="B168" s="18"/>
    </row>
    <row r="169" spans="1:2">
      <c r="A169" s="16"/>
      <c r="B169" s="17"/>
    </row>
    <row r="170" spans="1:2">
      <c r="A170" s="16"/>
      <c r="B170" s="22"/>
    </row>
    <row r="171" spans="1:2">
      <c r="A171" s="16"/>
      <c r="B171" s="22"/>
    </row>
    <row r="172" spans="1:2">
      <c r="A172" s="16"/>
      <c r="B172" s="22"/>
    </row>
    <row r="173" spans="1:2">
      <c r="A173" s="16"/>
      <c r="B173" s="22"/>
    </row>
    <row r="174" spans="1:2">
      <c r="A174" s="16"/>
      <c r="B174" s="22"/>
    </row>
    <row r="175" spans="1:2">
      <c r="A175" s="16"/>
      <c r="B175" s="22"/>
    </row>
    <row r="176" spans="1:2">
      <c r="A176" s="16"/>
      <c r="B176" s="22"/>
    </row>
    <row r="177" spans="1:2">
      <c r="A177" s="16"/>
      <c r="B177" s="18"/>
    </row>
    <row r="178" spans="1:2">
      <c r="A178" s="16"/>
      <c r="B178" s="18"/>
    </row>
    <row r="179" spans="1:2">
      <c r="A179" s="16"/>
      <c r="B179" s="18"/>
    </row>
    <row r="180" spans="1:2">
      <c r="A180" s="16"/>
      <c r="B180" s="17"/>
    </row>
    <row r="181" spans="1:2">
      <c r="A181" s="16"/>
      <c r="B181" s="22"/>
    </row>
    <row r="182" spans="1:2">
      <c r="A182" s="16"/>
      <c r="B182" s="22"/>
    </row>
    <row r="183" spans="1:2">
      <c r="A183" s="16"/>
      <c r="B183" s="22"/>
    </row>
    <row r="184" spans="1:2">
      <c r="A184" s="16"/>
      <c r="B184" s="22"/>
    </row>
    <row r="185" spans="1:2">
      <c r="A185" s="16"/>
      <c r="B185" s="22"/>
    </row>
    <row r="186" spans="1:2">
      <c r="A186" s="16"/>
      <c r="B186" s="22"/>
    </row>
    <row r="187" spans="1:2">
      <c r="A187" s="16"/>
      <c r="B187" s="22"/>
    </row>
    <row r="188" spans="1:2">
      <c r="A188" s="16"/>
      <c r="B188" s="22"/>
    </row>
    <row r="189" spans="1:2">
      <c r="A189" s="16"/>
      <c r="B189" s="22"/>
    </row>
    <row r="190" spans="1:2">
      <c r="A190" s="16"/>
      <c r="B190" s="17"/>
    </row>
    <row r="191" spans="1:2">
      <c r="A191" s="16"/>
      <c r="B191" s="18"/>
    </row>
    <row r="192" spans="1:2">
      <c r="A192" s="16"/>
      <c r="B192" s="17"/>
    </row>
    <row r="193" spans="1:2">
      <c r="A193" s="16"/>
      <c r="B193" s="17"/>
    </row>
    <row r="194" spans="1:2">
      <c r="A194" s="16"/>
      <c r="B194" s="17"/>
    </row>
    <row r="195" spans="1:2">
      <c r="A195" s="16"/>
      <c r="B195" s="17"/>
    </row>
    <row r="196" spans="1:2">
      <c r="A196" s="16"/>
      <c r="B196" s="17"/>
    </row>
    <row r="197" spans="1:2">
      <c r="A197" s="16"/>
      <c r="B197" s="18"/>
    </row>
    <row r="198" spans="1:2">
      <c r="A198" s="16"/>
      <c r="B198" s="17"/>
    </row>
    <row r="199" spans="1:2">
      <c r="A199" s="16"/>
      <c r="B199" s="17"/>
    </row>
    <row r="200" spans="1:2">
      <c r="A200" s="16"/>
      <c r="B200" s="17"/>
    </row>
    <row r="201" spans="1:2">
      <c r="A201" s="16"/>
      <c r="B201" s="18"/>
    </row>
    <row r="202" spans="1:2">
      <c r="A202" s="16"/>
      <c r="B202" s="17"/>
    </row>
    <row r="203" spans="1:2">
      <c r="A203" s="16"/>
      <c r="B203" s="22"/>
    </row>
    <row r="204" spans="1:2">
      <c r="A204" s="16"/>
      <c r="B204" s="22"/>
    </row>
    <row r="205" spans="1:2">
      <c r="A205" s="16"/>
      <c r="B205" s="17"/>
    </row>
    <row r="206" spans="1:2">
      <c r="A206" s="16"/>
      <c r="B206" s="22"/>
    </row>
    <row r="207" spans="1:2">
      <c r="A207" s="16"/>
      <c r="B207" s="22"/>
    </row>
    <row r="208" spans="1:2">
      <c r="A208" s="16"/>
      <c r="B208" s="18"/>
    </row>
    <row r="209" spans="1:2">
      <c r="A209" s="16"/>
      <c r="B209" s="17"/>
    </row>
    <row r="210" spans="1:2">
      <c r="A210" s="16"/>
      <c r="B210" s="17"/>
    </row>
    <row r="211" spans="1:2">
      <c r="A211" s="16"/>
      <c r="B211" s="17"/>
    </row>
    <row r="212" spans="1:2">
      <c r="A212" s="16"/>
      <c r="B212" s="21"/>
    </row>
    <row r="213" spans="1:2">
      <c r="A213" s="16"/>
      <c r="B213" s="18"/>
    </row>
    <row r="214" spans="1:2">
      <c r="A214" s="16"/>
      <c r="B214" s="17"/>
    </row>
    <row r="215" spans="1:2">
      <c r="A215" s="16"/>
      <c r="B215" s="22"/>
    </row>
    <row r="216" spans="1:2">
      <c r="A216" s="16"/>
      <c r="B216" s="22"/>
    </row>
    <row r="217" spans="1:2">
      <c r="A217" s="16"/>
      <c r="B217" s="17"/>
    </row>
    <row r="218" spans="1:2">
      <c r="A218" s="16"/>
      <c r="B218" s="22"/>
    </row>
    <row r="219" spans="1:2">
      <c r="A219" s="16"/>
      <c r="B219" s="22"/>
    </row>
    <row r="220" spans="1:2">
      <c r="A220" s="16"/>
      <c r="B220" s="18"/>
    </row>
    <row r="221" spans="1:2">
      <c r="A221" s="16"/>
      <c r="B221" s="17"/>
    </row>
    <row r="222" spans="1:2">
      <c r="A222" s="16"/>
      <c r="B222" s="17"/>
    </row>
    <row r="223" spans="1:2">
      <c r="A223" s="16"/>
      <c r="B223" s="17"/>
    </row>
    <row r="224" spans="1:2">
      <c r="A224" s="16"/>
      <c r="B224" s="17"/>
    </row>
    <row r="225" spans="1:2">
      <c r="A225" s="16"/>
      <c r="B225" s="17"/>
    </row>
    <row r="226" spans="1:2">
      <c r="A226" s="16"/>
      <c r="B226" s="18"/>
    </row>
    <row r="227" spans="1:2">
      <c r="A227" s="16"/>
      <c r="B227" s="17"/>
    </row>
    <row r="228" spans="1:2">
      <c r="A228" s="16"/>
      <c r="B228" s="22"/>
    </row>
    <row r="229" spans="1:2">
      <c r="A229" s="16"/>
      <c r="B229" s="24"/>
    </row>
    <row r="230" spans="1:2">
      <c r="A230" s="16"/>
      <c r="B230" s="24"/>
    </row>
    <row r="231" spans="1:2">
      <c r="A231" s="16"/>
      <c r="B231" s="24"/>
    </row>
    <row r="232" spans="1:2">
      <c r="A232" s="16"/>
      <c r="B232" s="24"/>
    </row>
    <row r="233" spans="1:2">
      <c r="A233" s="16"/>
      <c r="B233" s="24"/>
    </row>
    <row r="234" spans="1:2">
      <c r="A234" s="16"/>
      <c r="B234" s="24"/>
    </row>
    <row r="235" spans="1:2">
      <c r="A235" s="16"/>
      <c r="B235" s="7"/>
    </row>
    <row r="236" spans="1:2">
      <c r="A236" s="16"/>
      <c r="B236" s="7"/>
    </row>
    <row r="237" spans="1:2">
      <c r="A237" s="16"/>
      <c r="B237" s="7"/>
    </row>
    <row r="238" spans="1:2">
      <c r="A238" s="16"/>
      <c r="B238" s="7"/>
    </row>
    <row r="239" spans="1:2">
      <c r="A239" s="16"/>
      <c r="B239" s="7"/>
    </row>
    <row r="240" spans="1:2">
      <c r="A240" s="16"/>
      <c r="B240" s="7"/>
    </row>
    <row r="241" spans="1:2">
      <c r="A241" s="16"/>
      <c r="B241" s="7"/>
    </row>
    <row r="242" spans="1:2">
      <c r="A242" s="16"/>
      <c r="B242" s="7"/>
    </row>
    <row r="243" spans="1:2">
      <c r="A243" s="16"/>
      <c r="B243" s="7"/>
    </row>
    <row r="244" spans="1:2">
      <c r="A244" s="16"/>
      <c r="B244" s="7"/>
    </row>
    <row r="245" spans="1:2">
      <c r="A245" s="16"/>
      <c r="B245" s="7"/>
    </row>
    <row r="246" spans="1:2">
      <c r="A246" s="16"/>
      <c r="B246" s="7"/>
    </row>
    <row r="247" spans="1:2">
      <c r="A247" s="16"/>
      <c r="B247" s="7"/>
    </row>
    <row r="248" spans="1:2">
      <c r="A248" s="16"/>
      <c r="B248" s="7"/>
    </row>
    <row r="249" spans="1:2">
      <c r="A249" s="16"/>
      <c r="B249" s="7"/>
    </row>
    <row r="250" spans="1:2">
      <c r="A250" s="16"/>
      <c r="B250" s="7"/>
    </row>
    <row r="251" spans="1:2">
      <c r="A251" s="16"/>
      <c r="B251" s="7"/>
    </row>
    <row r="252" spans="1:2">
      <c r="A252" s="16"/>
      <c r="B252" s="7"/>
    </row>
    <row r="253" spans="1:2">
      <c r="A253" s="16"/>
      <c r="B253" s="7"/>
    </row>
    <row r="254" spans="1:2">
      <c r="A254" s="16"/>
      <c r="B254" s="7"/>
    </row>
    <row r="255" spans="1:2">
      <c r="A255" s="16"/>
      <c r="B255" s="7"/>
    </row>
    <row r="256" spans="1:2">
      <c r="A256" s="16"/>
      <c r="B256" s="7"/>
    </row>
    <row r="257" spans="1:2">
      <c r="A257" s="16"/>
      <c r="B257" s="7"/>
    </row>
    <row r="258" spans="1:2">
      <c r="A258" s="16"/>
      <c r="B258" s="7"/>
    </row>
    <row r="259" spans="1:2">
      <c r="A259" s="16"/>
      <c r="B259" s="7"/>
    </row>
    <row r="260" spans="1:2">
      <c r="A260" s="16"/>
      <c r="B260" s="7"/>
    </row>
    <row r="261" spans="1:2">
      <c r="A261" s="16"/>
      <c r="B261" s="7"/>
    </row>
    <row r="262" spans="1:2">
      <c r="A262" s="16"/>
      <c r="B262" s="7"/>
    </row>
    <row r="263" spans="1:2">
      <c r="A263" s="16"/>
      <c r="B263" s="7"/>
    </row>
    <row r="264" spans="1:2">
      <c r="A264" s="16"/>
      <c r="B264" s="7"/>
    </row>
    <row r="265" spans="1:2">
      <c r="A265" s="16"/>
      <c r="B265" s="7"/>
    </row>
    <row r="266" spans="1:2">
      <c r="A266" s="16"/>
      <c r="B266" s="7"/>
    </row>
    <row r="267" spans="1:2">
      <c r="A267" s="16"/>
      <c r="B267" s="7"/>
    </row>
    <row r="268" spans="1:2">
      <c r="A268" s="16"/>
      <c r="B268" s="7"/>
    </row>
    <row r="269" spans="1:2">
      <c r="A269" s="16"/>
      <c r="B269" s="7"/>
    </row>
    <row r="270" spans="1:2">
      <c r="A270" s="16"/>
      <c r="B270" s="7"/>
    </row>
    <row r="271" spans="1:2">
      <c r="A271" s="16"/>
      <c r="B271" s="7"/>
    </row>
    <row r="272" spans="1:2">
      <c r="A272" s="16"/>
      <c r="B272" s="7"/>
    </row>
    <row r="273" spans="1:2">
      <c r="A273" s="16"/>
      <c r="B273" s="7"/>
    </row>
    <row r="274" spans="1:2">
      <c r="A274" s="16"/>
      <c r="B274" s="7"/>
    </row>
    <row r="275" spans="1:2">
      <c r="A275" s="16"/>
      <c r="B275" s="7"/>
    </row>
    <row r="276" spans="1:2">
      <c r="A276" s="16"/>
      <c r="B276" s="7"/>
    </row>
    <row r="277" spans="1:2">
      <c r="A277" s="16"/>
      <c r="B277" s="7"/>
    </row>
    <row r="278" spans="1:2">
      <c r="A278" s="16"/>
      <c r="B278" s="7"/>
    </row>
    <row r="279" spans="1:2">
      <c r="A279" s="16"/>
      <c r="B279" s="7"/>
    </row>
    <row r="280" spans="1:2">
      <c r="A280" s="16"/>
      <c r="B280" s="7"/>
    </row>
    <row r="281" spans="1:2">
      <c r="A281" s="16"/>
      <c r="B281" s="7"/>
    </row>
    <row r="282" spans="1:2">
      <c r="A282" s="16"/>
      <c r="B282" s="7"/>
    </row>
    <row r="283" spans="1:2">
      <c r="A283" s="16"/>
      <c r="B283" s="7"/>
    </row>
    <row r="284" spans="1:2">
      <c r="A284" s="16"/>
      <c r="B284" s="7"/>
    </row>
    <row r="285" spans="1:2">
      <c r="A285" s="16"/>
      <c r="B285" s="7"/>
    </row>
    <row r="286" spans="1:2">
      <c r="A286" s="16"/>
      <c r="B286" s="7"/>
    </row>
    <row r="287" spans="1:2">
      <c r="A287" s="16"/>
      <c r="B287" s="7"/>
    </row>
    <row r="288" spans="1:2">
      <c r="A288" s="16"/>
      <c r="B288" s="7"/>
    </row>
    <row r="289" spans="1:2">
      <c r="A289" s="16"/>
      <c r="B289" s="7"/>
    </row>
    <row r="290" spans="1:2">
      <c r="A290" s="16"/>
      <c r="B290" s="7"/>
    </row>
    <row r="291" spans="1:2">
      <c r="A291" s="16"/>
      <c r="B291" s="7"/>
    </row>
    <row r="292" spans="1:2">
      <c r="A292" s="16"/>
      <c r="B292" s="7"/>
    </row>
    <row r="293" spans="1:2">
      <c r="A293" s="16"/>
      <c r="B293" s="7"/>
    </row>
    <row r="294" spans="1:2">
      <c r="A294" s="16"/>
      <c r="B294" s="7"/>
    </row>
    <row r="295" spans="1:2">
      <c r="A295" s="16"/>
      <c r="B295" s="7"/>
    </row>
    <row r="296" spans="1:2">
      <c r="A296" s="16"/>
      <c r="B296" s="7"/>
    </row>
    <row r="297" spans="1:2">
      <c r="A297" s="16"/>
      <c r="B297" s="7"/>
    </row>
    <row r="298" spans="1:2">
      <c r="A298" s="16"/>
      <c r="B298" s="7"/>
    </row>
    <row r="299" spans="1:2">
      <c r="A299" s="16"/>
      <c r="B299" s="7"/>
    </row>
    <row r="300" spans="1:2">
      <c r="A300" s="16"/>
      <c r="B300" s="7"/>
    </row>
    <row r="301" spans="1:2">
      <c r="A301" s="16"/>
      <c r="B301" s="7"/>
    </row>
    <row r="302" spans="1:2">
      <c r="A302" s="16"/>
      <c r="B302" s="7"/>
    </row>
    <row r="303" spans="1:2">
      <c r="A303" s="16"/>
      <c r="B303" s="7"/>
    </row>
    <row r="304" spans="1:2">
      <c r="A304" s="16"/>
      <c r="B304" s="7"/>
    </row>
    <row r="305" spans="1:2">
      <c r="A305" s="16"/>
      <c r="B305" s="7"/>
    </row>
    <row r="306" spans="1:2">
      <c r="A306" s="16"/>
      <c r="B306" s="7"/>
    </row>
    <row r="307" spans="1:2">
      <c r="A307" s="16"/>
      <c r="B307" s="7"/>
    </row>
    <row r="308" spans="1:2">
      <c r="A308" s="16"/>
      <c r="B308" s="7"/>
    </row>
    <row r="309" spans="1:2">
      <c r="A309" s="16"/>
      <c r="B309" s="7"/>
    </row>
    <row r="310" spans="1:2">
      <c r="A310" s="16"/>
      <c r="B310" s="7"/>
    </row>
    <row r="311" spans="1:2">
      <c r="A311" s="16"/>
      <c r="B311" s="7"/>
    </row>
    <row r="312" spans="1:2">
      <c r="A312" s="16"/>
      <c r="B312" s="7"/>
    </row>
    <row r="313" spans="1:2">
      <c r="A313" s="16"/>
      <c r="B313" s="7"/>
    </row>
    <row r="314" spans="1:2">
      <c r="A314" s="16"/>
      <c r="B314" s="7"/>
    </row>
    <row r="315" spans="1:2">
      <c r="A315" s="16"/>
      <c r="B315" s="7"/>
    </row>
    <row r="316" spans="1:2">
      <c r="A316" s="16"/>
      <c r="B316" s="7"/>
    </row>
    <row r="317" spans="1:2">
      <c r="A317" s="16"/>
      <c r="B317" s="7"/>
    </row>
    <row r="318" spans="1:2">
      <c r="A318" s="16"/>
      <c r="B318" s="7"/>
    </row>
    <row r="319" spans="1:2">
      <c r="A319" s="16"/>
      <c r="B319" s="7"/>
    </row>
    <row r="320" spans="1:2">
      <c r="A320" s="16"/>
      <c r="B320" s="7"/>
    </row>
    <row r="321" spans="1:2">
      <c r="A321" s="16"/>
      <c r="B321" s="7"/>
    </row>
    <row r="322" spans="1:2">
      <c r="A322" s="16"/>
      <c r="B322" s="7"/>
    </row>
    <row r="323" spans="1:2">
      <c r="A323" s="16"/>
      <c r="B323" s="7"/>
    </row>
    <row r="324" spans="1:2">
      <c r="A324" s="16"/>
      <c r="B324" s="7"/>
    </row>
    <row r="325" spans="1:2">
      <c r="A325" s="16"/>
      <c r="B325" s="7"/>
    </row>
    <row r="326" spans="1:2">
      <c r="A326" s="16"/>
      <c r="B326" s="7"/>
    </row>
    <row r="327" spans="1:2">
      <c r="A327" s="16"/>
      <c r="B327" s="7"/>
    </row>
    <row r="328" spans="1:2">
      <c r="A328" s="16"/>
      <c r="B328" s="7"/>
    </row>
    <row r="329" spans="1:2">
      <c r="A329" s="16"/>
      <c r="B329" s="7"/>
    </row>
    <row r="330" spans="1:2">
      <c r="A330" s="16"/>
      <c r="B330" s="7"/>
    </row>
    <row r="331" spans="1:2">
      <c r="A331" s="16"/>
      <c r="B331" s="7"/>
    </row>
    <row r="332" spans="1:2">
      <c r="A332" s="16"/>
      <c r="B332" s="7"/>
    </row>
    <row r="333" spans="1:2">
      <c r="A333" s="16"/>
      <c r="B333" s="7"/>
    </row>
    <row r="334" spans="1:2">
      <c r="A334" s="16"/>
      <c r="B334" s="7"/>
    </row>
    <row r="335" spans="1:2">
      <c r="A335" s="16"/>
      <c r="B335" s="7"/>
    </row>
    <row r="336" spans="1:2">
      <c r="A336" s="16"/>
      <c r="B336" s="7"/>
    </row>
    <row r="337" spans="1:2">
      <c r="A337" s="16"/>
      <c r="B337" s="7"/>
    </row>
    <row r="338" spans="1:2">
      <c r="A338" s="16"/>
      <c r="B338" s="7"/>
    </row>
    <row r="339" spans="1:2">
      <c r="A339" s="16"/>
      <c r="B339" s="7"/>
    </row>
    <row r="340" spans="1:2">
      <c r="A340" s="16"/>
      <c r="B340" s="7"/>
    </row>
    <row r="341" spans="1:2">
      <c r="A341" s="16"/>
      <c r="B341" s="7"/>
    </row>
    <row r="342" spans="1:2">
      <c r="A342" s="16"/>
      <c r="B342" s="7"/>
    </row>
    <row r="343" spans="1:2">
      <c r="A343" s="16"/>
      <c r="B343" s="7"/>
    </row>
    <row r="344" spans="1:2">
      <c r="A344" s="16"/>
      <c r="B344" s="7"/>
    </row>
    <row r="345" spans="1:2">
      <c r="A345" s="16"/>
      <c r="B345" s="7"/>
    </row>
    <row r="346" spans="1:2">
      <c r="A346" s="16"/>
      <c r="B346" s="7"/>
    </row>
    <row r="347" spans="1:2">
      <c r="A347" s="16"/>
      <c r="B347" s="7"/>
    </row>
    <row r="348" spans="1:2">
      <c r="A348" s="16"/>
      <c r="B348" s="7"/>
    </row>
    <row r="349" spans="1:2">
      <c r="A349" s="16"/>
      <c r="B349" s="7"/>
    </row>
    <row r="350" spans="1:2">
      <c r="A350" s="16"/>
      <c r="B350" s="7"/>
    </row>
    <row r="351" spans="1:2">
      <c r="A351" s="16"/>
      <c r="B351" s="7"/>
    </row>
    <row r="352" spans="1:2">
      <c r="A352" s="16"/>
      <c r="B352" s="7"/>
    </row>
    <row r="353" spans="1:2">
      <c r="A353" s="16"/>
      <c r="B353" s="7"/>
    </row>
    <row r="354" spans="1:2">
      <c r="A354" s="16"/>
      <c r="B354" s="7"/>
    </row>
    <row r="355" spans="1:2">
      <c r="A355" s="16"/>
      <c r="B355" s="7"/>
    </row>
    <row r="356" spans="1:2">
      <c r="A356" s="16"/>
      <c r="B356" s="7"/>
    </row>
    <row r="357" spans="1:2">
      <c r="A357" s="16"/>
      <c r="B357" s="7"/>
    </row>
    <row r="358" spans="1:2">
      <c r="A358" s="16"/>
      <c r="B358" s="7"/>
    </row>
    <row r="359" spans="1:2">
      <c r="A359" s="16"/>
      <c r="B359" s="7"/>
    </row>
    <row r="360" spans="1:2">
      <c r="A360" s="16"/>
      <c r="B360" s="7"/>
    </row>
    <row r="361" spans="1:2">
      <c r="A361" s="16"/>
      <c r="B361" s="7"/>
    </row>
    <row r="362" spans="1:2">
      <c r="A362" s="16"/>
      <c r="B362" s="7"/>
    </row>
    <row r="363" spans="1:2">
      <c r="A363" s="16"/>
      <c r="B363" s="7"/>
    </row>
    <row r="364" spans="1:2">
      <c r="A364" s="16"/>
      <c r="B364" s="7"/>
    </row>
    <row r="365" spans="1:2">
      <c r="A365" s="16"/>
      <c r="B365" s="7"/>
    </row>
    <row r="366" spans="1:2">
      <c r="A366" s="16"/>
      <c r="B366" s="7"/>
    </row>
    <row r="367" spans="1:2">
      <c r="A367" s="16"/>
      <c r="B367" s="7"/>
    </row>
    <row r="368" spans="1:2">
      <c r="A368" s="16"/>
      <c r="B368" s="7"/>
    </row>
    <row r="369" spans="1:2">
      <c r="A369" s="16"/>
      <c r="B369" s="7"/>
    </row>
    <row r="370" spans="1:2">
      <c r="A370" s="16"/>
      <c r="B370" s="7"/>
    </row>
    <row r="371" spans="1:2">
      <c r="A371" s="16"/>
      <c r="B371" s="7"/>
    </row>
    <row r="372" spans="1:2">
      <c r="A372" s="16"/>
      <c r="B372" s="7"/>
    </row>
    <row r="373" spans="1:2">
      <c r="A373" s="16"/>
      <c r="B373" s="7"/>
    </row>
    <row r="374" spans="1:2">
      <c r="A374" s="16"/>
      <c r="B374" s="7"/>
    </row>
    <row r="375" spans="1:2">
      <c r="A375" s="16"/>
      <c r="B375" s="7"/>
    </row>
    <row r="376" spans="1:2">
      <c r="A376" s="16"/>
      <c r="B376" s="7"/>
    </row>
    <row r="377" spans="1:2">
      <c r="A377" s="16"/>
      <c r="B377" s="7"/>
    </row>
    <row r="378" spans="1:2">
      <c r="A378" s="16"/>
      <c r="B378" s="7"/>
    </row>
    <row r="379" spans="1:2">
      <c r="A379" s="16"/>
      <c r="B379" s="7"/>
    </row>
    <row r="380" spans="1:2">
      <c r="A380" s="16"/>
      <c r="B380" s="7"/>
    </row>
    <row r="381" spans="1:2">
      <c r="A381" s="16"/>
      <c r="B381" s="7"/>
    </row>
    <row r="382" spans="1:2">
      <c r="A382" s="16"/>
      <c r="B382" s="7"/>
    </row>
    <row r="383" spans="1:2">
      <c r="A383" s="16"/>
      <c r="B383" s="7"/>
    </row>
    <row r="384" spans="1:2">
      <c r="A384" s="16"/>
      <c r="B384" s="7"/>
    </row>
    <row r="385" spans="1:2">
      <c r="A385" s="16"/>
      <c r="B385" s="7"/>
    </row>
    <row r="386" spans="1:2">
      <c r="A386" s="16"/>
      <c r="B386" s="7"/>
    </row>
    <row r="387" spans="1:2">
      <c r="A387" s="16"/>
      <c r="B387" s="7"/>
    </row>
    <row r="388" spans="1:2">
      <c r="A388" s="16"/>
      <c r="B388" s="7"/>
    </row>
    <row r="389" spans="1:2">
      <c r="A389" s="16"/>
      <c r="B389" s="7"/>
    </row>
    <row r="390" spans="1:2">
      <c r="A390" s="16"/>
      <c r="B390" s="7"/>
    </row>
    <row r="391" spans="1:2">
      <c r="A391" s="16"/>
      <c r="B391" s="7"/>
    </row>
    <row r="392" spans="1:2">
      <c r="A392" s="16"/>
      <c r="B392" s="7"/>
    </row>
    <row r="393" spans="1:2">
      <c r="A393" s="16"/>
      <c r="B393" s="7"/>
    </row>
    <row r="394" spans="1:2">
      <c r="A394" s="16"/>
      <c r="B394" s="7"/>
    </row>
  </sheetData>
  <dataValidations count="1">
    <dataValidation type="list" allowBlank="1" showInputMessage="1" showErrorMessage="1" sqref="C65110 IY65110 SU65110 ACQ65110 AMM65110 AWI65110 BGE65110 BQA65110 BZW65110 CJS65110 CTO65110 DDK65110 DNG65110 DXC65110 EGY65110 EQU65110 FAQ65110 FKM65110 FUI65110 GEE65110 GOA65110 GXW65110 HHS65110 HRO65110 IBK65110 ILG65110 IVC65110 JEY65110 JOU65110 JYQ65110 KIM65110 KSI65110 LCE65110 LMA65110 LVW65110 MFS65110 MPO65110 MZK65110 NJG65110 NTC65110 OCY65110 OMU65110 OWQ65110 PGM65110 PQI65110 QAE65110 QKA65110 QTW65110 RDS65110 RNO65110 RXK65110 SHG65110 SRC65110 TAY65110 TKU65110 TUQ65110 UEM65110 UOI65110 UYE65110 VIA65110 VRW65110 WBS65110 WLO65110 WVK65110 C130646 IY130646 SU130646 ACQ130646 AMM130646 AWI130646 BGE130646 BQA130646 BZW130646 CJS130646 CTO130646 DDK130646 DNG130646 DXC130646 EGY130646 EQU130646 FAQ130646 FKM130646 FUI130646 GEE130646 GOA130646 GXW130646 HHS130646 HRO130646 IBK130646 ILG130646 IVC130646 JEY130646 JOU130646 JYQ130646 KIM130646 KSI130646 LCE130646 LMA130646 LVW130646 MFS130646 MPO130646 MZK130646 NJG130646 NTC130646 OCY130646 OMU130646 OWQ130646 PGM130646 PQI130646 QAE130646 QKA130646 QTW130646 RDS130646 RNO130646 RXK130646 SHG130646 SRC130646 TAY130646 TKU130646 TUQ130646 UEM130646 UOI130646 UYE130646 VIA130646 VRW130646 WBS130646 WLO130646 WVK130646 C196182 IY196182 SU196182 ACQ196182 AMM196182 AWI196182 BGE196182 BQA196182 BZW196182 CJS196182 CTO196182 DDK196182 DNG196182 DXC196182 EGY196182 EQU196182 FAQ196182 FKM196182 FUI196182 GEE196182 GOA196182 GXW196182 HHS196182 HRO196182 IBK196182 ILG196182 IVC196182 JEY196182 JOU196182 JYQ196182 KIM196182 KSI196182 LCE196182 LMA196182 LVW196182 MFS196182 MPO196182 MZK196182 NJG196182 NTC196182 OCY196182 OMU196182 OWQ196182 PGM196182 PQI196182 QAE196182 QKA196182 QTW196182 RDS196182 RNO196182 RXK196182 SHG196182 SRC196182 TAY196182 TKU196182 TUQ196182 UEM196182 UOI196182 UYE196182 VIA196182 VRW196182 WBS196182 WLO196182 WVK196182 C261718 IY261718 SU261718 ACQ261718 AMM261718 AWI261718 BGE261718 BQA261718 BZW261718 CJS261718 CTO261718 DDK261718 DNG261718 DXC261718 EGY261718 EQU261718 FAQ261718 FKM261718 FUI261718 GEE261718 GOA261718 GXW261718 HHS261718 HRO261718 IBK261718 ILG261718 IVC261718 JEY261718 JOU261718 JYQ261718 KIM261718 KSI261718 LCE261718 LMA261718 LVW261718 MFS261718 MPO261718 MZK261718 NJG261718 NTC261718 OCY261718 OMU261718 OWQ261718 PGM261718 PQI261718 QAE261718 QKA261718 QTW261718 RDS261718 RNO261718 RXK261718 SHG261718 SRC261718 TAY261718 TKU261718 TUQ261718 UEM261718 UOI261718 UYE261718 VIA261718 VRW261718 WBS261718 WLO261718 WVK261718 C327254 IY327254 SU327254 ACQ327254 AMM327254 AWI327254 BGE327254 BQA327254 BZW327254 CJS327254 CTO327254 DDK327254 DNG327254 DXC327254 EGY327254 EQU327254 FAQ327254 FKM327254 FUI327254 GEE327254 GOA327254 GXW327254 HHS327254 HRO327254 IBK327254 ILG327254 IVC327254 JEY327254 JOU327254 JYQ327254 KIM327254 KSI327254 LCE327254 LMA327254 LVW327254 MFS327254 MPO327254 MZK327254 NJG327254 NTC327254 OCY327254 OMU327254 OWQ327254 PGM327254 PQI327254 QAE327254 QKA327254 QTW327254 RDS327254 RNO327254 RXK327254 SHG327254 SRC327254 TAY327254 TKU327254 TUQ327254 UEM327254 UOI327254 UYE327254 VIA327254 VRW327254 WBS327254 WLO327254 WVK327254 C392790 IY392790 SU392790 ACQ392790 AMM392790 AWI392790 BGE392790 BQA392790 BZW392790 CJS392790 CTO392790 DDK392790 DNG392790 DXC392790 EGY392790 EQU392790 FAQ392790 FKM392790 FUI392790 GEE392790 GOA392790 GXW392790 HHS392790 HRO392790 IBK392790 ILG392790 IVC392790 JEY392790 JOU392790 JYQ392790 KIM392790 KSI392790 LCE392790 LMA392790 LVW392790 MFS392790 MPO392790 MZK392790 NJG392790 NTC392790 OCY392790 OMU392790 OWQ392790 PGM392790 PQI392790 QAE392790 QKA392790 QTW392790 RDS392790 RNO392790 RXK392790 SHG392790 SRC392790 TAY392790 TKU392790 TUQ392790 UEM392790 UOI392790 UYE392790 VIA392790 VRW392790 WBS392790 WLO392790 WVK392790 C458326 IY458326 SU458326 ACQ458326 AMM458326 AWI458326 BGE458326 BQA458326 BZW458326 CJS458326 CTO458326 DDK458326 DNG458326 DXC458326 EGY458326 EQU458326 FAQ458326 FKM458326 FUI458326 GEE458326 GOA458326 GXW458326 HHS458326 HRO458326 IBK458326 ILG458326 IVC458326 JEY458326 JOU458326 JYQ458326 KIM458326 KSI458326 LCE458326 LMA458326 LVW458326 MFS458326 MPO458326 MZK458326 NJG458326 NTC458326 OCY458326 OMU458326 OWQ458326 PGM458326 PQI458326 QAE458326 QKA458326 QTW458326 RDS458326 RNO458326 RXK458326 SHG458326 SRC458326 TAY458326 TKU458326 TUQ458326 UEM458326 UOI458326 UYE458326 VIA458326 VRW458326 WBS458326 WLO458326 WVK458326 C523862 IY523862 SU523862 ACQ523862 AMM523862 AWI523862 BGE523862 BQA523862 BZW523862 CJS523862 CTO523862 DDK523862 DNG523862 DXC523862 EGY523862 EQU523862 FAQ523862 FKM523862 FUI523862 GEE523862 GOA523862 GXW523862 HHS523862 HRO523862 IBK523862 ILG523862 IVC523862 JEY523862 JOU523862 JYQ523862 KIM523862 KSI523862 LCE523862 LMA523862 LVW523862 MFS523862 MPO523862 MZK523862 NJG523862 NTC523862 OCY523862 OMU523862 OWQ523862 PGM523862 PQI523862 QAE523862 QKA523862 QTW523862 RDS523862 RNO523862 RXK523862 SHG523862 SRC523862 TAY523862 TKU523862 TUQ523862 UEM523862 UOI523862 UYE523862 VIA523862 VRW523862 WBS523862 WLO523862 WVK523862 C589398 IY589398 SU589398 ACQ589398 AMM589398 AWI589398 BGE589398 BQA589398 BZW589398 CJS589398 CTO589398 DDK589398 DNG589398 DXC589398 EGY589398 EQU589398 FAQ589398 FKM589398 FUI589398 GEE589398 GOA589398 GXW589398 HHS589398 HRO589398 IBK589398 ILG589398 IVC589398 JEY589398 JOU589398 JYQ589398 KIM589398 KSI589398 LCE589398 LMA589398 LVW589398 MFS589398 MPO589398 MZK589398 NJG589398 NTC589398 OCY589398 OMU589398 OWQ589398 PGM589398 PQI589398 QAE589398 QKA589398 QTW589398 RDS589398 RNO589398 RXK589398 SHG589398 SRC589398 TAY589398 TKU589398 TUQ589398 UEM589398 UOI589398 UYE589398 VIA589398 VRW589398 WBS589398 WLO589398 WVK589398 C654934 IY654934 SU654934 ACQ654934 AMM654934 AWI654934 BGE654934 BQA654934 BZW654934 CJS654934 CTO654934 DDK654934 DNG654934 DXC654934 EGY654934 EQU654934 FAQ654934 FKM654934 FUI654934 GEE654934 GOA654934 GXW654934 HHS654934 HRO654934 IBK654934 ILG654934 IVC654934 JEY654934 JOU654934 JYQ654934 KIM654934 KSI654934 LCE654934 LMA654934 LVW654934 MFS654934 MPO654934 MZK654934 NJG654934 NTC654934 OCY654934 OMU654934 OWQ654934 PGM654934 PQI654934 QAE654934 QKA654934 QTW654934 RDS654934 RNO654934 RXK654934 SHG654934 SRC654934 TAY654934 TKU654934 TUQ654934 UEM654934 UOI654934 UYE654934 VIA654934 VRW654934 WBS654934 WLO654934 WVK654934 C720470 IY720470 SU720470 ACQ720470 AMM720470 AWI720470 BGE720470 BQA720470 BZW720470 CJS720470 CTO720470 DDK720470 DNG720470 DXC720470 EGY720470 EQU720470 FAQ720470 FKM720470 FUI720470 GEE720470 GOA720470 GXW720470 HHS720470 HRO720470 IBK720470 ILG720470 IVC720470 JEY720470 JOU720470 JYQ720470 KIM720470 KSI720470 LCE720470 LMA720470 LVW720470 MFS720470 MPO720470 MZK720470 NJG720470 NTC720470 OCY720470 OMU720470 OWQ720470 PGM720470 PQI720470 QAE720470 QKA720470 QTW720470 RDS720470 RNO720470 RXK720470 SHG720470 SRC720470 TAY720470 TKU720470 TUQ720470 UEM720470 UOI720470 UYE720470 VIA720470 VRW720470 WBS720470 WLO720470 WVK720470 C786006 IY786006 SU786006 ACQ786006 AMM786006 AWI786006 BGE786006 BQA786006 BZW786006 CJS786006 CTO786006 DDK786006 DNG786006 DXC786006 EGY786006 EQU786006 FAQ786006 FKM786006 FUI786006 GEE786006 GOA786006 GXW786006 HHS786006 HRO786006 IBK786006 ILG786006 IVC786006 JEY786006 JOU786006 JYQ786006 KIM786006 KSI786006 LCE786006 LMA786006 LVW786006 MFS786006 MPO786006 MZK786006 NJG786006 NTC786006 OCY786006 OMU786006 OWQ786006 PGM786006 PQI786006 QAE786006 QKA786006 QTW786006 RDS786006 RNO786006 RXK786006 SHG786006 SRC786006 TAY786006 TKU786006 TUQ786006 UEM786006 UOI786006 UYE786006 VIA786006 VRW786006 WBS786006 WLO786006 WVK786006 C851542 IY851542 SU851542 ACQ851542 AMM851542 AWI851542 BGE851542 BQA851542 BZW851542 CJS851542 CTO851542 DDK851542 DNG851542 DXC851542 EGY851542 EQU851542 FAQ851542 FKM851542 FUI851542 GEE851542 GOA851542 GXW851542 HHS851542 HRO851542 IBK851542 ILG851542 IVC851542 JEY851542 JOU851542 JYQ851542 KIM851542 KSI851542 LCE851542 LMA851542 LVW851542 MFS851542 MPO851542 MZK851542 NJG851542 NTC851542 OCY851542 OMU851542 OWQ851542 PGM851542 PQI851542 QAE851542 QKA851542 QTW851542 RDS851542 RNO851542 RXK851542 SHG851542 SRC851542 TAY851542 TKU851542 TUQ851542 UEM851542 UOI851542 UYE851542 VIA851542 VRW851542 WBS851542 WLO851542 WVK851542 C917078 IY917078 SU917078 ACQ917078 AMM917078 AWI917078 BGE917078 BQA917078 BZW917078 CJS917078 CTO917078 DDK917078 DNG917078 DXC917078 EGY917078 EQU917078 FAQ917078 FKM917078 FUI917078 GEE917078 GOA917078 GXW917078 HHS917078 HRO917078 IBK917078 ILG917078 IVC917078 JEY917078 JOU917078 JYQ917078 KIM917078 KSI917078 LCE917078 LMA917078 LVW917078 MFS917078 MPO917078 MZK917078 NJG917078 NTC917078 OCY917078 OMU917078 OWQ917078 PGM917078 PQI917078 QAE917078 QKA917078 QTW917078 RDS917078 RNO917078 RXK917078 SHG917078 SRC917078 TAY917078 TKU917078 TUQ917078 UEM917078 UOI917078 UYE917078 VIA917078 VRW917078 WBS917078 WLO917078 WVK917078 C982614 IY982614 SU982614 ACQ982614 AMM982614 AWI982614 BGE982614 BQA982614 BZW982614 CJS982614 CTO982614 DDK982614 DNG982614 DXC982614 EGY982614 EQU982614 FAQ982614 FKM982614 FUI982614 GEE982614 GOA982614 GXW982614 HHS982614 HRO982614 IBK982614 ILG982614 IVC982614 JEY982614 JOU982614 JYQ982614 KIM982614 KSI982614 LCE982614 LMA982614 LVW982614 MFS982614 MPO982614 MZK982614 NJG982614 NTC982614 OCY982614 OMU982614 OWQ982614 PGM982614 PQI982614 QAE982614 QKA982614 QTW982614 RDS982614 RNO982614 RXK982614 SHG982614 SRC982614 TAY982614 TKU982614 TUQ982614 UEM982614 UOI982614 UYE982614 VIA982614 VRW982614 WBS982614 WLO982614 WVK982614">
      <formula1>$K$2:$K$7</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topLeftCell="A10" zoomScaleNormal="100" workbookViewId="0">
      <selection activeCell="Y12" sqref="Y12"/>
    </sheetView>
  </sheetViews>
  <sheetFormatPr defaultColWidth="7.42578125" defaultRowHeight="15"/>
  <cols>
    <col min="1" max="1" width="7.42578125" style="140" customWidth="1"/>
    <col min="2" max="2" width="53.7109375" style="140" customWidth="1"/>
    <col min="3" max="3" width="12.28515625" style="141" customWidth="1"/>
    <col min="4" max="4" width="12.85546875" style="141" hidden="1" customWidth="1"/>
    <col min="5" max="5" width="11.140625" style="141" hidden="1" customWidth="1"/>
    <col min="6" max="6" width="31.28515625" style="142" hidden="1" customWidth="1"/>
    <col min="7" max="7" width="14" style="141" hidden="1" customWidth="1"/>
    <col min="8" max="8" width="15.5703125" style="141" hidden="1" customWidth="1"/>
    <col min="9" max="9" width="14.28515625" style="141" hidden="1" customWidth="1"/>
    <col min="10" max="10" width="10" style="141" hidden="1" customWidth="1"/>
    <col min="11" max="11" width="19.7109375" style="143" customWidth="1"/>
    <col min="12" max="12" width="12.85546875" style="140" hidden="1" customWidth="1"/>
    <col min="13" max="13" width="12.7109375" style="140" hidden="1" customWidth="1"/>
    <col min="14" max="14" width="0" style="140" hidden="1" customWidth="1"/>
    <col min="15" max="15" width="11.42578125" style="140" hidden="1" customWidth="1"/>
    <col min="16" max="16" width="9.42578125" style="140" hidden="1" customWidth="1"/>
    <col min="17" max="17" width="0" style="140" hidden="1" customWidth="1"/>
    <col min="18" max="18" width="9.42578125" style="140" hidden="1" customWidth="1"/>
    <col min="19" max="21" width="0" style="140" hidden="1" customWidth="1"/>
    <col min="22" max="22" width="59.7109375" style="140" customWidth="1"/>
    <col min="23" max="24" width="11.5703125" style="140" bestFit="1" customWidth="1"/>
    <col min="25" max="255" width="9.140625" style="140" customWidth="1"/>
    <col min="256" max="16384" width="7.42578125" style="140"/>
  </cols>
  <sheetData>
    <row r="1" spans="1:256">
      <c r="A1" s="139" t="s">
        <v>116</v>
      </c>
    </row>
    <row r="2" spans="1:256" ht="71.25">
      <c r="A2" s="144" t="s">
        <v>29</v>
      </c>
      <c r="B2" s="144" t="s">
        <v>117</v>
      </c>
      <c r="C2" s="145" t="s">
        <v>118</v>
      </c>
      <c r="D2" s="145" t="s">
        <v>119</v>
      </c>
      <c r="E2" s="145" t="s">
        <v>120</v>
      </c>
      <c r="F2" s="203"/>
      <c r="G2" s="204"/>
      <c r="H2" s="203" t="s">
        <v>121</v>
      </c>
      <c r="I2" s="203" t="s">
        <v>122</v>
      </c>
      <c r="J2" s="204" t="s">
        <v>123</v>
      </c>
      <c r="K2" s="144" t="s">
        <v>124</v>
      </c>
      <c r="L2" s="205"/>
      <c r="M2" s="206" t="s">
        <v>125</v>
      </c>
      <c r="N2" s="205"/>
      <c r="O2" s="205"/>
      <c r="P2" s="205"/>
      <c r="Q2" s="205"/>
      <c r="R2" s="205"/>
      <c r="S2" s="205"/>
      <c r="T2" s="205"/>
      <c r="U2" s="205"/>
      <c r="V2" s="205"/>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row>
    <row r="3" spans="1:256" ht="45">
      <c r="A3" s="147">
        <v>1</v>
      </c>
      <c r="B3" s="148" t="s">
        <v>126</v>
      </c>
      <c r="C3" s="149">
        <v>121245</v>
      </c>
      <c r="D3" s="150">
        <v>89611</v>
      </c>
      <c r="E3" s="150">
        <v>31634</v>
      </c>
      <c r="F3" s="180"/>
      <c r="G3" s="179"/>
      <c r="H3" s="179">
        <v>174350.68</v>
      </c>
      <c r="I3" s="179">
        <v>4634.3</v>
      </c>
      <c r="J3" s="179">
        <v>0</v>
      </c>
      <c r="K3" s="151">
        <v>178958</v>
      </c>
      <c r="L3" s="207"/>
      <c r="M3" s="207">
        <v>105425</v>
      </c>
      <c r="N3" s="207">
        <f>K3-M3</f>
        <v>73533</v>
      </c>
      <c r="O3" s="207"/>
      <c r="P3" s="207"/>
      <c r="Q3" s="207"/>
      <c r="R3" s="207">
        <v>339</v>
      </c>
      <c r="S3" s="207">
        <v>569</v>
      </c>
      <c r="T3" s="207"/>
      <c r="U3" s="207"/>
      <c r="V3" s="207"/>
      <c r="X3" s="152"/>
    </row>
    <row r="4" spans="1:256" ht="105">
      <c r="A4" s="147">
        <v>2</v>
      </c>
      <c r="B4" s="153" t="s">
        <v>127</v>
      </c>
      <c r="C4" s="149">
        <v>4674798</v>
      </c>
      <c r="D4" s="150">
        <v>4207318</v>
      </c>
      <c r="E4" s="150">
        <v>467480</v>
      </c>
      <c r="F4" s="180" t="s">
        <v>128</v>
      </c>
      <c r="G4" s="179"/>
      <c r="H4" s="179">
        <v>99222</v>
      </c>
      <c r="I4" s="179"/>
      <c r="J4" s="179"/>
      <c r="K4" s="154">
        <f>99222+388512+734529</f>
        <v>1222263</v>
      </c>
      <c r="L4" s="207"/>
      <c r="M4" s="207"/>
      <c r="N4" s="207"/>
      <c r="O4" s="207"/>
      <c r="P4" s="207"/>
      <c r="Q4" s="207"/>
      <c r="R4" s="207">
        <f>S4-S3</f>
        <v>17629.599999999999</v>
      </c>
      <c r="S4" s="207">
        <f>S5-S10</f>
        <v>18198.599999999999</v>
      </c>
      <c r="T4" s="207"/>
      <c r="U4" s="207"/>
      <c r="V4" s="208" t="s">
        <v>129</v>
      </c>
      <c r="W4" s="155">
        <f>1715719+37987+1076289</f>
        <v>2829995</v>
      </c>
    </row>
    <row r="5" spans="1:256" ht="29.25" customHeight="1">
      <c r="A5" s="147">
        <v>3</v>
      </c>
      <c r="B5" s="153" t="s">
        <v>130</v>
      </c>
      <c r="C5" s="149">
        <v>45835</v>
      </c>
      <c r="D5" s="156">
        <v>27000</v>
      </c>
      <c r="E5" s="150">
        <v>18835</v>
      </c>
      <c r="F5" s="180"/>
      <c r="G5" s="179"/>
      <c r="H5" s="179">
        <v>44335.35</v>
      </c>
      <c r="I5" s="179">
        <v>653.4</v>
      </c>
      <c r="J5" s="179"/>
      <c r="K5" s="151">
        <f>39589</f>
        <v>39589</v>
      </c>
      <c r="L5" s="207" t="s">
        <v>131</v>
      </c>
      <c r="M5" s="207"/>
      <c r="N5" s="207">
        <v>45835</v>
      </c>
      <c r="O5" s="207">
        <f>H5+I5-N5</f>
        <v>-846.25</v>
      </c>
      <c r="P5" s="207"/>
      <c r="Q5" s="207"/>
      <c r="R5" s="207">
        <v>44000</v>
      </c>
      <c r="S5" s="209">
        <f>R6-R5</f>
        <v>18198.599999999999</v>
      </c>
      <c r="T5" s="207"/>
      <c r="U5" s="207"/>
      <c r="V5" s="210" t="s">
        <v>132</v>
      </c>
      <c r="X5" s="152"/>
    </row>
    <row r="6" spans="1:256" ht="30">
      <c r="A6" s="147">
        <v>4</v>
      </c>
      <c r="B6" s="153" t="s">
        <v>133</v>
      </c>
      <c r="C6" s="149">
        <v>38600</v>
      </c>
      <c r="D6" s="150">
        <v>27000</v>
      </c>
      <c r="E6" s="150">
        <v>11600</v>
      </c>
      <c r="F6" s="180" t="s">
        <v>134</v>
      </c>
      <c r="G6" s="179">
        <v>3388</v>
      </c>
      <c r="H6" s="179">
        <v>57812.35</v>
      </c>
      <c r="I6" s="179">
        <v>998.25</v>
      </c>
      <c r="J6" s="179">
        <v>0</v>
      </c>
      <c r="K6" s="151">
        <v>58880</v>
      </c>
      <c r="L6" s="207">
        <v>5400</v>
      </c>
      <c r="M6" s="207">
        <v>35000</v>
      </c>
      <c r="N6" s="207">
        <f>K6-M6</f>
        <v>23880</v>
      </c>
      <c r="O6" s="211">
        <f>K6-L6-G6</f>
        <v>50092</v>
      </c>
      <c r="P6" s="211">
        <f>K6-27000</f>
        <v>31880</v>
      </c>
      <c r="Q6" s="207">
        <v>5469.81</v>
      </c>
      <c r="R6" s="207">
        <f>H6+I6+G6</f>
        <v>62198.6</v>
      </c>
      <c r="S6" s="207"/>
      <c r="T6" s="207"/>
      <c r="U6" s="207"/>
      <c r="V6" s="207"/>
      <c r="X6" s="152"/>
    </row>
    <row r="7" spans="1:256" ht="30">
      <c r="A7" s="147">
        <v>5</v>
      </c>
      <c r="B7" s="153" t="s">
        <v>135</v>
      </c>
      <c r="C7" s="149">
        <v>140000</v>
      </c>
      <c r="D7" s="150">
        <v>27000</v>
      </c>
      <c r="E7" s="150">
        <v>113000</v>
      </c>
      <c r="F7" s="180" t="s">
        <v>136</v>
      </c>
      <c r="G7" s="179">
        <v>5693.05</v>
      </c>
      <c r="H7" s="179">
        <v>135670.14000000001</v>
      </c>
      <c r="I7" s="179">
        <v>3037.1</v>
      </c>
      <c r="J7" s="179">
        <f>SUM(G7:I7)</f>
        <v>144400.29</v>
      </c>
      <c r="K7" s="151">
        <v>133307</v>
      </c>
      <c r="L7" s="207">
        <v>5400</v>
      </c>
      <c r="M7" s="211">
        <v>107438.02</v>
      </c>
      <c r="N7" s="211">
        <f>K7-M7</f>
        <v>25868.979999999996</v>
      </c>
      <c r="O7" s="207">
        <f>G7+H7+I7-27000</f>
        <v>117400.29000000001</v>
      </c>
      <c r="P7" s="211">
        <f>K7-L7</f>
        <v>127907</v>
      </c>
      <c r="Q7" s="207"/>
      <c r="R7" s="211">
        <f>G7+H7+I7-27000</f>
        <v>117400.29000000001</v>
      </c>
      <c r="S7" s="207">
        <f>H7+I7+G7</f>
        <v>144400.29</v>
      </c>
      <c r="T7" s="207">
        <f>S7-S9</f>
        <v>-1292.7099999999919</v>
      </c>
      <c r="U7" s="207">
        <f>T7+S5-R3-S3+O5</f>
        <v>15151.640000000007</v>
      </c>
      <c r="V7" s="207"/>
      <c r="X7" s="152"/>
    </row>
    <row r="8" spans="1:256" ht="30">
      <c r="A8" s="147">
        <v>6</v>
      </c>
      <c r="B8" s="153" t="s">
        <v>137</v>
      </c>
      <c r="C8" s="149">
        <v>41693</v>
      </c>
      <c r="D8" s="150">
        <v>27000</v>
      </c>
      <c r="E8" s="150">
        <v>14693</v>
      </c>
      <c r="F8" s="180"/>
      <c r="G8" s="179"/>
      <c r="H8" s="179"/>
      <c r="I8" s="179"/>
      <c r="J8" s="179"/>
      <c r="K8" s="151">
        <v>37453</v>
      </c>
      <c r="L8" s="207"/>
      <c r="M8" s="207"/>
      <c r="N8" s="207"/>
      <c r="O8" s="207"/>
      <c r="P8" s="207"/>
      <c r="Q8" s="207">
        <f>H6+I6+Q6-L6</f>
        <v>58880.409999999996</v>
      </c>
      <c r="R8" s="207"/>
      <c r="S8" s="207"/>
      <c r="T8" s="207"/>
      <c r="U8" s="207"/>
      <c r="V8" s="207"/>
      <c r="X8" s="152"/>
    </row>
    <row r="9" spans="1:256" ht="30">
      <c r="A9" s="157" t="s">
        <v>138</v>
      </c>
      <c r="B9" s="158" t="s">
        <v>139</v>
      </c>
      <c r="C9" s="159">
        <v>1260000</v>
      </c>
      <c r="D9" s="160">
        <v>1071000</v>
      </c>
      <c r="E9" s="160">
        <v>189000</v>
      </c>
      <c r="F9" s="212"/>
      <c r="G9" s="163"/>
      <c r="H9" s="163"/>
      <c r="I9" s="163"/>
      <c r="J9" s="163"/>
      <c r="K9" s="161"/>
      <c r="L9" s="213"/>
      <c r="M9" s="213"/>
      <c r="N9" s="213"/>
      <c r="O9" s="213"/>
      <c r="P9" s="213"/>
      <c r="Q9" s="213"/>
      <c r="R9" s="213"/>
      <c r="S9" s="213">
        <v>145693</v>
      </c>
      <c r="T9" s="213"/>
      <c r="U9" s="213"/>
      <c r="V9" s="164" t="s">
        <v>140</v>
      </c>
    </row>
    <row r="10" spans="1:256">
      <c r="A10" s="147">
        <v>8</v>
      </c>
      <c r="B10" s="153" t="s">
        <v>141</v>
      </c>
      <c r="C10" s="149">
        <v>46700</v>
      </c>
      <c r="D10" s="162">
        <v>0</v>
      </c>
      <c r="E10" s="150">
        <v>46700</v>
      </c>
      <c r="F10" s="180" t="s">
        <v>142</v>
      </c>
      <c r="G10" s="214">
        <v>42819</v>
      </c>
      <c r="H10" s="215">
        <v>19360</v>
      </c>
      <c r="I10" s="179">
        <v>2420</v>
      </c>
      <c r="J10" s="216">
        <v>3375.9</v>
      </c>
      <c r="K10" s="151">
        <f>H10+J10</f>
        <v>22735.9</v>
      </c>
      <c r="L10" s="209" t="s">
        <v>143</v>
      </c>
      <c r="M10" s="209" t="s">
        <v>144</v>
      </c>
      <c r="N10" s="207"/>
      <c r="O10" s="207"/>
      <c r="P10" s="207"/>
      <c r="Q10" s="207">
        <f>H6+Q6</f>
        <v>63282.159999999996</v>
      </c>
      <c r="R10" s="207"/>
      <c r="S10" s="207"/>
      <c r="T10" s="207"/>
      <c r="U10" s="207"/>
      <c r="V10" s="207"/>
      <c r="X10" s="152"/>
    </row>
    <row r="11" spans="1:256" ht="45">
      <c r="A11" s="163">
        <v>9</v>
      </c>
      <c r="B11" s="158" t="s">
        <v>145</v>
      </c>
      <c r="C11" s="159">
        <v>48000</v>
      </c>
      <c r="D11" s="160">
        <v>0</v>
      </c>
      <c r="E11" s="160">
        <v>48000</v>
      </c>
      <c r="F11" s="212"/>
      <c r="G11" s="163">
        <v>0</v>
      </c>
      <c r="H11" s="157"/>
      <c r="I11" s="163"/>
      <c r="J11" s="217"/>
      <c r="K11" s="161"/>
      <c r="L11" s="213"/>
      <c r="M11" s="213"/>
      <c r="N11" s="213"/>
      <c r="O11" s="213"/>
      <c r="P11" s="213"/>
      <c r="Q11" s="213"/>
      <c r="R11" s="213"/>
      <c r="S11" s="213"/>
      <c r="T11" s="213"/>
      <c r="U11" s="213"/>
      <c r="V11" s="164" t="s">
        <v>146</v>
      </c>
    </row>
    <row r="12" spans="1:256">
      <c r="A12" s="163">
        <v>10</v>
      </c>
      <c r="B12" s="158" t="s">
        <v>147</v>
      </c>
      <c r="C12" s="159">
        <v>530000</v>
      </c>
      <c r="D12" s="160">
        <v>0</v>
      </c>
      <c r="E12" s="160">
        <v>530000</v>
      </c>
      <c r="F12" s="212"/>
      <c r="G12" s="163">
        <v>0</v>
      </c>
      <c r="H12" s="157"/>
      <c r="I12" s="163"/>
      <c r="J12" s="217"/>
      <c r="K12" s="161"/>
      <c r="L12" s="213"/>
      <c r="M12" s="213"/>
      <c r="N12" s="213"/>
      <c r="O12" s="213"/>
      <c r="P12" s="213"/>
      <c r="Q12" s="213">
        <f>G6+H6+Q6+I6</f>
        <v>67668.41</v>
      </c>
      <c r="R12" s="213"/>
      <c r="S12" s="213"/>
      <c r="T12" s="213"/>
      <c r="U12" s="213"/>
      <c r="V12" s="213" t="s">
        <v>148</v>
      </c>
    </row>
    <row r="13" spans="1:256" ht="60">
      <c r="A13" s="147">
        <v>11</v>
      </c>
      <c r="B13" s="153" t="s">
        <v>149</v>
      </c>
      <c r="C13" s="149">
        <v>30250</v>
      </c>
      <c r="D13" s="162">
        <v>0</v>
      </c>
      <c r="E13" s="150">
        <v>30250</v>
      </c>
      <c r="F13" s="180" t="s">
        <v>150</v>
      </c>
      <c r="G13" s="214">
        <v>42878</v>
      </c>
      <c r="H13" s="215">
        <f>13310+30250</f>
        <v>43560</v>
      </c>
      <c r="I13" s="179">
        <f>1210+3630</f>
        <v>4840</v>
      </c>
      <c r="J13" s="216">
        <v>9897.7999999999993</v>
      </c>
      <c r="K13" s="151">
        <f>H13+J13</f>
        <v>53457.8</v>
      </c>
      <c r="L13" s="207"/>
      <c r="M13" s="207"/>
      <c r="N13" s="207"/>
      <c r="O13" s="207"/>
      <c r="P13" s="207"/>
      <c r="Q13" s="207"/>
      <c r="R13" s="207"/>
      <c r="S13" s="207"/>
      <c r="T13" s="207"/>
      <c r="U13" s="207"/>
      <c r="V13" s="207"/>
      <c r="X13" s="152"/>
    </row>
    <row r="14" spans="1:256" ht="30">
      <c r="A14" s="147">
        <v>12</v>
      </c>
      <c r="B14" s="153" t="s">
        <v>151</v>
      </c>
      <c r="C14" s="149">
        <v>58937</v>
      </c>
      <c r="D14" s="162">
        <v>0</v>
      </c>
      <c r="E14" s="150">
        <v>58937</v>
      </c>
      <c r="F14" s="180" t="s">
        <v>152</v>
      </c>
      <c r="G14" s="214">
        <v>42819</v>
      </c>
      <c r="H14" s="215">
        <v>31581</v>
      </c>
      <c r="I14" s="179">
        <v>4356</v>
      </c>
      <c r="J14" s="215">
        <v>6050</v>
      </c>
      <c r="K14" s="151">
        <f>H14+J14</f>
        <v>37631</v>
      </c>
      <c r="L14" s="207"/>
      <c r="M14" s="207"/>
      <c r="N14" s="207"/>
      <c r="O14" s="207"/>
      <c r="P14" s="207"/>
      <c r="Q14" s="207"/>
      <c r="R14" s="207"/>
      <c r="S14" s="207"/>
      <c r="T14" s="207"/>
      <c r="U14" s="207"/>
      <c r="V14" s="207"/>
      <c r="X14" s="152"/>
    </row>
    <row r="15" spans="1:256" ht="45">
      <c r="A15" s="157" t="s">
        <v>153</v>
      </c>
      <c r="B15" s="158" t="s">
        <v>154</v>
      </c>
      <c r="C15" s="159">
        <v>700000</v>
      </c>
      <c r="D15" s="160">
        <v>322000</v>
      </c>
      <c r="E15" s="160">
        <f>C15-D15</f>
        <v>378000</v>
      </c>
      <c r="F15" s="212"/>
      <c r="G15" s="163">
        <v>0</v>
      </c>
      <c r="H15" s="157"/>
      <c r="I15" s="163"/>
      <c r="J15" s="163"/>
      <c r="K15" s="161"/>
      <c r="L15" s="213"/>
      <c r="M15" s="213"/>
      <c r="N15" s="213"/>
      <c r="O15" s="213"/>
      <c r="P15" s="213"/>
      <c r="Q15" s="213"/>
      <c r="R15" s="213"/>
      <c r="S15" s="213"/>
      <c r="T15" s="213"/>
      <c r="U15" s="213"/>
      <c r="V15" s="164" t="s">
        <v>155</v>
      </c>
    </row>
    <row r="16" spans="1:256" ht="45">
      <c r="A16" s="163">
        <v>14</v>
      </c>
      <c r="B16" s="158" t="s">
        <v>156</v>
      </c>
      <c r="C16" s="159">
        <v>15500</v>
      </c>
      <c r="D16" s="160">
        <v>0</v>
      </c>
      <c r="E16" s="160">
        <v>15500</v>
      </c>
      <c r="F16" s="212"/>
      <c r="G16" s="163">
        <v>0</v>
      </c>
      <c r="H16" s="157"/>
      <c r="I16" s="163"/>
      <c r="J16" s="163"/>
      <c r="K16" s="161"/>
      <c r="L16" s="213"/>
      <c r="M16" s="213"/>
      <c r="N16" s="213"/>
      <c r="O16" s="213"/>
      <c r="P16" s="213"/>
      <c r="Q16" s="213"/>
      <c r="R16" s="213"/>
      <c r="S16" s="213"/>
      <c r="T16" s="213"/>
      <c r="U16" s="213"/>
      <c r="V16" s="164" t="s">
        <v>157</v>
      </c>
    </row>
    <row r="17" spans="1:256" ht="30">
      <c r="A17" s="147">
        <v>15</v>
      </c>
      <c r="B17" s="153" t="s">
        <v>158</v>
      </c>
      <c r="C17" s="165">
        <v>217533</v>
      </c>
      <c r="D17" s="162">
        <v>0</v>
      </c>
      <c r="E17" s="150">
        <v>217533</v>
      </c>
      <c r="F17" s="180"/>
      <c r="G17" s="179">
        <v>0</v>
      </c>
      <c r="H17" s="215"/>
      <c r="I17" s="179"/>
      <c r="J17" s="179"/>
      <c r="K17" s="151">
        <v>217533</v>
      </c>
      <c r="L17" s="207"/>
      <c r="M17" s="207"/>
      <c r="N17" s="207"/>
      <c r="O17" s="207"/>
      <c r="P17" s="207"/>
      <c r="Q17" s="207"/>
      <c r="R17" s="207"/>
      <c r="S17" s="207"/>
      <c r="T17" s="207"/>
      <c r="U17" s="207"/>
      <c r="V17" s="207"/>
      <c r="X17" s="152"/>
    </row>
    <row r="18" spans="1:256" ht="30">
      <c r="A18" s="166">
        <v>16</v>
      </c>
      <c r="B18" s="167" t="s">
        <v>159</v>
      </c>
      <c r="C18" s="168">
        <v>145000</v>
      </c>
      <c r="D18" s="169">
        <v>0</v>
      </c>
      <c r="E18" s="169">
        <v>145000</v>
      </c>
      <c r="F18" s="218"/>
      <c r="G18" s="166">
        <v>0</v>
      </c>
      <c r="H18" s="219"/>
      <c r="I18" s="166"/>
      <c r="J18" s="166"/>
      <c r="K18" s="170"/>
      <c r="L18" s="220"/>
      <c r="M18" s="220"/>
      <c r="N18" s="220"/>
      <c r="O18" s="220"/>
      <c r="P18" s="220"/>
      <c r="Q18" s="220"/>
      <c r="R18" s="220"/>
      <c r="S18" s="220"/>
      <c r="T18" s="220"/>
      <c r="U18" s="220"/>
      <c r="V18" s="220" t="s">
        <v>160</v>
      </c>
    </row>
    <row r="19" spans="1:256" ht="30">
      <c r="A19" s="147">
        <v>17</v>
      </c>
      <c r="B19" s="171" t="s">
        <v>161</v>
      </c>
      <c r="C19" s="172">
        <v>12000</v>
      </c>
      <c r="D19" s="173">
        <v>0</v>
      </c>
      <c r="E19" s="173">
        <v>12000</v>
      </c>
      <c r="F19" s="221"/>
      <c r="G19" s="147">
        <v>0</v>
      </c>
      <c r="H19" s="222"/>
      <c r="I19" s="147"/>
      <c r="J19" s="147"/>
      <c r="K19" s="174"/>
      <c r="L19" s="176"/>
      <c r="M19" s="176"/>
      <c r="N19" s="176"/>
      <c r="O19" s="176"/>
      <c r="P19" s="176"/>
      <c r="Q19" s="176"/>
      <c r="R19" s="176"/>
      <c r="S19" s="176"/>
      <c r="T19" s="176"/>
      <c r="U19" s="176"/>
      <c r="V19" s="626"/>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c r="FG19" s="175"/>
      <c r="FH19" s="175"/>
      <c r="FI19" s="175"/>
      <c r="FJ19" s="175"/>
      <c r="FK19" s="175"/>
      <c r="FL19" s="175"/>
      <c r="FM19" s="175"/>
      <c r="FN19" s="175"/>
      <c r="FO19" s="175"/>
      <c r="FP19" s="175"/>
      <c r="FQ19" s="175"/>
      <c r="FR19" s="175"/>
      <c r="FS19" s="175"/>
      <c r="FT19" s="175"/>
      <c r="FU19" s="175"/>
      <c r="FV19" s="175"/>
      <c r="FW19" s="175"/>
      <c r="FX19" s="175"/>
      <c r="FY19" s="175"/>
      <c r="FZ19" s="175"/>
      <c r="GA19" s="175"/>
      <c r="GB19" s="175"/>
      <c r="GC19" s="175"/>
      <c r="GD19" s="175"/>
      <c r="GE19" s="175"/>
      <c r="GF19" s="175"/>
      <c r="GG19" s="175"/>
      <c r="GH19" s="175"/>
      <c r="GI19" s="175"/>
      <c r="GJ19" s="175"/>
      <c r="GK19" s="175"/>
      <c r="GL19" s="175"/>
      <c r="GM19" s="175"/>
      <c r="GN19" s="175"/>
      <c r="GO19" s="175"/>
      <c r="GP19" s="175"/>
      <c r="GQ19" s="175"/>
      <c r="GR19" s="175"/>
      <c r="GS19" s="175"/>
      <c r="GT19" s="175"/>
      <c r="GU19" s="175"/>
      <c r="GV19" s="175"/>
      <c r="GW19" s="175"/>
      <c r="GX19" s="175"/>
      <c r="GY19" s="175"/>
      <c r="GZ19" s="175"/>
      <c r="HA19" s="175"/>
      <c r="HB19" s="175"/>
      <c r="HC19" s="175"/>
      <c r="HD19" s="175"/>
      <c r="HE19" s="175"/>
      <c r="HF19" s="175"/>
      <c r="HG19" s="175"/>
      <c r="HH19" s="175"/>
      <c r="HI19" s="175"/>
      <c r="HJ19" s="175"/>
      <c r="HK19" s="175"/>
      <c r="HL19" s="175"/>
      <c r="HM19" s="175"/>
      <c r="HN19" s="175"/>
      <c r="HO19" s="175"/>
      <c r="HP19" s="175"/>
      <c r="HQ19" s="175"/>
      <c r="HR19" s="175"/>
      <c r="HS19" s="175"/>
      <c r="HT19" s="175"/>
      <c r="HU19" s="175"/>
      <c r="HV19" s="175"/>
      <c r="HW19" s="175"/>
      <c r="HX19" s="175"/>
      <c r="HY19" s="175"/>
      <c r="HZ19" s="175"/>
      <c r="IA19" s="175"/>
      <c r="IB19" s="175"/>
      <c r="IC19" s="175"/>
      <c r="ID19" s="175"/>
      <c r="IE19" s="175"/>
      <c r="IF19" s="175"/>
      <c r="IG19" s="175"/>
      <c r="IH19" s="175"/>
      <c r="II19" s="175"/>
      <c r="IJ19" s="175"/>
      <c r="IK19" s="175"/>
      <c r="IL19" s="175"/>
      <c r="IM19" s="175"/>
      <c r="IN19" s="175"/>
      <c r="IO19" s="175"/>
      <c r="IP19" s="175"/>
      <c r="IQ19" s="175"/>
      <c r="IR19" s="175"/>
      <c r="IS19" s="175"/>
      <c r="IT19" s="175"/>
      <c r="IU19" s="175"/>
      <c r="IV19" s="175"/>
    </row>
    <row r="20" spans="1:256" ht="30">
      <c r="A20" s="147">
        <v>18</v>
      </c>
      <c r="B20" s="171" t="s">
        <v>162</v>
      </c>
      <c r="C20" s="172">
        <v>15000</v>
      </c>
      <c r="D20" s="173">
        <v>0</v>
      </c>
      <c r="E20" s="173">
        <v>15000</v>
      </c>
      <c r="F20" s="221"/>
      <c r="G20" s="147">
        <v>0</v>
      </c>
      <c r="H20" s="222"/>
      <c r="I20" s="147"/>
      <c r="J20" s="147"/>
      <c r="K20" s="174"/>
      <c r="L20" s="176"/>
      <c r="M20" s="176"/>
      <c r="N20" s="176"/>
      <c r="O20" s="176"/>
      <c r="P20" s="176"/>
      <c r="Q20" s="176"/>
      <c r="R20" s="176"/>
      <c r="S20" s="176"/>
      <c r="T20" s="176"/>
      <c r="U20" s="176"/>
      <c r="V20" s="626"/>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c r="IT20" s="175"/>
      <c r="IU20" s="175"/>
      <c r="IV20" s="175"/>
    </row>
    <row r="21" spans="1:256" ht="45">
      <c r="A21" s="147">
        <v>19</v>
      </c>
      <c r="B21" s="153" t="s">
        <v>163</v>
      </c>
      <c r="C21" s="149">
        <v>47000</v>
      </c>
      <c r="D21" s="162">
        <v>0</v>
      </c>
      <c r="E21" s="150">
        <v>47000</v>
      </c>
      <c r="F21" s="180" t="s">
        <v>142</v>
      </c>
      <c r="G21" s="214">
        <v>42819</v>
      </c>
      <c r="H21" s="215">
        <v>24200</v>
      </c>
      <c r="I21" s="179">
        <v>2420</v>
      </c>
      <c r="J21" s="215">
        <v>6655</v>
      </c>
      <c r="K21" s="151">
        <v>26015</v>
      </c>
      <c r="L21" s="223">
        <f>19360+6655</f>
        <v>26015</v>
      </c>
      <c r="M21" s="209" t="s">
        <v>164</v>
      </c>
      <c r="N21" s="224"/>
      <c r="O21" s="207"/>
      <c r="P21" s="207"/>
      <c r="Q21" s="207"/>
      <c r="R21" s="207"/>
      <c r="S21" s="207"/>
      <c r="T21" s="207"/>
      <c r="U21" s="207"/>
      <c r="V21" s="207"/>
      <c r="X21" s="152"/>
    </row>
    <row r="22" spans="1:256">
      <c r="A22" s="176"/>
      <c r="B22" s="177" t="s">
        <v>165</v>
      </c>
      <c r="C22" s="178">
        <f>SUM(C3:C21)</f>
        <v>8188091</v>
      </c>
      <c r="D22" s="178">
        <f>SUM(D3:D21)</f>
        <v>5797929</v>
      </c>
      <c r="E22" s="178">
        <f>SUM(E3:E21)</f>
        <v>2390162</v>
      </c>
      <c r="F22" s="180"/>
      <c r="G22" s="179"/>
      <c r="H22" s="179"/>
      <c r="I22" s="179"/>
      <c r="J22" s="179"/>
      <c r="K22" s="178">
        <f>SUM(K3:K21)</f>
        <v>2027822.7</v>
      </c>
      <c r="L22" s="207"/>
      <c r="M22" s="207"/>
      <c r="N22" s="207"/>
      <c r="O22" s="207"/>
      <c r="P22" s="207"/>
      <c r="Q22" s="207"/>
      <c r="R22" s="207"/>
      <c r="S22" s="207"/>
      <c r="T22" s="207"/>
      <c r="U22" s="207"/>
      <c r="V22" s="207"/>
    </row>
    <row r="23" spans="1:256" ht="45">
      <c r="A23" s="176"/>
      <c r="B23" s="225" t="s">
        <v>166</v>
      </c>
      <c r="C23" s="179"/>
      <c r="D23" s="179"/>
      <c r="E23" s="179"/>
      <c r="F23" s="180"/>
      <c r="G23" s="179"/>
      <c r="H23" s="179"/>
      <c r="I23" s="179"/>
      <c r="J23" s="179"/>
      <c r="K23" s="215"/>
      <c r="L23" s="207"/>
      <c r="M23" s="207"/>
      <c r="N23" s="207"/>
      <c r="O23" s="207"/>
      <c r="P23" s="207"/>
      <c r="Q23" s="207"/>
      <c r="R23" s="207"/>
      <c r="S23" s="207"/>
      <c r="T23" s="207"/>
      <c r="U23" s="207"/>
      <c r="V23" s="207"/>
      <c r="W23" s="152"/>
    </row>
    <row r="24" spans="1:256">
      <c r="A24" s="207"/>
      <c r="B24" s="207" t="s">
        <v>167</v>
      </c>
      <c r="C24" s="179"/>
      <c r="D24" s="179"/>
      <c r="E24" s="179"/>
      <c r="F24" s="180"/>
      <c r="G24" s="179"/>
      <c r="H24" s="179"/>
      <c r="I24" s="179"/>
      <c r="J24" s="179"/>
      <c r="K24" s="178">
        <v>85366</v>
      </c>
      <c r="L24" s="207"/>
      <c r="M24" s="207"/>
      <c r="N24" s="207"/>
      <c r="O24" s="207"/>
      <c r="P24" s="207"/>
      <c r="Q24" s="207"/>
      <c r="R24" s="207"/>
      <c r="S24" s="207"/>
      <c r="T24" s="207"/>
      <c r="U24" s="207"/>
      <c r="V24" s="207"/>
      <c r="X24" s="152"/>
    </row>
    <row r="25" spans="1:256">
      <c r="A25" s="207"/>
      <c r="B25" s="207"/>
      <c r="C25" s="179"/>
      <c r="D25" s="179"/>
      <c r="E25" s="179" t="s">
        <v>33</v>
      </c>
      <c r="F25" s="180"/>
      <c r="G25" s="179"/>
      <c r="H25" s="179"/>
      <c r="I25" s="179"/>
      <c r="J25" s="179"/>
      <c r="K25" s="178">
        <f>SUM(K22:K24)</f>
        <v>2113188.7000000002</v>
      </c>
      <c r="L25" s="207"/>
      <c r="M25" s="207"/>
      <c r="N25" s="207"/>
      <c r="O25" s="207"/>
      <c r="P25" s="207"/>
      <c r="Q25" s="207"/>
      <c r="R25" s="207"/>
      <c r="S25" s="207"/>
      <c r="T25" s="207"/>
      <c r="U25" s="207"/>
      <c r="V25" s="207"/>
    </row>
    <row r="26" spans="1:256">
      <c r="A26" s="207"/>
      <c r="B26" s="207"/>
      <c r="C26" s="179"/>
      <c r="D26" s="179"/>
      <c r="E26" s="179"/>
      <c r="F26" s="180"/>
      <c r="G26" s="179"/>
      <c r="H26" s="179"/>
      <c r="I26" s="179"/>
      <c r="J26" s="179"/>
      <c r="K26" s="178"/>
      <c r="L26" s="207"/>
      <c r="M26" s="207"/>
      <c r="N26" s="207"/>
      <c r="O26" s="207"/>
      <c r="P26" s="207"/>
      <c r="Q26" s="207"/>
      <c r="R26" s="207"/>
      <c r="S26" s="207"/>
      <c r="T26" s="207"/>
      <c r="U26" s="207"/>
      <c r="V26" s="207"/>
    </row>
    <row r="27" spans="1:256">
      <c r="A27" s="207"/>
      <c r="B27" s="207" t="s">
        <v>168</v>
      </c>
      <c r="C27" s="179"/>
      <c r="D27" s="179"/>
      <c r="E27" s="179"/>
      <c r="F27" s="180"/>
      <c r="G27" s="179"/>
      <c r="H27" s="179"/>
      <c r="I27" s="179"/>
      <c r="J27" s="179"/>
      <c r="K27" s="226">
        <f>C18+C16+C15+C12+C11+C9+W4</f>
        <v>5528495</v>
      </c>
      <c r="L27" s="207"/>
      <c r="M27" s="207"/>
      <c r="N27" s="207"/>
      <c r="O27" s="207"/>
      <c r="P27" s="207"/>
      <c r="Q27" s="207"/>
      <c r="R27" s="207"/>
      <c r="S27" s="207"/>
      <c r="T27" s="207"/>
      <c r="U27" s="207"/>
      <c r="V27" s="207"/>
    </row>
    <row r="28" spans="1:256">
      <c r="A28" s="207"/>
      <c r="B28" s="207" t="s">
        <v>169</v>
      </c>
      <c r="C28" s="150"/>
      <c r="D28" s="179"/>
      <c r="E28" s="179"/>
      <c r="F28" s="180"/>
      <c r="G28" s="179"/>
      <c r="H28" s="179"/>
      <c r="I28" s="179"/>
      <c r="J28" s="179"/>
      <c r="K28" s="227">
        <v>27000</v>
      </c>
      <c r="L28" s="207"/>
      <c r="M28" s="207"/>
      <c r="N28" s="207"/>
      <c r="O28" s="207"/>
      <c r="P28" s="207"/>
      <c r="Q28" s="207"/>
      <c r="R28" s="207"/>
      <c r="S28" s="207"/>
      <c r="T28" s="207"/>
      <c r="U28" s="207"/>
      <c r="V28" s="228"/>
    </row>
    <row r="29" spans="1:256">
      <c r="A29" s="207"/>
      <c r="B29" s="207"/>
      <c r="C29" s="179" t="s">
        <v>33</v>
      </c>
      <c r="D29" s="179"/>
      <c r="E29" s="179"/>
      <c r="F29" s="180"/>
      <c r="G29" s="179">
        <v>5693.05</v>
      </c>
      <c r="H29" s="179">
        <v>135670.14000000001</v>
      </c>
      <c r="I29" s="179">
        <v>3037.1</v>
      </c>
      <c r="J29" s="179">
        <f>SUM(G29:I29)</f>
        <v>144400.29</v>
      </c>
      <c r="K29" s="178">
        <f>SUM(K27:K28)</f>
        <v>5555495</v>
      </c>
      <c r="L29" s="207"/>
      <c r="M29" s="207"/>
      <c r="N29" s="207"/>
      <c r="O29" s="207"/>
      <c r="P29" s="207"/>
      <c r="Q29" s="207"/>
      <c r="R29" s="207"/>
      <c r="S29" s="207"/>
      <c r="T29" s="207"/>
      <c r="U29" s="207"/>
      <c r="V29" s="207"/>
      <c r="W29" s="152"/>
    </row>
    <row r="33" spans="11:11">
      <c r="K33" s="181"/>
    </row>
  </sheetData>
  <sheetProtection password="CF7A" sheet="1" objects="1" scenarios="1"/>
  <mergeCells count="1">
    <mergeCell ref="V19:V20"/>
  </mergeCells>
  <pageMargins left="0.70866141732283472" right="0.70866141732283472" top="0.74803149606299213" bottom="0.74803149606299213" header="0.31496062992125984" footer="0.31496062992125984"/>
  <pageSetup paperSize="9" scale="85" orientation="landscape" verticalDpi="0" r:id="rId1"/>
  <headerFooter>
    <oddFooter>&amp;R&amp;8&amp;P</oddFooter>
  </headerFooter>
  <colBreaks count="1" manualBreakCount="1">
    <brk id="22"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2"/>
  <sheetViews>
    <sheetView workbookViewId="0">
      <selection activeCell="D39" sqref="D39"/>
    </sheetView>
  </sheetViews>
  <sheetFormatPr defaultRowHeight="12.75"/>
  <cols>
    <col min="1" max="1" width="8.85546875" style="311" customWidth="1"/>
    <col min="2" max="2" width="49.42578125" style="315" customWidth="1"/>
    <col min="3" max="3" width="11" style="315" customWidth="1"/>
    <col min="4" max="4" width="74.140625" style="317" customWidth="1"/>
    <col min="5" max="5" width="11.28515625" style="315" customWidth="1"/>
    <col min="6" max="9" width="9.140625" style="315"/>
    <col min="10" max="10" width="9.140625" style="315" hidden="1" customWidth="1"/>
    <col min="11" max="255" width="9.140625" style="315"/>
    <col min="256" max="256" width="9.140625" style="315" customWidth="1"/>
    <col min="257" max="257" width="32.85546875" style="315" customWidth="1"/>
    <col min="258" max="258" width="20.140625" style="315" customWidth="1"/>
    <col min="259" max="259" width="52.85546875" style="315" customWidth="1"/>
    <col min="260" max="265" width="9.140625" style="315"/>
    <col min="266" max="266" width="0" style="315" hidden="1" customWidth="1"/>
    <col min="267" max="511" width="9.140625" style="315"/>
    <col min="512" max="512" width="9.140625" style="315" customWidth="1"/>
    <col min="513" max="513" width="32.85546875" style="315" customWidth="1"/>
    <col min="514" max="514" width="20.140625" style="315" customWidth="1"/>
    <col min="515" max="515" width="52.85546875" style="315" customWidth="1"/>
    <col min="516" max="521" width="9.140625" style="315"/>
    <col min="522" max="522" width="0" style="315" hidden="1" customWidth="1"/>
    <col min="523" max="767" width="9.140625" style="315"/>
    <col min="768" max="768" width="9.140625" style="315" customWidth="1"/>
    <col min="769" max="769" width="32.85546875" style="315" customWidth="1"/>
    <col min="770" max="770" width="20.140625" style="315" customWidth="1"/>
    <col min="771" max="771" width="52.85546875" style="315" customWidth="1"/>
    <col min="772" max="777" width="9.140625" style="315"/>
    <col min="778" max="778" width="0" style="315" hidden="1" customWidth="1"/>
    <col min="779" max="1023" width="9.140625" style="315"/>
    <col min="1024" max="1024" width="9.140625" style="315" customWidth="1"/>
    <col min="1025" max="1025" width="32.85546875" style="315" customWidth="1"/>
    <col min="1026" max="1026" width="20.140625" style="315" customWidth="1"/>
    <col min="1027" max="1027" width="52.85546875" style="315" customWidth="1"/>
    <col min="1028" max="1033" width="9.140625" style="315"/>
    <col min="1034" max="1034" width="0" style="315" hidden="1" customWidth="1"/>
    <col min="1035" max="1279" width="9.140625" style="315"/>
    <col min="1280" max="1280" width="9.140625" style="315" customWidth="1"/>
    <col min="1281" max="1281" width="32.85546875" style="315" customWidth="1"/>
    <col min="1282" max="1282" width="20.140625" style="315" customWidth="1"/>
    <col min="1283" max="1283" width="52.85546875" style="315" customWidth="1"/>
    <col min="1284" max="1289" width="9.140625" style="315"/>
    <col min="1290" max="1290" width="0" style="315" hidden="1" customWidth="1"/>
    <col min="1291" max="1535" width="9.140625" style="315"/>
    <col min="1536" max="1536" width="9.140625" style="315" customWidth="1"/>
    <col min="1537" max="1537" width="32.85546875" style="315" customWidth="1"/>
    <col min="1538" max="1538" width="20.140625" style="315" customWidth="1"/>
    <col min="1539" max="1539" width="52.85546875" style="315" customWidth="1"/>
    <col min="1540" max="1545" width="9.140625" style="315"/>
    <col min="1546" max="1546" width="0" style="315" hidden="1" customWidth="1"/>
    <col min="1547" max="1791" width="9.140625" style="315"/>
    <col min="1792" max="1792" width="9.140625" style="315" customWidth="1"/>
    <col min="1793" max="1793" width="32.85546875" style="315" customWidth="1"/>
    <col min="1794" max="1794" width="20.140625" style="315" customWidth="1"/>
    <col min="1795" max="1795" width="52.85546875" style="315" customWidth="1"/>
    <col min="1796" max="1801" width="9.140625" style="315"/>
    <col min="1802" max="1802" width="0" style="315" hidden="1" customWidth="1"/>
    <col min="1803" max="2047" width="9.140625" style="315"/>
    <col min="2048" max="2048" width="9.140625" style="315" customWidth="1"/>
    <col min="2049" max="2049" width="32.85546875" style="315" customWidth="1"/>
    <col min="2050" max="2050" width="20.140625" style="315" customWidth="1"/>
    <col min="2051" max="2051" width="52.85546875" style="315" customWidth="1"/>
    <col min="2052" max="2057" width="9.140625" style="315"/>
    <col min="2058" max="2058" width="0" style="315" hidden="1" customWidth="1"/>
    <col min="2059" max="2303" width="9.140625" style="315"/>
    <col min="2304" max="2304" width="9.140625" style="315" customWidth="1"/>
    <col min="2305" max="2305" width="32.85546875" style="315" customWidth="1"/>
    <col min="2306" max="2306" width="20.140625" style="315" customWidth="1"/>
    <col min="2307" max="2307" width="52.85546875" style="315" customWidth="1"/>
    <col min="2308" max="2313" width="9.140625" style="315"/>
    <col min="2314" max="2314" width="0" style="315" hidden="1" customWidth="1"/>
    <col min="2315" max="2559" width="9.140625" style="315"/>
    <col min="2560" max="2560" width="9.140625" style="315" customWidth="1"/>
    <col min="2561" max="2561" width="32.85546875" style="315" customWidth="1"/>
    <col min="2562" max="2562" width="20.140625" style="315" customWidth="1"/>
    <col min="2563" max="2563" width="52.85546875" style="315" customWidth="1"/>
    <col min="2564" max="2569" width="9.140625" style="315"/>
    <col min="2570" max="2570" width="0" style="315" hidden="1" customWidth="1"/>
    <col min="2571" max="2815" width="9.140625" style="315"/>
    <col min="2816" max="2816" width="9.140625" style="315" customWidth="1"/>
    <col min="2817" max="2817" width="32.85546875" style="315" customWidth="1"/>
    <col min="2818" max="2818" width="20.140625" style="315" customWidth="1"/>
    <col min="2819" max="2819" width="52.85546875" style="315" customWidth="1"/>
    <col min="2820" max="2825" width="9.140625" style="315"/>
    <col min="2826" max="2826" width="0" style="315" hidden="1" customWidth="1"/>
    <col min="2827" max="3071" width="9.140625" style="315"/>
    <col min="3072" max="3072" width="9.140625" style="315" customWidth="1"/>
    <col min="3073" max="3073" width="32.85546875" style="315" customWidth="1"/>
    <col min="3074" max="3074" width="20.140625" style="315" customWidth="1"/>
    <col min="3075" max="3075" width="52.85546875" style="315" customWidth="1"/>
    <col min="3076" max="3081" width="9.140625" style="315"/>
    <col min="3082" max="3082" width="0" style="315" hidden="1" customWidth="1"/>
    <col min="3083" max="3327" width="9.140625" style="315"/>
    <col min="3328" max="3328" width="9.140625" style="315" customWidth="1"/>
    <col min="3329" max="3329" width="32.85546875" style="315" customWidth="1"/>
    <col min="3330" max="3330" width="20.140625" style="315" customWidth="1"/>
    <col min="3331" max="3331" width="52.85546875" style="315" customWidth="1"/>
    <col min="3332" max="3337" width="9.140625" style="315"/>
    <col min="3338" max="3338" width="0" style="315" hidden="1" customWidth="1"/>
    <col min="3339" max="3583" width="9.140625" style="315"/>
    <col min="3584" max="3584" width="9.140625" style="315" customWidth="1"/>
    <col min="3585" max="3585" width="32.85546875" style="315" customWidth="1"/>
    <col min="3586" max="3586" width="20.140625" style="315" customWidth="1"/>
    <col min="3587" max="3587" width="52.85546875" style="315" customWidth="1"/>
    <col min="3588" max="3593" width="9.140625" style="315"/>
    <col min="3594" max="3594" width="0" style="315" hidden="1" customWidth="1"/>
    <col min="3595" max="3839" width="9.140625" style="315"/>
    <col min="3840" max="3840" width="9.140625" style="315" customWidth="1"/>
    <col min="3841" max="3841" width="32.85546875" style="315" customWidth="1"/>
    <col min="3842" max="3842" width="20.140625" style="315" customWidth="1"/>
    <col min="3843" max="3843" width="52.85546875" style="315" customWidth="1"/>
    <col min="3844" max="3849" width="9.140625" style="315"/>
    <col min="3850" max="3850" width="0" style="315" hidden="1" customWidth="1"/>
    <col min="3851" max="4095" width="9.140625" style="315"/>
    <col min="4096" max="4096" width="9.140625" style="315" customWidth="1"/>
    <col min="4097" max="4097" width="32.85546875" style="315" customWidth="1"/>
    <col min="4098" max="4098" width="20.140625" style="315" customWidth="1"/>
    <col min="4099" max="4099" width="52.85546875" style="315" customWidth="1"/>
    <col min="4100" max="4105" width="9.140625" style="315"/>
    <col min="4106" max="4106" width="0" style="315" hidden="1" customWidth="1"/>
    <col min="4107" max="4351" width="9.140625" style="315"/>
    <col min="4352" max="4352" width="9.140625" style="315" customWidth="1"/>
    <col min="4353" max="4353" width="32.85546875" style="315" customWidth="1"/>
    <col min="4354" max="4354" width="20.140625" style="315" customWidth="1"/>
    <col min="4355" max="4355" width="52.85546875" style="315" customWidth="1"/>
    <col min="4356" max="4361" width="9.140625" style="315"/>
    <col min="4362" max="4362" width="0" style="315" hidden="1" customWidth="1"/>
    <col min="4363" max="4607" width="9.140625" style="315"/>
    <col min="4608" max="4608" width="9.140625" style="315" customWidth="1"/>
    <col min="4609" max="4609" width="32.85546875" style="315" customWidth="1"/>
    <col min="4610" max="4610" width="20.140625" style="315" customWidth="1"/>
    <col min="4611" max="4611" width="52.85546875" style="315" customWidth="1"/>
    <col min="4612" max="4617" width="9.140625" style="315"/>
    <col min="4618" max="4618" width="0" style="315" hidden="1" customWidth="1"/>
    <col min="4619" max="4863" width="9.140625" style="315"/>
    <col min="4864" max="4864" width="9.140625" style="315" customWidth="1"/>
    <col min="4865" max="4865" width="32.85546875" style="315" customWidth="1"/>
    <col min="4866" max="4866" width="20.140625" style="315" customWidth="1"/>
    <col min="4867" max="4867" width="52.85546875" style="315" customWidth="1"/>
    <col min="4868" max="4873" width="9.140625" style="315"/>
    <col min="4874" max="4874" width="0" style="315" hidden="1" customWidth="1"/>
    <col min="4875" max="5119" width="9.140625" style="315"/>
    <col min="5120" max="5120" width="9.140625" style="315" customWidth="1"/>
    <col min="5121" max="5121" width="32.85546875" style="315" customWidth="1"/>
    <col min="5122" max="5122" width="20.140625" style="315" customWidth="1"/>
    <col min="5123" max="5123" width="52.85546875" style="315" customWidth="1"/>
    <col min="5124" max="5129" width="9.140625" style="315"/>
    <col min="5130" max="5130" width="0" style="315" hidden="1" customWidth="1"/>
    <col min="5131" max="5375" width="9.140625" style="315"/>
    <col min="5376" max="5376" width="9.140625" style="315" customWidth="1"/>
    <col min="5377" max="5377" width="32.85546875" style="315" customWidth="1"/>
    <col min="5378" max="5378" width="20.140625" style="315" customWidth="1"/>
    <col min="5379" max="5379" width="52.85546875" style="315" customWidth="1"/>
    <col min="5380" max="5385" width="9.140625" style="315"/>
    <col min="5386" max="5386" width="0" style="315" hidden="1" customWidth="1"/>
    <col min="5387" max="5631" width="9.140625" style="315"/>
    <col min="5632" max="5632" width="9.140625" style="315" customWidth="1"/>
    <col min="5633" max="5633" width="32.85546875" style="315" customWidth="1"/>
    <col min="5634" max="5634" width="20.140625" style="315" customWidth="1"/>
    <col min="5635" max="5635" width="52.85546875" style="315" customWidth="1"/>
    <col min="5636" max="5641" width="9.140625" style="315"/>
    <col min="5642" max="5642" width="0" style="315" hidden="1" customWidth="1"/>
    <col min="5643" max="5887" width="9.140625" style="315"/>
    <col min="5888" max="5888" width="9.140625" style="315" customWidth="1"/>
    <col min="5889" max="5889" width="32.85546875" style="315" customWidth="1"/>
    <col min="5890" max="5890" width="20.140625" style="315" customWidth="1"/>
    <col min="5891" max="5891" width="52.85546875" style="315" customWidth="1"/>
    <col min="5892" max="5897" width="9.140625" style="315"/>
    <col min="5898" max="5898" width="0" style="315" hidden="1" customWidth="1"/>
    <col min="5899" max="6143" width="9.140625" style="315"/>
    <col min="6144" max="6144" width="9.140625" style="315" customWidth="1"/>
    <col min="6145" max="6145" width="32.85546875" style="315" customWidth="1"/>
    <col min="6146" max="6146" width="20.140625" style="315" customWidth="1"/>
    <col min="6147" max="6147" width="52.85546875" style="315" customWidth="1"/>
    <col min="6148" max="6153" width="9.140625" style="315"/>
    <col min="6154" max="6154" width="0" style="315" hidden="1" customWidth="1"/>
    <col min="6155" max="6399" width="9.140625" style="315"/>
    <col min="6400" max="6400" width="9.140625" style="315" customWidth="1"/>
    <col min="6401" max="6401" width="32.85546875" style="315" customWidth="1"/>
    <col min="6402" max="6402" width="20.140625" style="315" customWidth="1"/>
    <col min="6403" max="6403" width="52.85546875" style="315" customWidth="1"/>
    <col min="6404" max="6409" width="9.140625" style="315"/>
    <col min="6410" max="6410" width="0" style="315" hidden="1" customWidth="1"/>
    <col min="6411" max="6655" width="9.140625" style="315"/>
    <col min="6656" max="6656" width="9.140625" style="315" customWidth="1"/>
    <col min="6657" max="6657" width="32.85546875" style="315" customWidth="1"/>
    <col min="6658" max="6658" width="20.140625" style="315" customWidth="1"/>
    <col min="6659" max="6659" width="52.85546875" style="315" customWidth="1"/>
    <col min="6660" max="6665" width="9.140625" style="315"/>
    <col min="6666" max="6666" width="0" style="315" hidden="1" customWidth="1"/>
    <col min="6667" max="6911" width="9.140625" style="315"/>
    <col min="6912" max="6912" width="9.140625" style="315" customWidth="1"/>
    <col min="6913" max="6913" width="32.85546875" style="315" customWidth="1"/>
    <col min="6914" max="6914" width="20.140625" style="315" customWidth="1"/>
    <col min="6915" max="6915" width="52.85546875" style="315" customWidth="1"/>
    <col min="6916" max="6921" width="9.140625" style="315"/>
    <col min="6922" max="6922" width="0" style="315" hidden="1" customWidth="1"/>
    <col min="6923" max="7167" width="9.140625" style="315"/>
    <col min="7168" max="7168" width="9.140625" style="315" customWidth="1"/>
    <col min="7169" max="7169" width="32.85546875" style="315" customWidth="1"/>
    <col min="7170" max="7170" width="20.140625" style="315" customWidth="1"/>
    <col min="7171" max="7171" width="52.85546875" style="315" customWidth="1"/>
    <col min="7172" max="7177" width="9.140625" style="315"/>
    <col min="7178" max="7178" width="0" style="315" hidden="1" customWidth="1"/>
    <col min="7179" max="7423" width="9.140625" style="315"/>
    <col min="7424" max="7424" width="9.140625" style="315" customWidth="1"/>
    <col min="7425" max="7425" width="32.85546875" style="315" customWidth="1"/>
    <col min="7426" max="7426" width="20.140625" style="315" customWidth="1"/>
    <col min="7427" max="7427" width="52.85546875" style="315" customWidth="1"/>
    <col min="7428" max="7433" width="9.140625" style="315"/>
    <col min="7434" max="7434" width="0" style="315" hidden="1" customWidth="1"/>
    <col min="7435" max="7679" width="9.140625" style="315"/>
    <col min="7680" max="7680" width="9.140625" style="315" customWidth="1"/>
    <col min="7681" max="7681" width="32.85546875" style="315" customWidth="1"/>
    <col min="7682" max="7682" width="20.140625" style="315" customWidth="1"/>
    <col min="7683" max="7683" width="52.85546875" style="315" customWidth="1"/>
    <col min="7684" max="7689" width="9.140625" style="315"/>
    <col min="7690" max="7690" width="0" style="315" hidden="1" customWidth="1"/>
    <col min="7691" max="7935" width="9.140625" style="315"/>
    <col min="7936" max="7936" width="9.140625" style="315" customWidth="1"/>
    <col min="7937" max="7937" width="32.85546875" style="315" customWidth="1"/>
    <col min="7938" max="7938" width="20.140625" style="315" customWidth="1"/>
    <col min="7939" max="7939" width="52.85546875" style="315" customWidth="1"/>
    <col min="7940" max="7945" width="9.140625" style="315"/>
    <col min="7946" max="7946" width="0" style="315" hidden="1" customWidth="1"/>
    <col min="7947" max="8191" width="9.140625" style="315"/>
    <col min="8192" max="8192" width="9.140625" style="315" customWidth="1"/>
    <col min="8193" max="8193" width="32.85546875" style="315" customWidth="1"/>
    <col min="8194" max="8194" width="20.140625" style="315" customWidth="1"/>
    <col min="8195" max="8195" width="52.85546875" style="315" customWidth="1"/>
    <col min="8196" max="8201" width="9.140625" style="315"/>
    <col min="8202" max="8202" width="0" style="315" hidden="1" customWidth="1"/>
    <col min="8203" max="8447" width="9.140625" style="315"/>
    <col min="8448" max="8448" width="9.140625" style="315" customWidth="1"/>
    <col min="8449" max="8449" width="32.85546875" style="315" customWidth="1"/>
    <col min="8450" max="8450" width="20.140625" style="315" customWidth="1"/>
    <col min="8451" max="8451" width="52.85546875" style="315" customWidth="1"/>
    <col min="8452" max="8457" width="9.140625" style="315"/>
    <col min="8458" max="8458" width="0" style="315" hidden="1" customWidth="1"/>
    <col min="8459" max="8703" width="9.140625" style="315"/>
    <col min="8704" max="8704" width="9.140625" style="315" customWidth="1"/>
    <col min="8705" max="8705" width="32.85546875" style="315" customWidth="1"/>
    <col min="8706" max="8706" width="20.140625" style="315" customWidth="1"/>
    <col min="8707" max="8707" width="52.85546875" style="315" customWidth="1"/>
    <col min="8708" max="8713" width="9.140625" style="315"/>
    <col min="8714" max="8714" width="0" style="315" hidden="1" customWidth="1"/>
    <col min="8715" max="8959" width="9.140625" style="315"/>
    <col min="8960" max="8960" width="9.140625" style="315" customWidth="1"/>
    <col min="8961" max="8961" width="32.85546875" style="315" customWidth="1"/>
    <col min="8962" max="8962" width="20.140625" style="315" customWidth="1"/>
    <col min="8963" max="8963" width="52.85546875" style="315" customWidth="1"/>
    <col min="8964" max="8969" width="9.140625" style="315"/>
    <col min="8970" max="8970" width="0" style="315" hidden="1" customWidth="1"/>
    <col min="8971" max="9215" width="9.140625" style="315"/>
    <col min="9216" max="9216" width="9.140625" style="315" customWidth="1"/>
    <col min="9217" max="9217" width="32.85546875" style="315" customWidth="1"/>
    <col min="9218" max="9218" width="20.140625" style="315" customWidth="1"/>
    <col min="9219" max="9219" width="52.85546875" style="315" customWidth="1"/>
    <col min="9220" max="9225" width="9.140625" style="315"/>
    <col min="9226" max="9226" width="0" style="315" hidden="1" customWidth="1"/>
    <col min="9227" max="9471" width="9.140625" style="315"/>
    <col min="9472" max="9472" width="9.140625" style="315" customWidth="1"/>
    <col min="9473" max="9473" width="32.85546875" style="315" customWidth="1"/>
    <col min="9474" max="9474" width="20.140625" style="315" customWidth="1"/>
    <col min="9475" max="9475" width="52.85546875" style="315" customWidth="1"/>
    <col min="9476" max="9481" width="9.140625" style="315"/>
    <col min="9482" max="9482" width="0" style="315" hidden="1" customWidth="1"/>
    <col min="9483" max="9727" width="9.140625" style="315"/>
    <col min="9728" max="9728" width="9.140625" style="315" customWidth="1"/>
    <col min="9729" max="9729" width="32.85546875" style="315" customWidth="1"/>
    <col min="9730" max="9730" width="20.140625" style="315" customWidth="1"/>
    <col min="9731" max="9731" width="52.85546875" style="315" customWidth="1"/>
    <col min="9732" max="9737" width="9.140625" style="315"/>
    <col min="9738" max="9738" width="0" style="315" hidden="1" customWidth="1"/>
    <col min="9739" max="9983" width="9.140625" style="315"/>
    <col min="9984" max="9984" width="9.140625" style="315" customWidth="1"/>
    <col min="9985" max="9985" width="32.85546875" style="315" customWidth="1"/>
    <col min="9986" max="9986" width="20.140625" style="315" customWidth="1"/>
    <col min="9987" max="9987" width="52.85546875" style="315" customWidth="1"/>
    <col min="9988" max="9993" width="9.140625" style="315"/>
    <col min="9994" max="9994" width="0" style="315" hidden="1" customWidth="1"/>
    <col min="9995" max="10239" width="9.140625" style="315"/>
    <col min="10240" max="10240" width="9.140625" style="315" customWidth="1"/>
    <col min="10241" max="10241" width="32.85546875" style="315" customWidth="1"/>
    <col min="10242" max="10242" width="20.140625" style="315" customWidth="1"/>
    <col min="10243" max="10243" width="52.85546875" style="315" customWidth="1"/>
    <col min="10244" max="10249" width="9.140625" style="315"/>
    <col min="10250" max="10250" width="0" style="315" hidden="1" customWidth="1"/>
    <col min="10251" max="10495" width="9.140625" style="315"/>
    <col min="10496" max="10496" width="9.140625" style="315" customWidth="1"/>
    <col min="10497" max="10497" width="32.85546875" style="315" customWidth="1"/>
    <col min="10498" max="10498" width="20.140625" style="315" customWidth="1"/>
    <col min="10499" max="10499" width="52.85546875" style="315" customWidth="1"/>
    <col min="10500" max="10505" width="9.140625" style="315"/>
    <col min="10506" max="10506" width="0" style="315" hidden="1" customWidth="1"/>
    <col min="10507" max="10751" width="9.140625" style="315"/>
    <col min="10752" max="10752" width="9.140625" style="315" customWidth="1"/>
    <col min="10753" max="10753" width="32.85546875" style="315" customWidth="1"/>
    <col min="10754" max="10754" width="20.140625" style="315" customWidth="1"/>
    <col min="10755" max="10755" width="52.85546875" style="315" customWidth="1"/>
    <col min="10756" max="10761" width="9.140625" style="315"/>
    <col min="10762" max="10762" width="0" style="315" hidden="1" customWidth="1"/>
    <col min="10763" max="11007" width="9.140625" style="315"/>
    <col min="11008" max="11008" width="9.140625" style="315" customWidth="1"/>
    <col min="11009" max="11009" width="32.85546875" style="315" customWidth="1"/>
    <col min="11010" max="11010" width="20.140625" style="315" customWidth="1"/>
    <col min="11011" max="11011" width="52.85546875" style="315" customWidth="1"/>
    <col min="11012" max="11017" width="9.140625" style="315"/>
    <col min="11018" max="11018" width="0" style="315" hidden="1" customWidth="1"/>
    <col min="11019" max="11263" width="9.140625" style="315"/>
    <col min="11264" max="11264" width="9.140625" style="315" customWidth="1"/>
    <col min="11265" max="11265" width="32.85546875" style="315" customWidth="1"/>
    <col min="11266" max="11266" width="20.140625" style="315" customWidth="1"/>
    <col min="11267" max="11267" width="52.85546875" style="315" customWidth="1"/>
    <col min="11268" max="11273" width="9.140625" style="315"/>
    <col min="11274" max="11274" width="0" style="315" hidden="1" customWidth="1"/>
    <col min="11275" max="11519" width="9.140625" style="315"/>
    <col min="11520" max="11520" width="9.140625" style="315" customWidth="1"/>
    <col min="11521" max="11521" width="32.85546875" style="315" customWidth="1"/>
    <col min="11522" max="11522" width="20.140625" style="315" customWidth="1"/>
    <col min="11523" max="11523" width="52.85546875" style="315" customWidth="1"/>
    <col min="11524" max="11529" width="9.140625" style="315"/>
    <col min="11530" max="11530" width="0" style="315" hidden="1" customWidth="1"/>
    <col min="11531" max="11775" width="9.140625" style="315"/>
    <col min="11776" max="11776" width="9.140625" style="315" customWidth="1"/>
    <col min="11777" max="11777" width="32.85546875" style="315" customWidth="1"/>
    <col min="11778" max="11778" width="20.140625" style="315" customWidth="1"/>
    <col min="11779" max="11779" width="52.85546875" style="315" customWidth="1"/>
    <col min="11780" max="11785" width="9.140625" style="315"/>
    <col min="11786" max="11786" width="0" style="315" hidden="1" customWidth="1"/>
    <col min="11787" max="12031" width="9.140625" style="315"/>
    <col min="12032" max="12032" width="9.140625" style="315" customWidth="1"/>
    <col min="12033" max="12033" width="32.85546875" style="315" customWidth="1"/>
    <col min="12034" max="12034" width="20.140625" style="315" customWidth="1"/>
    <col min="12035" max="12035" width="52.85546875" style="315" customWidth="1"/>
    <col min="12036" max="12041" width="9.140625" style="315"/>
    <col min="12042" max="12042" width="0" style="315" hidden="1" customWidth="1"/>
    <col min="12043" max="12287" width="9.140625" style="315"/>
    <col min="12288" max="12288" width="9.140625" style="315" customWidth="1"/>
    <col min="12289" max="12289" width="32.85546875" style="315" customWidth="1"/>
    <col min="12290" max="12290" width="20.140625" style="315" customWidth="1"/>
    <col min="12291" max="12291" width="52.85546875" style="315" customWidth="1"/>
    <col min="12292" max="12297" width="9.140625" style="315"/>
    <col min="12298" max="12298" width="0" style="315" hidden="1" customWidth="1"/>
    <col min="12299" max="12543" width="9.140625" style="315"/>
    <col min="12544" max="12544" width="9.140625" style="315" customWidth="1"/>
    <col min="12545" max="12545" width="32.85546875" style="315" customWidth="1"/>
    <col min="12546" max="12546" width="20.140625" style="315" customWidth="1"/>
    <col min="12547" max="12547" width="52.85546875" style="315" customWidth="1"/>
    <col min="12548" max="12553" width="9.140625" style="315"/>
    <col min="12554" max="12554" width="0" style="315" hidden="1" customWidth="1"/>
    <col min="12555" max="12799" width="9.140625" style="315"/>
    <col min="12800" max="12800" width="9.140625" style="315" customWidth="1"/>
    <col min="12801" max="12801" width="32.85546875" style="315" customWidth="1"/>
    <col min="12802" max="12802" width="20.140625" style="315" customWidth="1"/>
    <col min="12803" max="12803" width="52.85546875" style="315" customWidth="1"/>
    <col min="12804" max="12809" width="9.140625" style="315"/>
    <col min="12810" max="12810" width="0" style="315" hidden="1" customWidth="1"/>
    <col min="12811" max="13055" width="9.140625" style="315"/>
    <col min="13056" max="13056" width="9.140625" style="315" customWidth="1"/>
    <col min="13057" max="13057" width="32.85546875" style="315" customWidth="1"/>
    <col min="13058" max="13058" width="20.140625" style="315" customWidth="1"/>
    <col min="13059" max="13059" width="52.85546875" style="315" customWidth="1"/>
    <col min="13060" max="13065" width="9.140625" style="315"/>
    <col min="13066" max="13066" width="0" style="315" hidden="1" customWidth="1"/>
    <col min="13067" max="13311" width="9.140625" style="315"/>
    <col min="13312" max="13312" width="9.140625" style="315" customWidth="1"/>
    <col min="13313" max="13313" width="32.85546875" style="315" customWidth="1"/>
    <col min="13314" max="13314" width="20.140625" style="315" customWidth="1"/>
    <col min="13315" max="13315" width="52.85546875" style="315" customWidth="1"/>
    <col min="13316" max="13321" width="9.140625" style="315"/>
    <col min="13322" max="13322" width="0" style="315" hidden="1" customWidth="1"/>
    <col min="13323" max="13567" width="9.140625" style="315"/>
    <col min="13568" max="13568" width="9.140625" style="315" customWidth="1"/>
    <col min="13569" max="13569" width="32.85546875" style="315" customWidth="1"/>
    <col min="13570" max="13570" width="20.140625" style="315" customWidth="1"/>
    <col min="13571" max="13571" width="52.85546875" style="315" customWidth="1"/>
    <col min="13572" max="13577" width="9.140625" style="315"/>
    <col min="13578" max="13578" width="0" style="315" hidden="1" customWidth="1"/>
    <col min="13579" max="13823" width="9.140625" style="315"/>
    <col min="13824" max="13824" width="9.140625" style="315" customWidth="1"/>
    <col min="13825" max="13825" width="32.85546875" style="315" customWidth="1"/>
    <col min="13826" max="13826" width="20.140625" style="315" customWidth="1"/>
    <col min="13827" max="13827" width="52.85546875" style="315" customWidth="1"/>
    <col min="13828" max="13833" width="9.140625" style="315"/>
    <col min="13834" max="13834" width="0" style="315" hidden="1" customWidth="1"/>
    <col min="13835" max="14079" width="9.140625" style="315"/>
    <col min="14080" max="14080" width="9.140625" style="315" customWidth="1"/>
    <col min="14081" max="14081" width="32.85546875" style="315" customWidth="1"/>
    <col min="14082" max="14082" width="20.140625" style="315" customWidth="1"/>
    <col min="14083" max="14083" width="52.85546875" style="315" customWidth="1"/>
    <col min="14084" max="14089" width="9.140625" style="315"/>
    <col min="14090" max="14090" width="0" style="315" hidden="1" customWidth="1"/>
    <col min="14091" max="14335" width="9.140625" style="315"/>
    <col min="14336" max="14336" width="9.140625" style="315" customWidth="1"/>
    <col min="14337" max="14337" width="32.85546875" style="315" customWidth="1"/>
    <col min="14338" max="14338" width="20.140625" style="315" customWidth="1"/>
    <col min="14339" max="14339" width="52.85546875" style="315" customWidth="1"/>
    <col min="14340" max="14345" width="9.140625" style="315"/>
    <col min="14346" max="14346" width="0" style="315" hidden="1" customWidth="1"/>
    <col min="14347" max="14591" width="9.140625" style="315"/>
    <col min="14592" max="14592" width="9.140625" style="315" customWidth="1"/>
    <col min="14593" max="14593" width="32.85546875" style="315" customWidth="1"/>
    <col min="14594" max="14594" width="20.140625" style="315" customWidth="1"/>
    <col min="14595" max="14595" width="52.85546875" style="315" customWidth="1"/>
    <col min="14596" max="14601" width="9.140625" style="315"/>
    <col min="14602" max="14602" width="0" style="315" hidden="1" customWidth="1"/>
    <col min="14603" max="14847" width="9.140625" style="315"/>
    <col min="14848" max="14848" width="9.140625" style="315" customWidth="1"/>
    <col min="14849" max="14849" width="32.85546875" style="315" customWidth="1"/>
    <col min="14850" max="14850" width="20.140625" style="315" customWidth="1"/>
    <col min="14851" max="14851" width="52.85546875" style="315" customWidth="1"/>
    <col min="14852" max="14857" width="9.140625" style="315"/>
    <col min="14858" max="14858" width="0" style="315" hidden="1" customWidth="1"/>
    <col min="14859" max="15103" width="9.140625" style="315"/>
    <col min="15104" max="15104" width="9.140625" style="315" customWidth="1"/>
    <col min="15105" max="15105" width="32.85546875" style="315" customWidth="1"/>
    <col min="15106" max="15106" width="20.140625" style="315" customWidth="1"/>
    <col min="15107" max="15107" width="52.85546875" style="315" customWidth="1"/>
    <col min="15108" max="15113" width="9.140625" style="315"/>
    <col min="15114" max="15114" width="0" style="315" hidden="1" customWidth="1"/>
    <col min="15115" max="15359" width="9.140625" style="315"/>
    <col min="15360" max="15360" width="9.140625" style="315" customWidth="1"/>
    <col min="15361" max="15361" width="32.85546875" style="315" customWidth="1"/>
    <col min="15362" max="15362" width="20.140625" style="315" customWidth="1"/>
    <col min="15363" max="15363" width="52.85546875" style="315" customWidth="1"/>
    <col min="15364" max="15369" width="9.140625" style="315"/>
    <col min="15370" max="15370" width="0" style="315" hidden="1" customWidth="1"/>
    <col min="15371" max="15615" width="9.140625" style="315"/>
    <col min="15616" max="15616" width="9.140625" style="315" customWidth="1"/>
    <col min="15617" max="15617" width="32.85546875" style="315" customWidth="1"/>
    <col min="15618" max="15618" width="20.140625" style="315" customWidth="1"/>
    <col min="15619" max="15619" width="52.85546875" style="315" customWidth="1"/>
    <col min="15620" max="15625" width="9.140625" style="315"/>
    <col min="15626" max="15626" width="0" style="315" hidden="1" customWidth="1"/>
    <col min="15627" max="15871" width="9.140625" style="315"/>
    <col min="15872" max="15872" width="9.140625" style="315" customWidth="1"/>
    <col min="15873" max="15873" width="32.85546875" style="315" customWidth="1"/>
    <col min="15874" max="15874" width="20.140625" style="315" customWidth="1"/>
    <col min="15875" max="15875" width="52.85546875" style="315" customWidth="1"/>
    <col min="15876" max="15881" width="9.140625" style="315"/>
    <col min="15882" max="15882" width="0" style="315" hidden="1" customWidth="1"/>
    <col min="15883" max="16127" width="9.140625" style="315"/>
    <col min="16128" max="16128" width="9.140625" style="315" customWidth="1"/>
    <col min="16129" max="16129" width="32.85546875" style="315" customWidth="1"/>
    <col min="16130" max="16130" width="20.140625" style="315" customWidth="1"/>
    <col min="16131" max="16131" width="52.85546875" style="315" customWidth="1"/>
    <col min="16132" max="16137" width="9.140625" style="315"/>
    <col min="16138" max="16138" width="0" style="315" hidden="1" customWidth="1"/>
    <col min="16139" max="16384" width="9.140625" style="315"/>
  </cols>
  <sheetData>
    <row r="1" spans="1:10" ht="15.75">
      <c r="B1" s="312" t="s">
        <v>65</v>
      </c>
      <c r="C1" s="313"/>
      <c r="D1" s="314"/>
    </row>
    <row r="2" spans="1:10" ht="14.25">
      <c r="B2" s="316" t="s">
        <v>325</v>
      </c>
      <c r="J2" s="315" t="s">
        <v>1</v>
      </c>
    </row>
    <row r="3" spans="1:10" ht="6.75" customHeight="1">
      <c r="B3" s="316"/>
    </row>
    <row r="4" spans="1:10" s="322" customFormat="1" ht="26.25" customHeight="1">
      <c r="A4" s="319"/>
      <c r="B4" s="320" t="s">
        <v>2</v>
      </c>
      <c r="C4" s="321" t="s">
        <v>3</v>
      </c>
      <c r="D4" s="321" t="s">
        <v>4</v>
      </c>
      <c r="J4" s="322" t="s">
        <v>5</v>
      </c>
    </row>
    <row r="5" spans="1:10" ht="21.75" hidden="1" customHeight="1">
      <c r="A5" s="323" t="s">
        <v>43</v>
      </c>
      <c r="B5" s="324" t="s">
        <v>73</v>
      </c>
      <c r="C5" s="326"/>
      <c r="D5" s="597"/>
    </row>
    <row r="6" spans="1:10" ht="12.75" hidden="1" customHeight="1">
      <c r="A6" s="323" t="s">
        <v>6</v>
      </c>
      <c r="B6" s="324" t="s">
        <v>7</v>
      </c>
      <c r="C6" s="325"/>
      <c r="D6" s="598"/>
    </row>
    <row r="7" spans="1:10" ht="23.25" hidden="1" customHeight="1">
      <c r="A7" s="323" t="s">
        <v>50</v>
      </c>
      <c r="B7" s="324" t="s">
        <v>51</v>
      </c>
      <c r="C7" s="325"/>
      <c r="D7" s="598"/>
    </row>
    <row r="8" spans="1:10" s="317" customFormat="1" ht="24" hidden="1" customHeight="1">
      <c r="A8" s="323" t="s">
        <v>8</v>
      </c>
      <c r="B8" s="107" t="s">
        <v>9</v>
      </c>
      <c r="C8" s="326"/>
      <c r="D8" s="599"/>
      <c r="J8" s="317" t="s">
        <v>10</v>
      </c>
    </row>
    <row r="9" spans="1:10" s="317" customFormat="1" ht="38.25" hidden="1" customHeight="1">
      <c r="A9" s="323" t="s">
        <v>11</v>
      </c>
      <c r="B9" s="324" t="s">
        <v>12</v>
      </c>
      <c r="C9" s="326"/>
      <c r="D9" s="330"/>
    </row>
    <row r="10" spans="1:10" ht="21.75" hidden="1" customHeight="1">
      <c r="A10" s="323" t="s">
        <v>13</v>
      </c>
      <c r="B10" s="324" t="s">
        <v>14</v>
      </c>
      <c r="C10" s="326"/>
      <c r="D10" s="318"/>
    </row>
    <row r="11" spans="1:10">
      <c r="A11" s="331"/>
      <c r="B11" s="332" t="s">
        <v>15</v>
      </c>
      <c r="C11" s="333">
        <f>SUM(C5:C10)</f>
        <v>0</v>
      </c>
      <c r="D11" s="334"/>
    </row>
    <row r="12" spans="1:10" ht="21" customHeight="1">
      <c r="A12" s="358"/>
      <c r="B12" s="359" t="s">
        <v>16</v>
      </c>
      <c r="C12" s="360" t="s">
        <v>3</v>
      </c>
      <c r="D12" s="360" t="s">
        <v>4</v>
      </c>
    </row>
    <row r="13" spans="1:10">
      <c r="A13" s="327" t="s">
        <v>42</v>
      </c>
      <c r="B13" s="101" t="s">
        <v>203</v>
      </c>
      <c r="C13" s="336"/>
      <c r="D13" s="337"/>
    </row>
    <row r="14" spans="1:10" ht="114.75">
      <c r="A14" s="338"/>
      <c r="B14" s="54">
        <v>1100</v>
      </c>
      <c r="C14" s="55"/>
      <c r="D14" s="385" t="s">
        <v>340</v>
      </c>
    </row>
    <row r="15" spans="1:10" ht="15.6" hidden="1" customHeight="1">
      <c r="A15" s="60"/>
      <c r="B15" s="57">
        <v>1119</v>
      </c>
      <c r="C15" s="58"/>
      <c r="D15" s="261"/>
    </row>
    <row r="16" spans="1:10" ht="15.6" hidden="1" customHeight="1">
      <c r="A16" s="60"/>
      <c r="B16" s="57">
        <v>1142</v>
      </c>
      <c r="C16" s="58"/>
      <c r="D16" s="261"/>
    </row>
    <row r="17" spans="1:4" ht="15.6" hidden="1" customHeight="1">
      <c r="A17" s="60"/>
      <c r="B17" s="57">
        <v>1147</v>
      </c>
      <c r="C17" s="58"/>
      <c r="D17" s="261"/>
    </row>
    <row r="18" spans="1:4" ht="15.6" hidden="1" customHeight="1">
      <c r="A18" s="60"/>
      <c r="B18" s="57">
        <v>1148</v>
      </c>
      <c r="C18" s="58"/>
      <c r="D18" s="261"/>
    </row>
    <row r="19" spans="1:4" ht="15.6" hidden="1" customHeight="1">
      <c r="A19" s="56"/>
      <c r="B19" s="57">
        <v>1150</v>
      </c>
      <c r="C19" s="58"/>
      <c r="D19" s="261"/>
    </row>
    <row r="20" spans="1:4" ht="27" customHeight="1">
      <c r="A20" s="338"/>
      <c r="B20" s="54">
        <v>1200</v>
      </c>
      <c r="C20" s="55"/>
      <c r="D20" s="386" t="s">
        <v>341</v>
      </c>
    </row>
    <row r="21" spans="1:4" ht="15.6" hidden="1" customHeight="1">
      <c r="A21" s="60"/>
      <c r="B21" s="57">
        <v>1210</v>
      </c>
      <c r="C21" s="600"/>
      <c r="D21" s="261"/>
    </row>
    <row r="22" spans="1:4" ht="15.6" hidden="1" customHeight="1">
      <c r="A22" s="60"/>
      <c r="B22" s="57">
        <v>1221</v>
      </c>
      <c r="C22" s="601"/>
      <c r="D22" s="261"/>
    </row>
    <row r="23" spans="1:4" ht="15.6" hidden="1" customHeight="1">
      <c r="A23" s="60"/>
      <c r="B23" s="57">
        <v>1223</v>
      </c>
      <c r="C23" s="602"/>
      <c r="D23" s="261"/>
    </row>
    <row r="24" spans="1:4" ht="15.6" hidden="1" customHeight="1">
      <c r="A24" s="56"/>
      <c r="B24" s="57">
        <v>1227</v>
      </c>
      <c r="C24" s="58"/>
      <c r="D24" s="261"/>
    </row>
    <row r="25" spans="1:4" ht="25.5">
      <c r="A25" s="338"/>
      <c r="B25" s="54">
        <v>2100</v>
      </c>
      <c r="C25" s="55"/>
      <c r="D25" s="307" t="s">
        <v>342</v>
      </c>
    </row>
    <row r="26" spans="1:4" ht="38.25">
      <c r="A26" s="338"/>
      <c r="B26" s="54">
        <v>2200</v>
      </c>
      <c r="C26" s="55"/>
      <c r="D26" s="307" t="s">
        <v>343</v>
      </c>
    </row>
    <row r="27" spans="1:4" ht="35.1" hidden="1" customHeight="1">
      <c r="A27" s="56"/>
      <c r="B27" s="57">
        <v>2210</v>
      </c>
      <c r="C27" s="58"/>
      <c r="D27" s="307"/>
    </row>
    <row r="28" spans="1:4" ht="35.1" hidden="1" customHeight="1">
      <c r="A28" s="60"/>
      <c r="B28" s="57">
        <v>2260</v>
      </c>
      <c r="C28" s="58"/>
      <c r="D28" s="307"/>
    </row>
    <row r="29" spans="1:4" ht="35.1" hidden="1" customHeight="1">
      <c r="A29" s="60"/>
      <c r="B29" s="57">
        <v>2220</v>
      </c>
      <c r="C29" s="58"/>
      <c r="D29" s="307"/>
    </row>
    <row r="30" spans="1:4" ht="35.1" hidden="1" customHeight="1">
      <c r="A30" s="60"/>
      <c r="B30" s="57">
        <v>2230</v>
      </c>
      <c r="C30" s="58"/>
      <c r="D30" s="307"/>
    </row>
    <row r="31" spans="1:4" ht="35.1" hidden="1" customHeight="1">
      <c r="A31" s="60"/>
      <c r="B31" s="57">
        <v>2240</v>
      </c>
      <c r="C31" s="58"/>
      <c r="D31" s="307"/>
    </row>
    <row r="32" spans="1:4" ht="76.5">
      <c r="A32" s="338"/>
      <c r="B32" s="54">
        <v>2300</v>
      </c>
      <c r="C32" s="55"/>
      <c r="D32" s="307" t="s">
        <v>344</v>
      </c>
    </row>
    <row r="33" spans="1:5" ht="35.1" hidden="1" customHeight="1">
      <c r="A33" s="60"/>
      <c r="B33" s="57">
        <v>2312</v>
      </c>
      <c r="C33" s="58"/>
      <c r="D33" s="307"/>
    </row>
    <row r="34" spans="1:5" ht="35.1" hidden="1" customHeight="1">
      <c r="A34" s="60"/>
      <c r="B34" s="57">
        <v>2320</v>
      </c>
      <c r="C34" s="58"/>
      <c r="D34" s="307"/>
    </row>
    <row r="35" spans="1:5" ht="35.1" hidden="1" customHeight="1">
      <c r="A35" s="60"/>
      <c r="B35" s="57">
        <v>2350</v>
      </c>
      <c r="C35" s="58"/>
      <c r="D35" s="307"/>
    </row>
    <row r="36" spans="1:5" ht="35.1" hidden="1" customHeight="1">
      <c r="A36" s="338"/>
      <c r="B36" s="54">
        <v>2400</v>
      </c>
      <c r="C36" s="55"/>
      <c r="D36" s="307"/>
    </row>
    <row r="37" spans="1:5" ht="24.95" hidden="1" customHeight="1">
      <c r="A37" s="338"/>
      <c r="B37" s="54">
        <v>2500</v>
      </c>
      <c r="C37" s="55"/>
      <c r="D37" s="307"/>
    </row>
    <row r="38" spans="1:5" ht="65.25" customHeight="1">
      <c r="A38" s="338"/>
      <c r="B38" s="54">
        <v>3200</v>
      </c>
      <c r="C38" s="55"/>
      <c r="D38" s="387" t="s">
        <v>307</v>
      </c>
    </row>
    <row r="39" spans="1:5" ht="75.75" customHeight="1">
      <c r="A39" s="338"/>
      <c r="B39" s="54">
        <v>5200</v>
      </c>
      <c r="C39" s="55"/>
      <c r="D39" s="387" t="s">
        <v>309</v>
      </c>
      <c r="E39" s="363"/>
    </row>
    <row r="40" spans="1:5" ht="35.1" hidden="1" customHeight="1">
      <c r="A40" s="56"/>
      <c r="B40" s="57">
        <v>5232</v>
      </c>
      <c r="C40" s="58"/>
      <c r="D40" s="603"/>
    </row>
    <row r="41" spans="1:5" ht="35.1" hidden="1" customHeight="1">
      <c r="A41" s="56"/>
      <c r="B41" s="57">
        <v>5239</v>
      </c>
      <c r="C41" s="58"/>
      <c r="D41" s="604"/>
    </row>
    <row r="42" spans="1:5" ht="35.1" hidden="1" customHeight="1">
      <c r="A42" s="56"/>
      <c r="B42" s="57">
        <v>5233</v>
      </c>
      <c r="C42" s="58"/>
      <c r="D42" s="604"/>
    </row>
    <row r="43" spans="1:5" ht="35.1" hidden="1" customHeight="1">
      <c r="A43" s="56"/>
      <c r="B43" s="57">
        <v>5238</v>
      </c>
      <c r="C43" s="58"/>
      <c r="D43" s="605"/>
    </row>
    <row r="44" spans="1:5" ht="38.25">
      <c r="A44" s="338"/>
      <c r="B44" s="54">
        <v>6400</v>
      </c>
      <c r="C44" s="55"/>
      <c r="D44" s="385" t="s">
        <v>345</v>
      </c>
    </row>
    <row r="45" spans="1:5" hidden="1">
      <c r="A45" s="188" t="s">
        <v>43</v>
      </c>
      <c r="B45" s="101" t="s">
        <v>204</v>
      </c>
      <c r="C45" s="183">
        <f>C46+C47+C48+C49+C50+C51+C52+C53</f>
        <v>0</v>
      </c>
      <c r="D45" s="229"/>
    </row>
    <row r="46" spans="1:5" ht="24.95" hidden="1" customHeight="1">
      <c r="A46" s="190"/>
      <c r="B46" s="192">
        <v>1100</v>
      </c>
      <c r="C46" s="230"/>
      <c r="D46" s="260"/>
    </row>
    <row r="47" spans="1:5" ht="24.95" hidden="1" customHeight="1">
      <c r="A47" s="190"/>
      <c r="B47" s="192">
        <v>1200</v>
      </c>
      <c r="C47" s="230"/>
      <c r="D47" s="260"/>
    </row>
    <row r="48" spans="1:5" hidden="1">
      <c r="A48" s="190"/>
      <c r="B48" s="192">
        <v>2100</v>
      </c>
      <c r="C48" s="230"/>
      <c r="D48" s="259"/>
    </row>
    <row r="49" spans="1:4" hidden="1">
      <c r="A49" s="190"/>
      <c r="B49" s="192">
        <v>2200</v>
      </c>
      <c r="C49" s="230"/>
      <c r="D49" s="606"/>
    </row>
    <row r="50" spans="1:4" hidden="1">
      <c r="A50" s="190"/>
      <c r="B50" s="192">
        <v>2300</v>
      </c>
      <c r="C50" s="230"/>
      <c r="D50" s="607"/>
    </row>
    <row r="51" spans="1:4" hidden="1">
      <c r="A51" s="190"/>
      <c r="B51" s="192">
        <v>2500</v>
      </c>
      <c r="C51" s="231"/>
      <c r="D51" s="257"/>
    </row>
    <row r="52" spans="1:4" hidden="1">
      <c r="A52" s="190"/>
      <c r="B52" s="192">
        <v>3200</v>
      </c>
      <c r="C52" s="230"/>
      <c r="D52" s="258"/>
    </row>
    <row r="53" spans="1:4" hidden="1">
      <c r="A53" s="190"/>
      <c r="B53" s="192">
        <v>6400</v>
      </c>
      <c r="C53" s="189"/>
      <c r="D53" s="258"/>
    </row>
    <row r="54" spans="1:4" ht="7.5" customHeight="1">
      <c r="A54" s="361"/>
      <c r="B54" s="265"/>
      <c r="C54" s="266"/>
      <c r="D54" s="267"/>
    </row>
    <row r="55" spans="1:4" ht="25.5">
      <c r="A55" s="345"/>
      <c r="B55" s="346" t="s">
        <v>25</v>
      </c>
      <c r="C55" s="340">
        <f>C13+C45</f>
        <v>0</v>
      </c>
      <c r="D55" s="388" t="s">
        <v>310</v>
      </c>
    </row>
    <row r="56" spans="1:4">
      <c r="A56" s="347"/>
      <c r="B56" s="348"/>
      <c r="C56" s="339"/>
      <c r="D56" s="318"/>
    </row>
    <row r="57" spans="1:4">
      <c r="A57" s="349"/>
      <c r="B57" s="350"/>
    </row>
    <row r="58" spans="1:4">
      <c r="A58" s="349"/>
      <c r="B58" s="350"/>
    </row>
    <row r="59" spans="1:4">
      <c r="A59" s="349"/>
      <c r="B59" s="350"/>
    </row>
    <row r="60" spans="1:4">
      <c r="A60" s="349"/>
      <c r="B60" s="352"/>
    </row>
    <row r="61" spans="1:4">
      <c r="A61" s="349"/>
      <c r="B61" s="350"/>
    </row>
    <row r="62" spans="1:4">
      <c r="A62" s="349"/>
      <c r="B62" s="350"/>
    </row>
    <row r="63" spans="1:4">
      <c r="A63" s="349"/>
      <c r="B63" s="350"/>
    </row>
    <row r="64" spans="1:4">
      <c r="A64" s="349"/>
      <c r="B64" s="350"/>
    </row>
    <row r="65" spans="1:2" s="315" customFormat="1">
      <c r="A65" s="349"/>
      <c r="B65" s="352"/>
    </row>
    <row r="66" spans="1:2" s="315" customFormat="1">
      <c r="A66" s="349"/>
      <c r="B66" s="352"/>
    </row>
    <row r="67" spans="1:2" s="315" customFormat="1">
      <c r="A67" s="349"/>
      <c r="B67" s="350"/>
    </row>
    <row r="68" spans="1:2" s="315" customFormat="1">
      <c r="A68" s="349"/>
      <c r="B68" s="350"/>
    </row>
    <row r="69" spans="1:2" s="315" customFormat="1">
      <c r="A69" s="349"/>
      <c r="B69" s="350"/>
    </row>
    <row r="70" spans="1:2" s="315" customFormat="1">
      <c r="A70" s="349"/>
      <c r="B70" s="350"/>
    </row>
    <row r="71" spans="1:2" s="315" customFormat="1">
      <c r="A71" s="349"/>
      <c r="B71" s="352"/>
    </row>
    <row r="72" spans="1:2" s="315" customFormat="1">
      <c r="A72" s="349"/>
      <c r="B72" s="350"/>
    </row>
    <row r="73" spans="1:2" s="315" customFormat="1">
      <c r="A73" s="349"/>
      <c r="B73" s="350"/>
    </row>
    <row r="74" spans="1:2" s="315" customFormat="1">
      <c r="A74" s="349"/>
      <c r="B74" s="350"/>
    </row>
    <row r="75" spans="1:2" s="315" customFormat="1">
      <c r="A75" s="349"/>
      <c r="B75" s="350"/>
    </row>
    <row r="76" spans="1:2" s="315" customFormat="1">
      <c r="A76" s="349"/>
      <c r="B76" s="350"/>
    </row>
    <row r="77" spans="1:2" s="315" customFormat="1">
      <c r="A77" s="349"/>
      <c r="B77" s="350"/>
    </row>
    <row r="78" spans="1:2" s="315" customFormat="1">
      <c r="A78" s="349"/>
      <c r="B78" s="350"/>
    </row>
    <row r="79" spans="1:2" s="315" customFormat="1">
      <c r="A79" s="349"/>
      <c r="B79" s="352"/>
    </row>
    <row r="80" spans="1:2" s="315" customFormat="1">
      <c r="A80" s="349"/>
      <c r="B80" s="350"/>
    </row>
    <row r="81" spans="1:2" s="315" customFormat="1">
      <c r="A81" s="349"/>
      <c r="B81" s="350"/>
    </row>
    <row r="82" spans="1:2" s="315" customFormat="1">
      <c r="A82" s="349"/>
      <c r="B82" s="352"/>
    </row>
    <row r="83" spans="1:2" s="315" customFormat="1">
      <c r="A83" s="349"/>
      <c r="B83" s="350"/>
    </row>
    <row r="84" spans="1:2" s="315" customFormat="1">
      <c r="A84" s="349"/>
      <c r="B84" s="350"/>
    </row>
    <row r="85" spans="1:2" s="315" customFormat="1">
      <c r="A85" s="349"/>
      <c r="B85" s="350"/>
    </row>
    <row r="86" spans="1:2" s="315" customFormat="1">
      <c r="A86" s="349"/>
      <c r="B86" s="353"/>
    </row>
    <row r="87" spans="1:2" s="315" customFormat="1">
      <c r="A87" s="349"/>
      <c r="B87" s="354"/>
    </row>
    <row r="88" spans="1:2" s="315" customFormat="1">
      <c r="A88" s="349"/>
      <c r="B88" s="352"/>
    </row>
    <row r="89" spans="1:2" s="315" customFormat="1">
      <c r="A89" s="349"/>
      <c r="B89" s="350"/>
    </row>
    <row r="90" spans="1:2" s="315" customFormat="1">
      <c r="A90" s="349"/>
      <c r="B90" s="350"/>
    </row>
    <row r="91" spans="1:2" s="315" customFormat="1">
      <c r="A91" s="349"/>
      <c r="B91" s="350"/>
    </row>
    <row r="92" spans="1:2" s="315" customFormat="1">
      <c r="A92" s="349"/>
      <c r="B92" s="350"/>
    </row>
    <row r="93" spans="1:2" s="315" customFormat="1">
      <c r="A93" s="349"/>
      <c r="B93" s="352"/>
    </row>
    <row r="94" spans="1:2" s="315" customFormat="1">
      <c r="A94" s="349"/>
      <c r="B94" s="350"/>
    </row>
    <row r="95" spans="1:2" s="315" customFormat="1">
      <c r="A95" s="349"/>
      <c r="B95" s="350"/>
    </row>
    <row r="96" spans="1:2" s="315" customFormat="1">
      <c r="A96" s="349"/>
      <c r="B96" s="350"/>
    </row>
    <row r="97" spans="1:2" s="315" customFormat="1">
      <c r="A97" s="349"/>
      <c r="B97" s="350"/>
    </row>
    <row r="98" spans="1:2" s="315" customFormat="1">
      <c r="A98" s="349"/>
      <c r="B98" s="352"/>
    </row>
    <row r="99" spans="1:2" s="315" customFormat="1">
      <c r="A99" s="349"/>
      <c r="B99" s="352"/>
    </row>
    <row r="100" spans="1:2" s="315" customFormat="1">
      <c r="A100" s="349"/>
      <c r="B100" s="352"/>
    </row>
    <row r="101" spans="1:2" s="315" customFormat="1">
      <c r="A101" s="349"/>
      <c r="B101" s="350"/>
    </row>
    <row r="102" spans="1:2" s="315" customFormat="1">
      <c r="A102" s="349"/>
      <c r="B102" s="350"/>
    </row>
    <row r="103" spans="1:2" s="315" customFormat="1">
      <c r="A103" s="349"/>
      <c r="B103" s="352"/>
    </row>
    <row r="104" spans="1:2" s="315" customFormat="1">
      <c r="A104" s="349"/>
      <c r="B104" s="350"/>
    </row>
    <row r="105" spans="1:2" s="315" customFormat="1">
      <c r="A105" s="349"/>
      <c r="B105" s="350"/>
    </row>
    <row r="106" spans="1:2" s="315" customFormat="1">
      <c r="A106" s="349"/>
      <c r="B106" s="352"/>
    </row>
    <row r="107" spans="1:2" s="315" customFormat="1">
      <c r="A107" s="349"/>
      <c r="B107" s="350"/>
    </row>
    <row r="108" spans="1:2" s="315" customFormat="1">
      <c r="A108" s="349"/>
      <c r="B108" s="350"/>
    </row>
    <row r="109" spans="1:2" s="315" customFormat="1">
      <c r="A109" s="349"/>
      <c r="B109" s="354"/>
    </row>
    <row r="110" spans="1:2" s="315" customFormat="1">
      <c r="A110" s="349"/>
      <c r="B110" s="352"/>
    </row>
    <row r="111" spans="1:2" s="315" customFormat="1">
      <c r="A111" s="349"/>
      <c r="B111" s="352"/>
    </row>
    <row r="112" spans="1:2" s="315" customFormat="1">
      <c r="A112" s="349"/>
      <c r="B112" s="355"/>
    </row>
    <row r="113" spans="1:2" s="315" customFormat="1">
      <c r="A113" s="349"/>
      <c r="B113" s="353"/>
    </row>
    <row r="114" spans="1:2" s="315" customFormat="1">
      <c r="A114" s="349"/>
      <c r="B114" s="354"/>
    </row>
    <row r="115" spans="1:2" s="315" customFormat="1">
      <c r="A115" s="349"/>
      <c r="B115" s="352"/>
    </row>
    <row r="116" spans="1:2" s="315" customFormat="1">
      <c r="A116" s="349"/>
      <c r="B116" s="350"/>
    </row>
    <row r="117" spans="1:2" s="315" customFormat="1">
      <c r="A117" s="349"/>
      <c r="B117" s="350"/>
    </row>
    <row r="118" spans="1:2" s="315" customFormat="1">
      <c r="A118" s="349"/>
      <c r="B118" s="350"/>
    </row>
    <row r="119" spans="1:2" s="315" customFormat="1">
      <c r="A119" s="349"/>
      <c r="B119" s="350"/>
    </row>
    <row r="120" spans="1:2" s="315" customFormat="1">
      <c r="A120" s="349"/>
      <c r="B120" s="350"/>
    </row>
    <row r="121" spans="1:2" s="315" customFormat="1">
      <c r="A121" s="349"/>
      <c r="B121" s="350"/>
    </row>
    <row r="122" spans="1:2" s="315" customFormat="1">
      <c r="A122" s="349"/>
      <c r="B122" s="350"/>
    </row>
    <row r="123" spans="1:2" s="315" customFormat="1">
      <c r="A123" s="349"/>
      <c r="B123" s="350"/>
    </row>
    <row r="124" spans="1:2" s="315" customFormat="1">
      <c r="A124" s="349"/>
      <c r="B124" s="350"/>
    </row>
    <row r="125" spans="1:2" s="315" customFormat="1">
      <c r="A125" s="349"/>
      <c r="B125" s="352"/>
    </row>
    <row r="126" spans="1:2" s="315" customFormat="1">
      <c r="A126" s="349"/>
      <c r="B126" s="350"/>
    </row>
    <row r="127" spans="1:2" s="315" customFormat="1">
      <c r="A127" s="349"/>
      <c r="B127" s="350"/>
    </row>
    <row r="128" spans="1:2" s="315" customFormat="1">
      <c r="A128" s="349"/>
      <c r="B128" s="350"/>
    </row>
    <row r="129" spans="1:2" s="315" customFormat="1">
      <c r="A129" s="349"/>
      <c r="B129" s="352"/>
    </row>
    <row r="130" spans="1:2" s="315" customFormat="1">
      <c r="A130" s="349"/>
      <c r="B130" s="350"/>
    </row>
    <row r="131" spans="1:2" s="315" customFormat="1">
      <c r="A131" s="349"/>
      <c r="B131" s="350"/>
    </row>
    <row r="132" spans="1:2" s="315" customFormat="1">
      <c r="A132" s="349"/>
      <c r="B132" s="352"/>
    </row>
    <row r="133" spans="1:2" s="315" customFormat="1">
      <c r="A133" s="349"/>
      <c r="B133" s="352"/>
    </row>
    <row r="134" spans="1:2" s="315" customFormat="1">
      <c r="A134" s="349"/>
      <c r="B134" s="350"/>
    </row>
    <row r="135" spans="1:2" s="315" customFormat="1">
      <c r="A135" s="349"/>
      <c r="B135" s="350"/>
    </row>
    <row r="136" spans="1:2" s="315" customFormat="1">
      <c r="A136" s="349"/>
      <c r="B136" s="354"/>
    </row>
    <row r="137" spans="1:2" s="315" customFormat="1">
      <c r="A137" s="349"/>
      <c r="B137" s="352"/>
    </row>
    <row r="138" spans="1:2" s="315" customFormat="1">
      <c r="A138" s="349"/>
      <c r="B138" s="350"/>
    </row>
    <row r="139" spans="1:2" s="315" customFormat="1">
      <c r="A139" s="349"/>
      <c r="B139" s="350"/>
    </row>
    <row r="140" spans="1:2" s="315" customFormat="1">
      <c r="A140" s="349"/>
      <c r="B140" s="350"/>
    </row>
    <row r="141" spans="1:2" s="315" customFormat="1">
      <c r="A141" s="349"/>
      <c r="B141" s="350"/>
    </row>
    <row r="142" spans="1:2" s="315" customFormat="1">
      <c r="A142" s="349"/>
      <c r="B142" s="350"/>
    </row>
    <row r="143" spans="1:2" s="315" customFormat="1">
      <c r="A143" s="349"/>
      <c r="B143" s="350"/>
    </row>
    <row r="144" spans="1:2" s="315" customFormat="1">
      <c r="A144" s="349"/>
      <c r="B144" s="350"/>
    </row>
    <row r="145" spans="1:2" s="315" customFormat="1">
      <c r="A145" s="349"/>
      <c r="B145" s="354"/>
    </row>
    <row r="146" spans="1:2" s="315" customFormat="1">
      <c r="A146" s="349"/>
      <c r="B146" s="354"/>
    </row>
    <row r="147" spans="1:2" s="315" customFormat="1">
      <c r="A147" s="349"/>
      <c r="B147" s="354"/>
    </row>
    <row r="148" spans="1:2" s="315" customFormat="1">
      <c r="A148" s="349"/>
      <c r="B148" s="352"/>
    </row>
    <row r="149" spans="1:2" s="315" customFormat="1">
      <c r="A149" s="349"/>
      <c r="B149" s="350"/>
    </row>
    <row r="150" spans="1:2" s="315" customFormat="1">
      <c r="A150" s="349"/>
      <c r="B150" s="350"/>
    </row>
    <row r="151" spans="1:2" s="315" customFormat="1">
      <c r="A151" s="349"/>
      <c r="B151" s="350"/>
    </row>
    <row r="152" spans="1:2" s="315" customFormat="1">
      <c r="A152" s="349"/>
      <c r="B152" s="350"/>
    </row>
    <row r="153" spans="1:2" s="315" customFormat="1">
      <c r="A153" s="349"/>
      <c r="B153" s="350"/>
    </row>
    <row r="154" spans="1:2" s="315" customFormat="1">
      <c r="A154" s="349"/>
      <c r="B154" s="350"/>
    </row>
    <row r="155" spans="1:2" s="315" customFormat="1">
      <c r="A155" s="349"/>
      <c r="B155" s="350"/>
    </row>
    <row r="156" spans="1:2" s="315" customFormat="1">
      <c r="A156" s="349"/>
      <c r="B156" s="350"/>
    </row>
    <row r="157" spans="1:2" s="315" customFormat="1">
      <c r="A157" s="349"/>
      <c r="B157" s="350"/>
    </row>
    <row r="158" spans="1:2" s="315" customFormat="1">
      <c r="A158" s="349"/>
      <c r="B158" s="352"/>
    </row>
    <row r="159" spans="1:2" s="315" customFormat="1">
      <c r="A159" s="349"/>
      <c r="B159" s="354"/>
    </row>
    <row r="160" spans="1:2" s="315" customFormat="1">
      <c r="A160" s="349"/>
      <c r="B160" s="352"/>
    </row>
    <row r="161" spans="1:2" s="315" customFormat="1">
      <c r="A161" s="349"/>
      <c r="B161" s="352"/>
    </row>
    <row r="162" spans="1:2" s="315" customFormat="1">
      <c r="A162" s="349"/>
      <c r="B162" s="352"/>
    </row>
    <row r="163" spans="1:2" s="315" customFormat="1">
      <c r="A163" s="349"/>
      <c r="B163" s="352"/>
    </row>
    <row r="164" spans="1:2" s="315" customFormat="1">
      <c r="A164" s="349"/>
      <c r="B164" s="352"/>
    </row>
    <row r="165" spans="1:2" s="315" customFormat="1">
      <c r="A165" s="349"/>
      <c r="B165" s="354"/>
    </row>
    <row r="166" spans="1:2" s="315" customFormat="1">
      <c r="A166" s="349"/>
      <c r="B166" s="352"/>
    </row>
    <row r="167" spans="1:2" s="315" customFormat="1">
      <c r="A167" s="349"/>
      <c r="B167" s="352"/>
    </row>
    <row r="168" spans="1:2" s="315" customFormat="1">
      <c r="A168" s="349"/>
      <c r="B168" s="352"/>
    </row>
    <row r="169" spans="1:2" s="315" customFormat="1">
      <c r="A169" s="349"/>
      <c r="B169" s="354"/>
    </row>
    <row r="170" spans="1:2" s="315" customFormat="1">
      <c r="A170" s="349"/>
      <c r="B170" s="352"/>
    </row>
    <row r="171" spans="1:2" s="315" customFormat="1">
      <c r="A171" s="349"/>
      <c r="B171" s="350"/>
    </row>
    <row r="172" spans="1:2" s="315" customFormat="1">
      <c r="A172" s="349"/>
      <c r="B172" s="350"/>
    </row>
    <row r="173" spans="1:2" s="315" customFormat="1">
      <c r="A173" s="349"/>
      <c r="B173" s="352"/>
    </row>
    <row r="174" spans="1:2" s="315" customFormat="1">
      <c r="A174" s="349"/>
      <c r="B174" s="350"/>
    </row>
    <row r="175" spans="1:2" s="315" customFormat="1">
      <c r="A175" s="349"/>
      <c r="B175" s="350"/>
    </row>
    <row r="176" spans="1:2" s="315" customFormat="1">
      <c r="A176" s="349"/>
      <c r="B176" s="354"/>
    </row>
    <row r="177" spans="1:2" s="315" customFormat="1">
      <c r="A177" s="349"/>
      <c r="B177" s="352"/>
    </row>
    <row r="178" spans="1:2" s="315" customFormat="1">
      <c r="A178" s="349"/>
      <c r="B178" s="352"/>
    </row>
    <row r="179" spans="1:2" s="315" customFormat="1">
      <c r="A179" s="349"/>
      <c r="B179" s="352"/>
    </row>
    <row r="180" spans="1:2" s="315" customFormat="1">
      <c r="A180" s="349"/>
      <c r="B180" s="353"/>
    </row>
    <row r="181" spans="1:2" s="315" customFormat="1">
      <c r="A181" s="349"/>
      <c r="B181" s="354"/>
    </row>
    <row r="182" spans="1:2" s="315" customFormat="1">
      <c r="A182" s="349"/>
      <c r="B182" s="352"/>
    </row>
    <row r="183" spans="1:2" s="315" customFormat="1">
      <c r="A183" s="349"/>
      <c r="B183" s="350"/>
    </row>
    <row r="184" spans="1:2" s="315" customFormat="1">
      <c r="A184" s="349"/>
      <c r="B184" s="350"/>
    </row>
    <row r="185" spans="1:2" s="315" customFormat="1">
      <c r="A185" s="349"/>
      <c r="B185" s="352"/>
    </row>
    <row r="186" spans="1:2" s="315" customFormat="1">
      <c r="A186" s="349"/>
      <c r="B186" s="350"/>
    </row>
    <row r="187" spans="1:2" s="315" customFormat="1">
      <c r="A187" s="349"/>
      <c r="B187" s="350"/>
    </row>
    <row r="188" spans="1:2" s="315" customFormat="1">
      <c r="A188" s="349"/>
      <c r="B188" s="354"/>
    </row>
    <row r="189" spans="1:2" s="315" customFormat="1">
      <c r="A189" s="349"/>
      <c r="B189" s="352"/>
    </row>
    <row r="190" spans="1:2" s="315" customFormat="1">
      <c r="A190" s="349"/>
      <c r="B190" s="352"/>
    </row>
    <row r="191" spans="1:2" s="315" customFormat="1">
      <c r="A191" s="349"/>
      <c r="B191" s="352"/>
    </row>
    <row r="192" spans="1:2" s="315" customFormat="1">
      <c r="A192" s="349"/>
      <c r="B192" s="352"/>
    </row>
    <row r="193" spans="1:2" s="315" customFormat="1">
      <c r="A193" s="349"/>
      <c r="B193" s="352"/>
    </row>
    <row r="194" spans="1:2" s="315" customFormat="1">
      <c r="A194" s="349"/>
      <c r="B194" s="354"/>
    </row>
    <row r="195" spans="1:2" s="315" customFormat="1">
      <c r="A195" s="349"/>
      <c r="B195" s="352"/>
    </row>
    <row r="196" spans="1:2" s="315" customFormat="1">
      <c r="A196" s="349"/>
      <c r="B196" s="350"/>
    </row>
    <row r="197" spans="1:2" s="315" customFormat="1">
      <c r="A197" s="349"/>
      <c r="B197" s="356"/>
    </row>
    <row r="198" spans="1:2" s="315" customFormat="1">
      <c r="A198" s="349"/>
      <c r="B198" s="356"/>
    </row>
    <row r="199" spans="1:2" s="315" customFormat="1">
      <c r="A199" s="349"/>
      <c r="B199" s="356"/>
    </row>
    <row r="200" spans="1:2" s="315" customFormat="1">
      <c r="A200" s="349"/>
      <c r="B200" s="356"/>
    </row>
    <row r="201" spans="1:2" s="315" customFormat="1">
      <c r="A201" s="349"/>
      <c r="B201" s="356"/>
    </row>
    <row r="202" spans="1:2" s="315" customFormat="1">
      <c r="A202" s="349"/>
      <c r="B202" s="356"/>
    </row>
    <row r="203" spans="1:2" s="315" customFormat="1">
      <c r="A203" s="349"/>
      <c r="B203" s="317"/>
    </row>
    <row r="204" spans="1:2" s="315" customFormat="1">
      <c r="A204" s="349"/>
      <c r="B204" s="317"/>
    </row>
    <row r="205" spans="1:2" s="315" customFormat="1">
      <c r="A205" s="349"/>
      <c r="B205" s="317"/>
    </row>
    <row r="206" spans="1:2" s="315" customFormat="1">
      <c r="A206" s="349"/>
      <c r="B206" s="317"/>
    </row>
    <row r="207" spans="1:2" s="315" customFormat="1">
      <c r="A207" s="349"/>
      <c r="B207" s="317"/>
    </row>
    <row r="208" spans="1:2" s="315" customFormat="1">
      <c r="A208" s="349"/>
      <c r="B208" s="317"/>
    </row>
    <row r="209" spans="1:2" s="315" customFormat="1">
      <c r="A209" s="349"/>
      <c r="B209" s="317"/>
    </row>
    <row r="210" spans="1:2" s="315" customFormat="1">
      <c r="A210" s="349"/>
      <c r="B210" s="317"/>
    </row>
    <row r="211" spans="1:2" s="315" customFormat="1">
      <c r="A211" s="349"/>
      <c r="B211" s="317"/>
    </row>
    <row r="212" spans="1:2" s="315" customFormat="1">
      <c r="A212" s="349"/>
      <c r="B212" s="317"/>
    </row>
    <row r="213" spans="1:2" s="315" customFormat="1">
      <c r="A213" s="349"/>
      <c r="B213" s="317"/>
    </row>
    <row r="214" spans="1:2" s="315" customFormat="1">
      <c r="A214" s="349"/>
      <c r="B214" s="317"/>
    </row>
    <row r="215" spans="1:2" s="315" customFormat="1">
      <c r="A215" s="349"/>
      <c r="B215" s="317"/>
    </row>
    <row r="216" spans="1:2" s="315" customFormat="1">
      <c r="A216" s="349"/>
      <c r="B216" s="317"/>
    </row>
    <row r="217" spans="1:2" s="315" customFormat="1">
      <c r="A217" s="349"/>
      <c r="B217" s="317"/>
    </row>
    <row r="218" spans="1:2" s="315" customFormat="1">
      <c r="A218" s="349"/>
      <c r="B218" s="317"/>
    </row>
    <row r="219" spans="1:2" s="315" customFormat="1">
      <c r="A219" s="349"/>
      <c r="B219" s="317"/>
    </row>
    <row r="220" spans="1:2" s="315" customFormat="1">
      <c r="A220" s="349"/>
      <c r="B220" s="317"/>
    </row>
    <row r="221" spans="1:2" s="315" customFormat="1">
      <c r="A221" s="349"/>
      <c r="B221" s="317"/>
    </row>
    <row r="222" spans="1:2" s="315" customFormat="1">
      <c r="A222" s="349"/>
      <c r="B222" s="317"/>
    </row>
    <row r="223" spans="1:2" s="315" customFormat="1">
      <c r="A223" s="349"/>
      <c r="B223" s="317"/>
    </row>
    <row r="224" spans="1:2" s="315" customFormat="1">
      <c r="A224" s="349"/>
      <c r="B224" s="317"/>
    </row>
    <row r="225" spans="1:2" s="315" customFormat="1">
      <c r="A225" s="349"/>
      <c r="B225" s="317"/>
    </row>
    <row r="226" spans="1:2" s="315" customFormat="1">
      <c r="A226" s="349"/>
      <c r="B226" s="317"/>
    </row>
    <row r="227" spans="1:2" s="315" customFormat="1">
      <c r="A227" s="349"/>
      <c r="B227" s="317"/>
    </row>
    <row r="228" spans="1:2" s="315" customFormat="1">
      <c r="A228" s="349"/>
      <c r="B228" s="317"/>
    </row>
    <row r="229" spans="1:2" s="315" customFormat="1">
      <c r="A229" s="349"/>
      <c r="B229" s="317"/>
    </row>
    <row r="230" spans="1:2" s="315" customFormat="1">
      <c r="A230" s="349"/>
      <c r="B230" s="317"/>
    </row>
    <row r="231" spans="1:2" s="315" customFormat="1">
      <c r="A231" s="349"/>
      <c r="B231" s="317"/>
    </row>
    <row r="232" spans="1:2" s="315" customFormat="1">
      <c r="A232" s="349"/>
      <c r="B232" s="317"/>
    </row>
    <row r="233" spans="1:2" s="315" customFormat="1">
      <c r="A233" s="349"/>
      <c r="B233" s="317"/>
    </row>
    <row r="234" spans="1:2" s="315" customFormat="1">
      <c r="A234" s="349"/>
      <c r="B234" s="317"/>
    </row>
    <row r="235" spans="1:2" s="315" customFormat="1">
      <c r="A235" s="349"/>
      <c r="B235" s="317"/>
    </row>
    <row r="236" spans="1:2" s="315" customFormat="1">
      <c r="A236" s="349"/>
      <c r="B236" s="317"/>
    </row>
    <row r="237" spans="1:2" s="315" customFormat="1">
      <c r="A237" s="349"/>
      <c r="B237" s="317"/>
    </row>
    <row r="238" spans="1:2" s="315" customFormat="1">
      <c r="A238" s="349"/>
      <c r="B238" s="317"/>
    </row>
    <row r="239" spans="1:2" s="315" customFormat="1">
      <c r="A239" s="349"/>
      <c r="B239" s="317"/>
    </row>
    <row r="240" spans="1:2" s="315" customFormat="1">
      <c r="A240" s="349"/>
      <c r="B240" s="317"/>
    </row>
    <row r="241" spans="1:2" s="315" customFormat="1">
      <c r="A241" s="349"/>
      <c r="B241" s="317"/>
    </row>
    <row r="242" spans="1:2" s="315" customFormat="1">
      <c r="A242" s="349"/>
      <c r="B242" s="317"/>
    </row>
    <row r="243" spans="1:2" s="315" customFormat="1">
      <c r="A243" s="349"/>
      <c r="B243" s="317"/>
    </row>
    <row r="244" spans="1:2" s="315" customFormat="1">
      <c r="A244" s="349"/>
      <c r="B244" s="317"/>
    </row>
    <row r="245" spans="1:2" s="315" customFormat="1">
      <c r="A245" s="349"/>
      <c r="B245" s="317"/>
    </row>
    <row r="246" spans="1:2" s="315" customFormat="1">
      <c r="A246" s="349"/>
      <c r="B246" s="317"/>
    </row>
    <row r="247" spans="1:2" s="315" customFormat="1">
      <c r="A247" s="349"/>
      <c r="B247" s="317"/>
    </row>
    <row r="248" spans="1:2" s="315" customFormat="1">
      <c r="A248" s="349"/>
      <c r="B248" s="317"/>
    </row>
    <row r="249" spans="1:2" s="315" customFormat="1">
      <c r="A249" s="349"/>
      <c r="B249" s="317"/>
    </row>
    <row r="250" spans="1:2" s="315" customFormat="1">
      <c r="A250" s="349"/>
      <c r="B250" s="317"/>
    </row>
    <row r="251" spans="1:2" s="315" customFormat="1">
      <c r="A251" s="349"/>
      <c r="B251" s="317"/>
    </row>
    <row r="252" spans="1:2" s="315" customFormat="1">
      <c r="A252" s="349"/>
      <c r="B252" s="317"/>
    </row>
    <row r="253" spans="1:2" s="315" customFormat="1">
      <c r="A253" s="349"/>
      <c r="B253" s="317"/>
    </row>
    <row r="254" spans="1:2" s="315" customFormat="1">
      <c r="A254" s="349"/>
      <c r="B254" s="317"/>
    </row>
    <row r="255" spans="1:2" s="315" customFormat="1">
      <c r="A255" s="349"/>
      <c r="B255" s="317"/>
    </row>
    <row r="256" spans="1:2" s="315" customFormat="1">
      <c r="A256" s="349"/>
      <c r="B256" s="317"/>
    </row>
    <row r="257" spans="1:2" s="315" customFormat="1">
      <c r="A257" s="349"/>
      <c r="B257" s="317"/>
    </row>
    <row r="258" spans="1:2" s="315" customFormat="1">
      <c r="A258" s="349"/>
      <c r="B258" s="317"/>
    </row>
    <row r="259" spans="1:2" s="315" customFormat="1">
      <c r="A259" s="349"/>
      <c r="B259" s="317"/>
    </row>
    <row r="260" spans="1:2" s="315" customFormat="1">
      <c r="A260" s="349"/>
      <c r="B260" s="317"/>
    </row>
    <row r="261" spans="1:2" s="315" customFormat="1">
      <c r="A261" s="349"/>
      <c r="B261" s="317"/>
    </row>
    <row r="262" spans="1:2" s="315" customFormat="1">
      <c r="A262" s="349"/>
      <c r="B262" s="317"/>
    </row>
    <row r="263" spans="1:2" s="315" customFormat="1">
      <c r="A263" s="349"/>
      <c r="B263" s="317"/>
    </row>
    <row r="264" spans="1:2" s="315" customFormat="1">
      <c r="A264" s="349"/>
      <c r="B264" s="317"/>
    </row>
    <row r="265" spans="1:2" s="315" customFormat="1">
      <c r="A265" s="349"/>
      <c r="B265" s="317"/>
    </row>
    <row r="266" spans="1:2" s="315" customFormat="1">
      <c r="A266" s="349"/>
      <c r="B266" s="317"/>
    </row>
    <row r="267" spans="1:2" s="315" customFormat="1">
      <c r="A267" s="349"/>
      <c r="B267" s="317"/>
    </row>
    <row r="268" spans="1:2" s="315" customFormat="1">
      <c r="A268" s="349"/>
      <c r="B268" s="317"/>
    </row>
    <row r="269" spans="1:2" s="315" customFormat="1">
      <c r="A269" s="349"/>
      <c r="B269" s="317"/>
    </row>
    <row r="270" spans="1:2" s="315" customFormat="1">
      <c r="A270" s="349"/>
      <c r="B270" s="317"/>
    </row>
    <row r="271" spans="1:2" s="315" customFormat="1">
      <c r="A271" s="349"/>
      <c r="B271" s="317"/>
    </row>
    <row r="272" spans="1:2" s="315" customFormat="1">
      <c r="A272" s="349"/>
      <c r="B272" s="317"/>
    </row>
    <row r="273" spans="1:2" s="315" customFormat="1">
      <c r="A273" s="349"/>
      <c r="B273" s="317"/>
    </row>
    <row r="274" spans="1:2" s="315" customFormat="1">
      <c r="A274" s="349"/>
      <c r="B274" s="317"/>
    </row>
    <row r="275" spans="1:2" s="315" customFormat="1">
      <c r="A275" s="349"/>
      <c r="B275" s="317"/>
    </row>
    <row r="276" spans="1:2" s="315" customFormat="1">
      <c r="A276" s="349"/>
      <c r="B276" s="317"/>
    </row>
    <row r="277" spans="1:2" s="315" customFormat="1">
      <c r="A277" s="349"/>
      <c r="B277" s="317"/>
    </row>
    <row r="278" spans="1:2" s="315" customFormat="1">
      <c r="A278" s="349"/>
      <c r="B278" s="317"/>
    </row>
    <row r="279" spans="1:2" s="315" customFormat="1">
      <c r="A279" s="349"/>
      <c r="B279" s="317"/>
    </row>
    <row r="280" spans="1:2" s="315" customFormat="1">
      <c r="A280" s="349"/>
      <c r="B280" s="317"/>
    </row>
    <row r="281" spans="1:2" s="315" customFormat="1">
      <c r="A281" s="349"/>
      <c r="B281" s="317"/>
    </row>
    <row r="282" spans="1:2" s="315" customFormat="1">
      <c r="A282" s="349"/>
      <c r="B282" s="317"/>
    </row>
    <row r="283" spans="1:2" s="315" customFormat="1">
      <c r="A283" s="349"/>
      <c r="B283" s="317"/>
    </row>
    <row r="284" spans="1:2" s="315" customFormat="1">
      <c r="A284" s="349"/>
      <c r="B284" s="317"/>
    </row>
    <row r="285" spans="1:2" s="315" customFormat="1">
      <c r="A285" s="349"/>
      <c r="B285" s="317"/>
    </row>
    <row r="286" spans="1:2" s="315" customFormat="1">
      <c r="A286" s="349"/>
      <c r="B286" s="317"/>
    </row>
    <row r="287" spans="1:2" s="315" customFormat="1">
      <c r="A287" s="349"/>
      <c r="B287" s="317"/>
    </row>
    <row r="288" spans="1:2" s="315" customFormat="1">
      <c r="A288" s="349"/>
      <c r="B288" s="317"/>
    </row>
    <row r="289" spans="1:2" s="315" customFormat="1">
      <c r="A289" s="349"/>
      <c r="B289" s="317"/>
    </row>
    <row r="290" spans="1:2" s="315" customFormat="1">
      <c r="A290" s="349"/>
      <c r="B290" s="317"/>
    </row>
    <row r="291" spans="1:2" s="315" customFormat="1">
      <c r="A291" s="349"/>
      <c r="B291" s="317"/>
    </row>
    <row r="292" spans="1:2" s="315" customFormat="1">
      <c r="A292" s="349"/>
      <c r="B292" s="317"/>
    </row>
    <row r="293" spans="1:2" s="315" customFormat="1">
      <c r="A293" s="349"/>
      <c r="B293" s="317"/>
    </row>
    <row r="294" spans="1:2" s="315" customFormat="1">
      <c r="A294" s="349"/>
      <c r="B294" s="317"/>
    </row>
    <row r="295" spans="1:2" s="315" customFormat="1">
      <c r="A295" s="349"/>
      <c r="B295" s="317"/>
    </row>
    <row r="296" spans="1:2" s="315" customFormat="1">
      <c r="A296" s="349"/>
      <c r="B296" s="317"/>
    </row>
    <row r="297" spans="1:2" s="315" customFormat="1">
      <c r="A297" s="349"/>
      <c r="B297" s="317"/>
    </row>
    <row r="298" spans="1:2" s="315" customFormat="1">
      <c r="A298" s="349"/>
      <c r="B298" s="317"/>
    </row>
    <row r="299" spans="1:2" s="315" customFormat="1">
      <c r="A299" s="349"/>
      <c r="B299" s="317"/>
    </row>
    <row r="300" spans="1:2" s="315" customFormat="1">
      <c r="A300" s="349"/>
      <c r="B300" s="317"/>
    </row>
    <row r="301" spans="1:2" s="315" customFormat="1">
      <c r="A301" s="349"/>
      <c r="B301" s="317"/>
    </row>
    <row r="302" spans="1:2" s="315" customFormat="1">
      <c r="A302" s="349"/>
      <c r="B302" s="317"/>
    </row>
    <row r="303" spans="1:2" s="315" customFormat="1">
      <c r="A303" s="349"/>
      <c r="B303" s="317"/>
    </row>
    <row r="304" spans="1:2" s="315" customFormat="1">
      <c r="A304" s="349"/>
      <c r="B304" s="317"/>
    </row>
    <row r="305" spans="1:2" s="315" customFormat="1">
      <c r="A305" s="349"/>
      <c r="B305" s="317"/>
    </row>
    <row r="306" spans="1:2" s="315" customFormat="1">
      <c r="A306" s="349"/>
      <c r="B306" s="317"/>
    </row>
    <row r="307" spans="1:2" s="315" customFormat="1">
      <c r="A307" s="349"/>
      <c r="B307" s="317"/>
    </row>
    <row r="308" spans="1:2" s="315" customFormat="1">
      <c r="A308" s="349"/>
      <c r="B308" s="317"/>
    </row>
    <row r="309" spans="1:2" s="315" customFormat="1">
      <c r="A309" s="349"/>
      <c r="B309" s="317"/>
    </row>
    <row r="310" spans="1:2" s="315" customFormat="1">
      <c r="A310" s="349"/>
      <c r="B310" s="317"/>
    </row>
    <row r="311" spans="1:2" s="315" customFormat="1">
      <c r="A311" s="349"/>
      <c r="B311" s="317"/>
    </row>
    <row r="312" spans="1:2" s="315" customFormat="1">
      <c r="A312" s="349"/>
      <c r="B312" s="317"/>
    </row>
    <row r="313" spans="1:2" s="315" customFormat="1">
      <c r="A313" s="349"/>
      <c r="B313" s="317"/>
    </row>
    <row r="314" spans="1:2" s="315" customFormat="1">
      <c r="A314" s="349"/>
      <c r="B314" s="317"/>
    </row>
    <row r="315" spans="1:2" s="315" customFormat="1">
      <c r="A315" s="349"/>
      <c r="B315" s="317"/>
    </row>
    <row r="316" spans="1:2" s="315" customFormat="1">
      <c r="A316" s="349"/>
      <c r="B316" s="317"/>
    </row>
    <row r="317" spans="1:2" s="315" customFormat="1">
      <c r="A317" s="349"/>
      <c r="B317" s="317"/>
    </row>
    <row r="318" spans="1:2" s="315" customFormat="1">
      <c r="A318" s="349"/>
      <c r="B318" s="317"/>
    </row>
    <row r="319" spans="1:2" s="315" customFormat="1">
      <c r="A319" s="349"/>
      <c r="B319" s="317"/>
    </row>
    <row r="320" spans="1:2" s="315" customFormat="1">
      <c r="A320" s="349"/>
      <c r="B320" s="317"/>
    </row>
    <row r="321" spans="1:2" s="315" customFormat="1">
      <c r="A321" s="349"/>
      <c r="B321" s="317"/>
    </row>
    <row r="322" spans="1:2" s="315" customFormat="1">
      <c r="A322" s="349"/>
      <c r="B322" s="317"/>
    </row>
    <row r="323" spans="1:2" s="315" customFormat="1">
      <c r="A323" s="349"/>
      <c r="B323" s="317"/>
    </row>
    <row r="324" spans="1:2" s="315" customFormat="1">
      <c r="A324" s="349"/>
      <c r="B324" s="317"/>
    </row>
    <row r="325" spans="1:2" s="315" customFormat="1">
      <c r="A325" s="349"/>
      <c r="B325" s="317"/>
    </row>
    <row r="326" spans="1:2" s="315" customFormat="1">
      <c r="A326" s="349"/>
      <c r="B326" s="317"/>
    </row>
    <row r="327" spans="1:2" s="315" customFormat="1">
      <c r="A327" s="349"/>
      <c r="B327" s="317"/>
    </row>
    <row r="328" spans="1:2" s="315" customFormat="1">
      <c r="A328" s="349"/>
      <c r="B328" s="317"/>
    </row>
    <row r="329" spans="1:2" s="315" customFormat="1">
      <c r="A329" s="349"/>
      <c r="B329" s="317"/>
    </row>
    <row r="330" spans="1:2" s="315" customFormat="1">
      <c r="A330" s="349"/>
      <c r="B330" s="317"/>
    </row>
    <row r="331" spans="1:2" s="315" customFormat="1">
      <c r="A331" s="349"/>
      <c r="B331" s="317"/>
    </row>
    <row r="332" spans="1:2" s="315" customFormat="1">
      <c r="A332" s="349"/>
      <c r="B332" s="317"/>
    </row>
    <row r="333" spans="1:2" s="315" customFormat="1">
      <c r="A333" s="349"/>
      <c r="B333" s="317"/>
    </row>
    <row r="334" spans="1:2" s="315" customFormat="1">
      <c r="A334" s="349"/>
      <c r="B334" s="317"/>
    </row>
    <row r="335" spans="1:2" s="315" customFormat="1">
      <c r="A335" s="349"/>
      <c r="B335" s="317"/>
    </row>
    <row r="336" spans="1:2" s="315" customFormat="1">
      <c r="A336" s="349"/>
      <c r="B336" s="317"/>
    </row>
    <row r="337" spans="1:2" s="315" customFormat="1">
      <c r="A337" s="349"/>
      <c r="B337" s="317"/>
    </row>
    <row r="338" spans="1:2" s="315" customFormat="1">
      <c r="A338" s="349"/>
      <c r="B338" s="317"/>
    </row>
    <row r="339" spans="1:2" s="315" customFormat="1">
      <c r="A339" s="349"/>
      <c r="B339" s="317"/>
    </row>
    <row r="340" spans="1:2" s="315" customFormat="1">
      <c r="A340" s="349"/>
      <c r="B340" s="317"/>
    </row>
    <row r="341" spans="1:2" s="315" customFormat="1">
      <c r="A341" s="349"/>
      <c r="B341" s="317"/>
    </row>
    <row r="342" spans="1:2" s="315" customFormat="1">
      <c r="A342" s="349"/>
      <c r="B342" s="317"/>
    </row>
    <row r="343" spans="1:2" s="315" customFormat="1">
      <c r="A343" s="349"/>
      <c r="B343" s="317"/>
    </row>
    <row r="344" spans="1:2" s="315" customFormat="1">
      <c r="A344" s="349"/>
      <c r="B344" s="317"/>
    </row>
    <row r="345" spans="1:2" s="315" customFormat="1">
      <c r="A345" s="349"/>
      <c r="B345" s="317"/>
    </row>
    <row r="346" spans="1:2" s="315" customFormat="1">
      <c r="A346" s="349"/>
      <c r="B346" s="317"/>
    </row>
    <row r="347" spans="1:2" s="315" customFormat="1">
      <c r="A347" s="349"/>
      <c r="B347" s="317"/>
    </row>
    <row r="348" spans="1:2" s="315" customFormat="1">
      <c r="A348" s="349"/>
      <c r="B348" s="317"/>
    </row>
    <row r="349" spans="1:2" s="315" customFormat="1">
      <c r="A349" s="349"/>
      <c r="B349" s="317"/>
    </row>
    <row r="350" spans="1:2" s="315" customFormat="1">
      <c r="A350" s="349"/>
      <c r="B350" s="317"/>
    </row>
    <row r="351" spans="1:2" s="315" customFormat="1">
      <c r="A351" s="349"/>
      <c r="B351" s="317"/>
    </row>
    <row r="352" spans="1:2" s="315" customFormat="1">
      <c r="A352" s="349"/>
      <c r="B352" s="317"/>
    </row>
    <row r="353" spans="1:2" s="315" customFormat="1">
      <c r="A353" s="349"/>
      <c r="B353" s="317"/>
    </row>
    <row r="354" spans="1:2" s="315" customFormat="1">
      <c r="A354" s="349"/>
      <c r="B354" s="317"/>
    </row>
    <row r="355" spans="1:2" s="315" customFormat="1">
      <c r="A355" s="349"/>
      <c r="B355" s="317"/>
    </row>
    <row r="356" spans="1:2" s="315" customFormat="1">
      <c r="A356" s="349"/>
      <c r="B356" s="317"/>
    </row>
    <row r="357" spans="1:2" s="315" customFormat="1">
      <c r="A357" s="349"/>
      <c r="B357" s="317"/>
    </row>
    <row r="358" spans="1:2" s="315" customFormat="1">
      <c r="A358" s="349"/>
      <c r="B358" s="317"/>
    </row>
    <row r="359" spans="1:2" s="315" customFormat="1">
      <c r="A359" s="349"/>
      <c r="B359" s="317"/>
    </row>
    <row r="360" spans="1:2" s="315" customFormat="1">
      <c r="A360" s="349"/>
      <c r="B360" s="317"/>
    </row>
    <row r="361" spans="1:2" s="315" customFormat="1">
      <c r="A361" s="349"/>
      <c r="B361" s="317"/>
    </row>
    <row r="362" spans="1:2" s="315" customFormat="1">
      <c r="A362" s="349"/>
      <c r="B362" s="317"/>
    </row>
  </sheetData>
  <mergeCells count="4">
    <mergeCell ref="D5:D8"/>
    <mergeCell ref="C21:C23"/>
    <mergeCell ref="D40:D43"/>
    <mergeCell ref="D49:D50"/>
  </mergeCells>
  <dataValidations count="1">
    <dataValidation type="list" allowBlank="1" showInputMessage="1" showErrorMessage="1" sqref="C65078 WVJ982582 WLN982582 WBR982582 VRV982582 VHZ982582 UYD982582 UOH982582 UEL982582 TUP982582 TKT982582 TAX982582 SRB982582 SHF982582 RXJ982582 RNN982582 RDR982582 QTV982582 QJZ982582 QAD982582 PQH982582 PGL982582 OWP982582 OMT982582 OCX982582 NTB982582 NJF982582 MZJ982582 MPN982582 MFR982582 LVV982582 LLZ982582 LCD982582 KSH982582 KIL982582 JYP982582 JOT982582 JEX982582 IVB982582 ILF982582 IBJ982582 HRN982582 HHR982582 GXV982582 GNZ982582 GED982582 FUH982582 FKL982582 FAP982582 EQT982582 EGX982582 DXB982582 DNF982582 DDJ982582 CTN982582 CJR982582 BZV982582 BPZ982582 BGD982582 AWH982582 AML982582 ACP982582 ST982582 IX982582 C982582 WVJ917046 WLN917046 WBR917046 VRV917046 VHZ917046 UYD917046 UOH917046 UEL917046 TUP917046 TKT917046 TAX917046 SRB917046 SHF917046 RXJ917046 RNN917046 RDR917046 QTV917046 QJZ917046 QAD917046 PQH917046 PGL917046 OWP917046 OMT917046 OCX917046 NTB917046 NJF917046 MZJ917046 MPN917046 MFR917046 LVV917046 LLZ917046 LCD917046 KSH917046 KIL917046 JYP917046 JOT917046 JEX917046 IVB917046 ILF917046 IBJ917046 HRN917046 HHR917046 GXV917046 GNZ917046 GED917046 FUH917046 FKL917046 FAP917046 EQT917046 EGX917046 DXB917046 DNF917046 DDJ917046 CTN917046 CJR917046 BZV917046 BPZ917046 BGD917046 AWH917046 AML917046 ACP917046 ST917046 IX917046 C917046 WVJ851510 WLN851510 WBR851510 VRV851510 VHZ851510 UYD851510 UOH851510 UEL851510 TUP851510 TKT851510 TAX851510 SRB851510 SHF851510 RXJ851510 RNN851510 RDR851510 QTV851510 QJZ851510 QAD851510 PQH851510 PGL851510 OWP851510 OMT851510 OCX851510 NTB851510 NJF851510 MZJ851510 MPN851510 MFR851510 LVV851510 LLZ851510 LCD851510 KSH851510 KIL851510 JYP851510 JOT851510 JEX851510 IVB851510 ILF851510 IBJ851510 HRN851510 HHR851510 GXV851510 GNZ851510 GED851510 FUH851510 FKL851510 FAP851510 EQT851510 EGX851510 DXB851510 DNF851510 DDJ851510 CTN851510 CJR851510 BZV851510 BPZ851510 BGD851510 AWH851510 AML851510 ACP851510 ST851510 IX851510 C851510 WVJ785974 WLN785974 WBR785974 VRV785974 VHZ785974 UYD785974 UOH785974 UEL785974 TUP785974 TKT785974 TAX785974 SRB785974 SHF785974 RXJ785974 RNN785974 RDR785974 QTV785974 QJZ785974 QAD785974 PQH785974 PGL785974 OWP785974 OMT785974 OCX785974 NTB785974 NJF785974 MZJ785974 MPN785974 MFR785974 LVV785974 LLZ785974 LCD785974 KSH785974 KIL785974 JYP785974 JOT785974 JEX785974 IVB785974 ILF785974 IBJ785974 HRN785974 HHR785974 GXV785974 GNZ785974 GED785974 FUH785974 FKL785974 FAP785974 EQT785974 EGX785974 DXB785974 DNF785974 DDJ785974 CTN785974 CJR785974 BZV785974 BPZ785974 BGD785974 AWH785974 AML785974 ACP785974 ST785974 IX785974 C785974 WVJ720438 WLN720438 WBR720438 VRV720438 VHZ720438 UYD720438 UOH720438 UEL720438 TUP720438 TKT720438 TAX720438 SRB720438 SHF720438 RXJ720438 RNN720438 RDR720438 QTV720438 QJZ720438 QAD720438 PQH720438 PGL720438 OWP720438 OMT720438 OCX720438 NTB720438 NJF720438 MZJ720438 MPN720438 MFR720438 LVV720438 LLZ720438 LCD720438 KSH720438 KIL720438 JYP720438 JOT720438 JEX720438 IVB720438 ILF720438 IBJ720438 HRN720438 HHR720438 GXV720438 GNZ720438 GED720438 FUH720438 FKL720438 FAP720438 EQT720438 EGX720438 DXB720438 DNF720438 DDJ720438 CTN720438 CJR720438 BZV720438 BPZ720438 BGD720438 AWH720438 AML720438 ACP720438 ST720438 IX720438 C720438 WVJ654902 WLN654902 WBR654902 VRV654902 VHZ654902 UYD654902 UOH654902 UEL654902 TUP654902 TKT654902 TAX654902 SRB654902 SHF654902 RXJ654902 RNN654902 RDR654902 QTV654902 QJZ654902 QAD654902 PQH654902 PGL654902 OWP654902 OMT654902 OCX654902 NTB654902 NJF654902 MZJ654902 MPN654902 MFR654902 LVV654902 LLZ654902 LCD654902 KSH654902 KIL654902 JYP654902 JOT654902 JEX654902 IVB654902 ILF654902 IBJ654902 HRN654902 HHR654902 GXV654902 GNZ654902 GED654902 FUH654902 FKL654902 FAP654902 EQT654902 EGX654902 DXB654902 DNF654902 DDJ654902 CTN654902 CJR654902 BZV654902 BPZ654902 BGD654902 AWH654902 AML654902 ACP654902 ST654902 IX654902 C654902 WVJ589366 WLN589366 WBR589366 VRV589366 VHZ589366 UYD589366 UOH589366 UEL589366 TUP589366 TKT589366 TAX589366 SRB589366 SHF589366 RXJ589366 RNN589366 RDR589366 QTV589366 QJZ589366 QAD589366 PQH589366 PGL589366 OWP589366 OMT589366 OCX589366 NTB589366 NJF589366 MZJ589366 MPN589366 MFR589366 LVV589366 LLZ589366 LCD589366 KSH589366 KIL589366 JYP589366 JOT589366 JEX589366 IVB589366 ILF589366 IBJ589366 HRN589366 HHR589366 GXV589366 GNZ589366 GED589366 FUH589366 FKL589366 FAP589366 EQT589366 EGX589366 DXB589366 DNF589366 DDJ589366 CTN589366 CJR589366 BZV589366 BPZ589366 BGD589366 AWH589366 AML589366 ACP589366 ST589366 IX589366 C589366 WVJ523830 WLN523830 WBR523830 VRV523830 VHZ523830 UYD523830 UOH523830 UEL523830 TUP523830 TKT523830 TAX523830 SRB523830 SHF523830 RXJ523830 RNN523830 RDR523830 QTV523830 QJZ523830 QAD523830 PQH523830 PGL523830 OWP523830 OMT523830 OCX523830 NTB523830 NJF523830 MZJ523830 MPN523830 MFR523830 LVV523830 LLZ523830 LCD523830 KSH523830 KIL523830 JYP523830 JOT523830 JEX523830 IVB523830 ILF523830 IBJ523830 HRN523830 HHR523830 GXV523830 GNZ523830 GED523830 FUH523830 FKL523830 FAP523830 EQT523830 EGX523830 DXB523830 DNF523830 DDJ523830 CTN523830 CJR523830 BZV523830 BPZ523830 BGD523830 AWH523830 AML523830 ACP523830 ST523830 IX523830 C523830 WVJ458294 WLN458294 WBR458294 VRV458294 VHZ458294 UYD458294 UOH458294 UEL458294 TUP458294 TKT458294 TAX458294 SRB458294 SHF458294 RXJ458294 RNN458294 RDR458294 QTV458294 QJZ458294 QAD458294 PQH458294 PGL458294 OWP458294 OMT458294 OCX458294 NTB458294 NJF458294 MZJ458294 MPN458294 MFR458294 LVV458294 LLZ458294 LCD458294 KSH458294 KIL458294 JYP458294 JOT458294 JEX458294 IVB458294 ILF458294 IBJ458294 HRN458294 HHR458294 GXV458294 GNZ458294 GED458294 FUH458294 FKL458294 FAP458294 EQT458294 EGX458294 DXB458294 DNF458294 DDJ458294 CTN458294 CJR458294 BZV458294 BPZ458294 BGD458294 AWH458294 AML458294 ACP458294 ST458294 IX458294 C458294 WVJ392758 WLN392758 WBR392758 VRV392758 VHZ392758 UYD392758 UOH392758 UEL392758 TUP392758 TKT392758 TAX392758 SRB392758 SHF392758 RXJ392758 RNN392758 RDR392758 QTV392758 QJZ392758 QAD392758 PQH392758 PGL392758 OWP392758 OMT392758 OCX392758 NTB392758 NJF392758 MZJ392758 MPN392758 MFR392758 LVV392758 LLZ392758 LCD392758 KSH392758 KIL392758 JYP392758 JOT392758 JEX392758 IVB392758 ILF392758 IBJ392758 HRN392758 HHR392758 GXV392758 GNZ392758 GED392758 FUH392758 FKL392758 FAP392758 EQT392758 EGX392758 DXB392758 DNF392758 DDJ392758 CTN392758 CJR392758 BZV392758 BPZ392758 BGD392758 AWH392758 AML392758 ACP392758 ST392758 IX392758 C392758 WVJ327222 WLN327222 WBR327222 VRV327222 VHZ327222 UYD327222 UOH327222 UEL327222 TUP327222 TKT327222 TAX327222 SRB327222 SHF327222 RXJ327222 RNN327222 RDR327222 QTV327222 QJZ327222 QAD327222 PQH327222 PGL327222 OWP327222 OMT327222 OCX327222 NTB327222 NJF327222 MZJ327222 MPN327222 MFR327222 LVV327222 LLZ327222 LCD327222 KSH327222 KIL327222 JYP327222 JOT327222 JEX327222 IVB327222 ILF327222 IBJ327222 HRN327222 HHR327222 GXV327222 GNZ327222 GED327222 FUH327222 FKL327222 FAP327222 EQT327222 EGX327222 DXB327222 DNF327222 DDJ327222 CTN327222 CJR327222 BZV327222 BPZ327222 BGD327222 AWH327222 AML327222 ACP327222 ST327222 IX327222 C327222 WVJ261686 WLN261686 WBR261686 VRV261686 VHZ261686 UYD261686 UOH261686 UEL261686 TUP261686 TKT261686 TAX261686 SRB261686 SHF261686 RXJ261686 RNN261686 RDR261686 QTV261686 QJZ261686 QAD261686 PQH261686 PGL261686 OWP261686 OMT261686 OCX261686 NTB261686 NJF261686 MZJ261686 MPN261686 MFR261686 LVV261686 LLZ261686 LCD261686 KSH261686 KIL261686 JYP261686 JOT261686 JEX261686 IVB261686 ILF261686 IBJ261686 HRN261686 HHR261686 GXV261686 GNZ261686 GED261686 FUH261686 FKL261686 FAP261686 EQT261686 EGX261686 DXB261686 DNF261686 DDJ261686 CTN261686 CJR261686 BZV261686 BPZ261686 BGD261686 AWH261686 AML261686 ACP261686 ST261686 IX261686 C261686 WVJ196150 WLN196150 WBR196150 VRV196150 VHZ196150 UYD196150 UOH196150 UEL196150 TUP196150 TKT196150 TAX196150 SRB196150 SHF196150 RXJ196150 RNN196150 RDR196150 QTV196150 QJZ196150 QAD196150 PQH196150 PGL196150 OWP196150 OMT196150 OCX196150 NTB196150 NJF196150 MZJ196150 MPN196150 MFR196150 LVV196150 LLZ196150 LCD196150 KSH196150 KIL196150 JYP196150 JOT196150 JEX196150 IVB196150 ILF196150 IBJ196150 HRN196150 HHR196150 GXV196150 GNZ196150 GED196150 FUH196150 FKL196150 FAP196150 EQT196150 EGX196150 DXB196150 DNF196150 DDJ196150 CTN196150 CJR196150 BZV196150 BPZ196150 BGD196150 AWH196150 AML196150 ACP196150 ST196150 IX196150 C196150 WVJ130614 WLN130614 WBR130614 VRV130614 VHZ130614 UYD130614 UOH130614 UEL130614 TUP130614 TKT130614 TAX130614 SRB130614 SHF130614 RXJ130614 RNN130614 RDR130614 QTV130614 QJZ130614 QAD130614 PQH130614 PGL130614 OWP130614 OMT130614 OCX130614 NTB130614 NJF130614 MZJ130614 MPN130614 MFR130614 LVV130614 LLZ130614 LCD130614 KSH130614 KIL130614 JYP130614 JOT130614 JEX130614 IVB130614 ILF130614 IBJ130614 HRN130614 HHR130614 GXV130614 GNZ130614 GED130614 FUH130614 FKL130614 FAP130614 EQT130614 EGX130614 DXB130614 DNF130614 DDJ130614 CTN130614 CJR130614 BZV130614 BPZ130614 BGD130614 AWH130614 AML130614 ACP130614 ST130614 IX130614 C130614 WVJ65078 WLN65078 WBR65078 VRV65078 VHZ65078 UYD65078 UOH65078 UEL65078 TUP65078 TKT65078 TAX65078 SRB65078 SHF65078 RXJ65078 RNN65078 RDR65078 QTV65078 QJZ65078 QAD65078 PQH65078 PGL65078 OWP65078 OMT65078 OCX65078 NTB65078 NJF65078 MZJ65078 MPN65078 MFR65078 LVV65078 LLZ65078 LCD65078 KSH65078 KIL65078 JYP65078 JOT65078 JEX65078 IVB65078 ILF65078 IBJ65078 HRN65078 HHR65078 GXV65078 GNZ65078 GED65078 FUH65078 FKL65078 FAP65078 EQT65078 EGX65078 DXB65078 DNF65078 DDJ65078 CTN65078 CJR65078 BZV65078 BPZ65078 BGD65078 AWH65078 AML65078 ACP65078 ST65078 IX65078">
      <formula1>$J$2:$J$9</formula1>
    </dataValidation>
  </dataValidations>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6"/>
  <sheetViews>
    <sheetView tabSelected="1" zoomScaleNormal="100" workbookViewId="0">
      <pane xSplit="1" ySplit="4" topLeftCell="B5" activePane="bottomRight" state="frozen"/>
      <selection activeCell="B2" sqref="B2"/>
      <selection pane="topRight" activeCell="B2" sqref="B2"/>
      <selection pane="bottomLeft" activeCell="B2" sqref="B2"/>
      <selection pane="bottomRight" activeCell="B23" sqref="B22:B23"/>
    </sheetView>
  </sheetViews>
  <sheetFormatPr defaultRowHeight="12.75"/>
  <cols>
    <col min="1" max="1" width="8.85546875" style="475" customWidth="1"/>
    <col min="2" max="2" width="32.5703125" style="479" customWidth="1"/>
    <col min="3" max="3" width="11" style="479" customWidth="1"/>
    <col min="4" max="4" width="74.140625" style="481" customWidth="1"/>
    <col min="5" max="9" width="9.140625" style="479" hidden="1" customWidth="1"/>
    <col min="10" max="10" width="10.140625" style="465" hidden="1" customWidth="1"/>
    <col min="11" max="12" width="9.140625" style="479" hidden="1" customWidth="1"/>
    <col min="13" max="13" width="9.140625" style="465" hidden="1" customWidth="1"/>
    <col min="14" max="14" width="9.140625" style="467" hidden="1" customWidth="1"/>
    <col min="15" max="15" width="9.140625" style="479" hidden="1" customWidth="1"/>
    <col min="16" max="16" width="10" style="465" hidden="1" customWidth="1"/>
    <col min="17" max="17" width="9.140625" style="467" hidden="1" customWidth="1"/>
    <col min="18" max="18" width="9.140625" style="479" hidden="1" customWidth="1"/>
    <col min="19" max="19" width="9.140625" style="465" hidden="1" customWidth="1"/>
    <col min="20" max="21" width="9.140625" style="479" hidden="1" customWidth="1"/>
    <col min="22" max="22" width="9.140625" style="465" hidden="1" customWidth="1"/>
    <col min="23" max="23" width="9.140625" style="479" hidden="1" customWidth="1"/>
    <col min="24" max="25" width="0" style="479" hidden="1" customWidth="1"/>
    <col min="26" max="247" width="9.140625" style="479"/>
    <col min="248" max="248" width="9.140625" style="479" customWidth="1"/>
    <col min="249" max="249" width="32.85546875" style="479" customWidth="1"/>
    <col min="250" max="250" width="20.140625" style="479" customWidth="1"/>
    <col min="251" max="251" width="52.85546875" style="479" customWidth="1"/>
    <col min="252" max="257" width="9.140625" style="479"/>
    <col min="258" max="258" width="9.140625" style="479" customWidth="1"/>
    <col min="259" max="503" width="9.140625" style="479"/>
    <col min="504" max="504" width="9.140625" style="479" customWidth="1"/>
    <col min="505" max="505" width="32.85546875" style="479" customWidth="1"/>
    <col min="506" max="506" width="20.140625" style="479" customWidth="1"/>
    <col min="507" max="507" width="52.85546875" style="479" customWidth="1"/>
    <col min="508" max="513" width="9.140625" style="479"/>
    <col min="514" max="514" width="9.140625" style="479" customWidth="1"/>
    <col min="515" max="759" width="9.140625" style="479"/>
    <col min="760" max="760" width="9.140625" style="479" customWidth="1"/>
    <col min="761" max="761" width="32.85546875" style="479" customWidth="1"/>
    <col min="762" max="762" width="20.140625" style="479" customWidth="1"/>
    <col min="763" max="763" width="52.85546875" style="479" customWidth="1"/>
    <col min="764" max="769" width="9.140625" style="479"/>
    <col min="770" max="770" width="9.140625" style="479" customWidth="1"/>
    <col min="771" max="1015" width="9.140625" style="479"/>
    <col min="1016" max="1016" width="9.140625" style="479" customWidth="1"/>
    <col min="1017" max="1017" width="32.85546875" style="479" customWidth="1"/>
    <col min="1018" max="1018" width="20.140625" style="479" customWidth="1"/>
    <col min="1019" max="1019" width="52.85546875" style="479" customWidth="1"/>
    <col min="1020" max="1025" width="9.140625" style="479"/>
    <col min="1026" max="1026" width="9.140625" style="479" customWidth="1"/>
    <col min="1027" max="1271" width="9.140625" style="479"/>
    <col min="1272" max="1272" width="9.140625" style="479" customWidth="1"/>
    <col min="1273" max="1273" width="32.85546875" style="479" customWidth="1"/>
    <col min="1274" max="1274" width="20.140625" style="479" customWidth="1"/>
    <col min="1275" max="1275" width="52.85546875" style="479" customWidth="1"/>
    <col min="1276" max="1281" width="9.140625" style="479"/>
    <col min="1282" max="1282" width="9.140625" style="479" customWidth="1"/>
    <col min="1283" max="1527" width="9.140625" style="479"/>
    <col min="1528" max="1528" width="9.140625" style="479" customWidth="1"/>
    <col min="1529" max="1529" width="32.85546875" style="479" customWidth="1"/>
    <col min="1530" max="1530" width="20.140625" style="479" customWidth="1"/>
    <col min="1531" max="1531" width="52.85546875" style="479" customWidth="1"/>
    <col min="1532" max="1537" width="9.140625" style="479"/>
    <col min="1538" max="1538" width="9.140625" style="479" customWidth="1"/>
    <col min="1539" max="1783" width="9.140625" style="479"/>
    <col min="1784" max="1784" width="9.140625" style="479" customWidth="1"/>
    <col min="1785" max="1785" width="32.85546875" style="479" customWidth="1"/>
    <col min="1786" max="1786" width="20.140625" style="479" customWidth="1"/>
    <col min="1787" max="1787" width="52.85546875" style="479" customWidth="1"/>
    <col min="1788" max="1793" width="9.140625" style="479"/>
    <col min="1794" max="1794" width="9.140625" style="479" customWidth="1"/>
    <col min="1795" max="2039" width="9.140625" style="479"/>
    <col min="2040" max="2040" width="9.140625" style="479" customWidth="1"/>
    <col min="2041" max="2041" width="32.85546875" style="479" customWidth="1"/>
    <col min="2042" max="2042" width="20.140625" style="479" customWidth="1"/>
    <col min="2043" max="2043" width="52.85546875" style="479" customWidth="1"/>
    <col min="2044" max="2049" width="9.140625" style="479"/>
    <col min="2050" max="2050" width="9.140625" style="479" customWidth="1"/>
    <col min="2051" max="2295" width="9.140625" style="479"/>
    <col min="2296" max="2296" width="9.140625" style="479" customWidth="1"/>
    <col min="2297" max="2297" width="32.85546875" style="479" customWidth="1"/>
    <col min="2298" max="2298" width="20.140625" style="479" customWidth="1"/>
    <col min="2299" max="2299" width="52.85546875" style="479" customWidth="1"/>
    <col min="2300" max="2305" width="9.140625" style="479"/>
    <col min="2306" max="2306" width="9.140625" style="479" customWidth="1"/>
    <col min="2307" max="2551" width="9.140625" style="479"/>
    <col min="2552" max="2552" width="9.140625" style="479" customWidth="1"/>
    <col min="2553" max="2553" width="32.85546875" style="479" customWidth="1"/>
    <col min="2554" max="2554" width="20.140625" style="479" customWidth="1"/>
    <col min="2555" max="2555" width="52.85546875" style="479" customWidth="1"/>
    <col min="2556" max="2561" width="9.140625" style="479"/>
    <col min="2562" max="2562" width="9.140625" style="479" customWidth="1"/>
    <col min="2563" max="2807" width="9.140625" style="479"/>
    <col min="2808" max="2808" width="9.140625" style="479" customWidth="1"/>
    <col min="2809" max="2809" width="32.85546875" style="479" customWidth="1"/>
    <col min="2810" max="2810" width="20.140625" style="479" customWidth="1"/>
    <col min="2811" max="2811" width="52.85546875" style="479" customWidth="1"/>
    <col min="2812" max="2817" width="9.140625" style="479"/>
    <col min="2818" max="2818" width="9.140625" style="479" customWidth="1"/>
    <col min="2819" max="3063" width="9.140625" style="479"/>
    <col min="3064" max="3064" width="9.140625" style="479" customWidth="1"/>
    <col min="3065" max="3065" width="32.85546875" style="479" customWidth="1"/>
    <col min="3066" max="3066" width="20.140625" style="479" customWidth="1"/>
    <col min="3067" max="3067" width="52.85546875" style="479" customWidth="1"/>
    <col min="3068" max="3073" width="9.140625" style="479"/>
    <col min="3074" max="3074" width="9.140625" style="479" customWidth="1"/>
    <col min="3075" max="3319" width="9.140625" style="479"/>
    <col min="3320" max="3320" width="9.140625" style="479" customWidth="1"/>
    <col min="3321" max="3321" width="32.85546875" style="479" customWidth="1"/>
    <col min="3322" max="3322" width="20.140625" style="479" customWidth="1"/>
    <col min="3323" max="3323" width="52.85546875" style="479" customWidth="1"/>
    <col min="3324" max="3329" width="9.140625" style="479"/>
    <col min="3330" max="3330" width="9.140625" style="479" customWidth="1"/>
    <col min="3331" max="3575" width="9.140625" style="479"/>
    <col min="3576" max="3576" width="9.140625" style="479" customWidth="1"/>
    <col min="3577" max="3577" width="32.85546875" style="479" customWidth="1"/>
    <col min="3578" max="3578" width="20.140625" style="479" customWidth="1"/>
    <col min="3579" max="3579" width="52.85546875" style="479" customWidth="1"/>
    <col min="3580" max="3585" width="9.140625" style="479"/>
    <col min="3586" max="3586" width="9.140625" style="479" customWidth="1"/>
    <col min="3587" max="3831" width="9.140625" style="479"/>
    <col min="3832" max="3832" width="9.140625" style="479" customWidth="1"/>
    <col min="3833" max="3833" width="32.85546875" style="479" customWidth="1"/>
    <col min="3834" max="3834" width="20.140625" style="479" customWidth="1"/>
    <col min="3835" max="3835" width="52.85546875" style="479" customWidth="1"/>
    <col min="3836" max="3841" width="9.140625" style="479"/>
    <col min="3842" max="3842" width="9.140625" style="479" customWidth="1"/>
    <col min="3843" max="4087" width="9.140625" style="479"/>
    <col min="4088" max="4088" width="9.140625" style="479" customWidth="1"/>
    <col min="4089" max="4089" width="32.85546875" style="479" customWidth="1"/>
    <col min="4090" max="4090" width="20.140625" style="479" customWidth="1"/>
    <col min="4091" max="4091" width="52.85546875" style="479" customWidth="1"/>
    <col min="4092" max="4097" width="9.140625" style="479"/>
    <col min="4098" max="4098" width="9.140625" style="479" customWidth="1"/>
    <col min="4099" max="4343" width="9.140625" style="479"/>
    <col min="4344" max="4344" width="9.140625" style="479" customWidth="1"/>
    <col min="4345" max="4345" width="32.85546875" style="479" customWidth="1"/>
    <col min="4346" max="4346" width="20.140625" style="479" customWidth="1"/>
    <col min="4347" max="4347" width="52.85546875" style="479" customWidth="1"/>
    <col min="4348" max="4353" width="9.140625" style="479"/>
    <col min="4354" max="4354" width="9.140625" style="479" customWidth="1"/>
    <col min="4355" max="4599" width="9.140625" style="479"/>
    <col min="4600" max="4600" width="9.140625" style="479" customWidth="1"/>
    <col min="4601" max="4601" width="32.85546875" style="479" customWidth="1"/>
    <col min="4602" max="4602" width="20.140625" style="479" customWidth="1"/>
    <col min="4603" max="4603" width="52.85546875" style="479" customWidth="1"/>
    <col min="4604" max="4609" width="9.140625" style="479"/>
    <col min="4610" max="4610" width="9.140625" style="479" customWidth="1"/>
    <col min="4611" max="4855" width="9.140625" style="479"/>
    <col min="4856" max="4856" width="9.140625" style="479" customWidth="1"/>
    <col min="4857" max="4857" width="32.85546875" style="479" customWidth="1"/>
    <col min="4858" max="4858" width="20.140625" style="479" customWidth="1"/>
    <col min="4859" max="4859" width="52.85546875" style="479" customWidth="1"/>
    <col min="4860" max="4865" width="9.140625" style="479"/>
    <col min="4866" max="4866" width="9.140625" style="479" customWidth="1"/>
    <col min="4867" max="5111" width="9.140625" style="479"/>
    <col min="5112" max="5112" width="9.140625" style="479" customWidth="1"/>
    <col min="5113" max="5113" width="32.85546875" style="479" customWidth="1"/>
    <col min="5114" max="5114" width="20.140625" style="479" customWidth="1"/>
    <col min="5115" max="5115" width="52.85546875" style="479" customWidth="1"/>
    <col min="5116" max="5121" width="9.140625" style="479"/>
    <col min="5122" max="5122" width="9.140625" style="479" customWidth="1"/>
    <col min="5123" max="5367" width="9.140625" style="479"/>
    <col min="5368" max="5368" width="9.140625" style="479" customWidth="1"/>
    <col min="5369" max="5369" width="32.85546875" style="479" customWidth="1"/>
    <col min="5370" max="5370" width="20.140625" style="479" customWidth="1"/>
    <col min="5371" max="5371" width="52.85546875" style="479" customWidth="1"/>
    <col min="5372" max="5377" width="9.140625" style="479"/>
    <col min="5378" max="5378" width="9.140625" style="479" customWidth="1"/>
    <col min="5379" max="5623" width="9.140625" style="479"/>
    <col min="5624" max="5624" width="9.140625" style="479" customWidth="1"/>
    <col min="5625" max="5625" width="32.85546875" style="479" customWidth="1"/>
    <col min="5626" max="5626" width="20.140625" style="479" customWidth="1"/>
    <col min="5627" max="5627" width="52.85546875" style="479" customWidth="1"/>
    <col min="5628" max="5633" width="9.140625" style="479"/>
    <col min="5634" max="5634" width="9.140625" style="479" customWidth="1"/>
    <col min="5635" max="5879" width="9.140625" style="479"/>
    <col min="5880" max="5880" width="9.140625" style="479" customWidth="1"/>
    <col min="5881" max="5881" width="32.85546875" style="479" customWidth="1"/>
    <col min="5882" max="5882" width="20.140625" style="479" customWidth="1"/>
    <col min="5883" max="5883" width="52.85546875" style="479" customWidth="1"/>
    <col min="5884" max="5889" width="9.140625" style="479"/>
    <col min="5890" max="5890" width="9.140625" style="479" customWidth="1"/>
    <col min="5891" max="6135" width="9.140625" style="479"/>
    <col min="6136" max="6136" width="9.140625" style="479" customWidth="1"/>
    <col min="6137" max="6137" width="32.85546875" style="479" customWidth="1"/>
    <col min="6138" max="6138" width="20.140625" style="479" customWidth="1"/>
    <col min="6139" max="6139" width="52.85546875" style="479" customWidth="1"/>
    <col min="6140" max="6145" width="9.140625" style="479"/>
    <col min="6146" max="6146" width="9.140625" style="479" customWidth="1"/>
    <col min="6147" max="6391" width="9.140625" style="479"/>
    <col min="6392" max="6392" width="9.140625" style="479" customWidth="1"/>
    <col min="6393" max="6393" width="32.85546875" style="479" customWidth="1"/>
    <col min="6394" max="6394" width="20.140625" style="479" customWidth="1"/>
    <col min="6395" max="6395" width="52.85546875" style="479" customWidth="1"/>
    <col min="6396" max="6401" width="9.140625" style="479"/>
    <col min="6402" max="6402" width="9.140625" style="479" customWidth="1"/>
    <col min="6403" max="6647" width="9.140625" style="479"/>
    <col min="6648" max="6648" width="9.140625" style="479" customWidth="1"/>
    <col min="6649" max="6649" width="32.85546875" style="479" customWidth="1"/>
    <col min="6650" max="6650" width="20.140625" style="479" customWidth="1"/>
    <col min="6651" max="6651" width="52.85546875" style="479" customWidth="1"/>
    <col min="6652" max="6657" width="9.140625" style="479"/>
    <col min="6658" max="6658" width="9.140625" style="479" customWidth="1"/>
    <col min="6659" max="6903" width="9.140625" style="479"/>
    <col min="6904" max="6904" width="9.140625" style="479" customWidth="1"/>
    <col min="6905" max="6905" width="32.85546875" style="479" customWidth="1"/>
    <col min="6906" max="6906" width="20.140625" style="479" customWidth="1"/>
    <col min="6907" max="6907" width="52.85546875" style="479" customWidth="1"/>
    <col min="6908" max="6913" width="9.140625" style="479"/>
    <col min="6914" max="6914" width="9.140625" style="479" customWidth="1"/>
    <col min="6915" max="7159" width="9.140625" style="479"/>
    <col min="7160" max="7160" width="9.140625" style="479" customWidth="1"/>
    <col min="7161" max="7161" width="32.85546875" style="479" customWidth="1"/>
    <col min="7162" max="7162" width="20.140625" style="479" customWidth="1"/>
    <col min="7163" max="7163" width="52.85546875" style="479" customWidth="1"/>
    <col min="7164" max="7169" width="9.140625" style="479"/>
    <col min="7170" max="7170" width="9.140625" style="479" customWidth="1"/>
    <col min="7171" max="7415" width="9.140625" style="479"/>
    <col min="7416" max="7416" width="9.140625" style="479" customWidth="1"/>
    <col min="7417" max="7417" width="32.85546875" style="479" customWidth="1"/>
    <col min="7418" max="7418" width="20.140625" style="479" customWidth="1"/>
    <col min="7419" max="7419" width="52.85546875" style="479" customWidth="1"/>
    <col min="7420" max="7425" width="9.140625" style="479"/>
    <col min="7426" max="7426" width="9.140625" style="479" customWidth="1"/>
    <col min="7427" max="7671" width="9.140625" style="479"/>
    <col min="7672" max="7672" width="9.140625" style="479" customWidth="1"/>
    <col min="7673" max="7673" width="32.85546875" style="479" customWidth="1"/>
    <col min="7674" max="7674" width="20.140625" style="479" customWidth="1"/>
    <col min="7675" max="7675" width="52.85546875" style="479" customWidth="1"/>
    <col min="7676" max="7681" width="9.140625" style="479"/>
    <col min="7682" max="7682" width="9.140625" style="479" customWidth="1"/>
    <col min="7683" max="7927" width="9.140625" style="479"/>
    <col min="7928" max="7928" width="9.140625" style="479" customWidth="1"/>
    <col min="7929" max="7929" width="32.85546875" style="479" customWidth="1"/>
    <col min="7930" max="7930" width="20.140625" style="479" customWidth="1"/>
    <col min="7931" max="7931" width="52.85546875" style="479" customWidth="1"/>
    <col min="7932" max="7937" width="9.140625" style="479"/>
    <col min="7938" max="7938" width="9.140625" style="479" customWidth="1"/>
    <col min="7939" max="8183" width="9.140625" style="479"/>
    <col min="8184" max="8184" width="9.140625" style="479" customWidth="1"/>
    <col min="8185" max="8185" width="32.85546875" style="479" customWidth="1"/>
    <col min="8186" max="8186" width="20.140625" style="479" customWidth="1"/>
    <col min="8187" max="8187" width="52.85546875" style="479" customWidth="1"/>
    <col min="8188" max="8193" width="9.140625" style="479"/>
    <col min="8194" max="8194" width="9.140625" style="479" customWidth="1"/>
    <col min="8195" max="8439" width="9.140625" style="479"/>
    <col min="8440" max="8440" width="9.140625" style="479" customWidth="1"/>
    <col min="8441" max="8441" width="32.85546875" style="479" customWidth="1"/>
    <col min="8442" max="8442" width="20.140625" style="479" customWidth="1"/>
    <col min="8443" max="8443" width="52.85546875" style="479" customWidth="1"/>
    <col min="8444" max="8449" width="9.140625" style="479"/>
    <col min="8450" max="8450" width="9.140625" style="479" customWidth="1"/>
    <col min="8451" max="8695" width="9.140625" style="479"/>
    <col min="8696" max="8696" width="9.140625" style="479" customWidth="1"/>
    <col min="8697" max="8697" width="32.85546875" style="479" customWidth="1"/>
    <col min="8698" max="8698" width="20.140625" style="479" customWidth="1"/>
    <col min="8699" max="8699" width="52.85546875" style="479" customWidth="1"/>
    <col min="8700" max="8705" width="9.140625" style="479"/>
    <col min="8706" max="8706" width="9.140625" style="479" customWidth="1"/>
    <col min="8707" max="8951" width="9.140625" style="479"/>
    <col min="8952" max="8952" width="9.140625" style="479" customWidth="1"/>
    <col min="8953" max="8953" width="32.85546875" style="479" customWidth="1"/>
    <col min="8954" max="8954" width="20.140625" style="479" customWidth="1"/>
    <col min="8955" max="8955" width="52.85546875" style="479" customWidth="1"/>
    <col min="8956" max="8961" width="9.140625" style="479"/>
    <col min="8962" max="8962" width="9.140625" style="479" customWidth="1"/>
    <col min="8963" max="9207" width="9.140625" style="479"/>
    <col min="9208" max="9208" width="9.140625" style="479" customWidth="1"/>
    <col min="9209" max="9209" width="32.85546875" style="479" customWidth="1"/>
    <col min="9210" max="9210" width="20.140625" style="479" customWidth="1"/>
    <col min="9211" max="9211" width="52.85546875" style="479" customWidth="1"/>
    <col min="9212" max="9217" width="9.140625" style="479"/>
    <col min="9218" max="9218" width="9.140625" style="479" customWidth="1"/>
    <col min="9219" max="9463" width="9.140625" style="479"/>
    <col min="9464" max="9464" width="9.140625" style="479" customWidth="1"/>
    <col min="9465" max="9465" width="32.85546875" style="479" customWidth="1"/>
    <col min="9466" max="9466" width="20.140625" style="479" customWidth="1"/>
    <col min="9467" max="9467" width="52.85546875" style="479" customWidth="1"/>
    <col min="9468" max="9473" width="9.140625" style="479"/>
    <col min="9474" max="9474" width="9.140625" style="479" customWidth="1"/>
    <col min="9475" max="9719" width="9.140625" style="479"/>
    <col min="9720" max="9720" width="9.140625" style="479" customWidth="1"/>
    <col min="9721" max="9721" width="32.85546875" style="479" customWidth="1"/>
    <col min="9722" max="9722" width="20.140625" style="479" customWidth="1"/>
    <col min="9723" max="9723" width="52.85546875" style="479" customWidth="1"/>
    <col min="9724" max="9729" width="9.140625" style="479"/>
    <col min="9730" max="9730" width="9.140625" style="479" customWidth="1"/>
    <col min="9731" max="9975" width="9.140625" style="479"/>
    <col min="9976" max="9976" width="9.140625" style="479" customWidth="1"/>
    <col min="9977" max="9977" width="32.85546875" style="479" customWidth="1"/>
    <col min="9978" max="9978" width="20.140625" style="479" customWidth="1"/>
    <col min="9979" max="9979" width="52.85546875" style="479" customWidth="1"/>
    <col min="9980" max="9985" width="9.140625" style="479"/>
    <col min="9986" max="9986" width="9.140625" style="479" customWidth="1"/>
    <col min="9987" max="10231" width="9.140625" style="479"/>
    <col min="10232" max="10232" width="9.140625" style="479" customWidth="1"/>
    <col min="10233" max="10233" width="32.85546875" style="479" customWidth="1"/>
    <col min="10234" max="10234" width="20.140625" style="479" customWidth="1"/>
    <col min="10235" max="10235" width="52.85546875" style="479" customWidth="1"/>
    <col min="10236" max="10241" width="9.140625" style="479"/>
    <col min="10242" max="10242" width="9.140625" style="479" customWidth="1"/>
    <col min="10243" max="10487" width="9.140625" style="479"/>
    <col min="10488" max="10488" width="9.140625" style="479" customWidth="1"/>
    <col min="10489" max="10489" width="32.85546875" style="479" customWidth="1"/>
    <col min="10490" max="10490" width="20.140625" style="479" customWidth="1"/>
    <col min="10491" max="10491" width="52.85546875" style="479" customWidth="1"/>
    <col min="10492" max="10497" width="9.140625" style="479"/>
    <col min="10498" max="10498" width="9.140625" style="479" customWidth="1"/>
    <col min="10499" max="10743" width="9.140625" style="479"/>
    <col min="10744" max="10744" width="9.140625" style="479" customWidth="1"/>
    <col min="10745" max="10745" width="32.85546875" style="479" customWidth="1"/>
    <col min="10746" max="10746" width="20.140625" style="479" customWidth="1"/>
    <col min="10747" max="10747" width="52.85546875" style="479" customWidth="1"/>
    <col min="10748" max="10753" width="9.140625" style="479"/>
    <col min="10754" max="10754" width="9.140625" style="479" customWidth="1"/>
    <col min="10755" max="10999" width="9.140625" style="479"/>
    <col min="11000" max="11000" width="9.140625" style="479" customWidth="1"/>
    <col min="11001" max="11001" width="32.85546875" style="479" customWidth="1"/>
    <col min="11002" max="11002" width="20.140625" style="479" customWidth="1"/>
    <col min="11003" max="11003" width="52.85546875" style="479" customWidth="1"/>
    <col min="11004" max="11009" width="9.140625" style="479"/>
    <col min="11010" max="11010" width="9.140625" style="479" customWidth="1"/>
    <col min="11011" max="11255" width="9.140625" style="479"/>
    <col min="11256" max="11256" width="9.140625" style="479" customWidth="1"/>
    <col min="11257" max="11257" width="32.85546875" style="479" customWidth="1"/>
    <col min="11258" max="11258" width="20.140625" style="479" customWidth="1"/>
    <col min="11259" max="11259" width="52.85546875" style="479" customWidth="1"/>
    <col min="11260" max="11265" width="9.140625" style="479"/>
    <col min="11266" max="11266" width="9.140625" style="479" customWidth="1"/>
    <col min="11267" max="11511" width="9.140625" style="479"/>
    <col min="11512" max="11512" width="9.140625" style="479" customWidth="1"/>
    <col min="11513" max="11513" width="32.85546875" style="479" customWidth="1"/>
    <col min="11514" max="11514" width="20.140625" style="479" customWidth="1"/>
    <col min="11515" max="11515" width="52.85546875" style="479" customWidth="1"/>
    <col min="11516" max="11521" width="9.140625" style="479"/>
    <col min="11522" max="11522" width="9.140625" style="479" customWidth="1"/>
    <col min="11523" max="11767" width="9.140625" style="479"/>
    <col min="11768" max="11768" width="9.140625" style="479" customWidth="1"/>
    <col min="11769" max="11769" width="32.85546875" style="479" customWidth="1"/>
    <col min="11770" max="11770" width="20.140625" style="479" customWidth="1"/>
    <col min="11771" max="11771" width="52.85546875" style="479" customWidth="1"/>
    <col min="11772" max="11777" width="9.140625" style="479"/>
    <col min="11778" max="11778" width="9.140625" style="479" customWidth="1"/>
    <col min="11779" max="12023" width="9.140625" style="479"/>
    <col min="12024" max="12024" width="9.140625" style="479" customWidth="1"/>
    <col min="12025" max="12025" width="32.85546875" style="479" customWidth="1"/>
    <col min="12026" max="12026" width="20.140625" style="479" customWidth="1"/>
    <col min="12027" max="12027" width="52.85546875" style="479" customWidth="1"/>
    <col min="12028" max="12033" width="9.140625" style="479"/>
    <col min="12034" max="12034" width="9.140625" style="479" customWidth="1"/>
    <col min="12035" max="12279" width="9.140625" style="479"/>
    <col min="12280" max="12280" width="9.140625" style="479" customWidth="1"/>
    <col min="12281" max="12281" width="32.85546875" style="479" customWidth="1"/>
    <col min="12282" max="12282" width="20.140625" style="479" customWidth="1"/>
    <col min="12283" max="12283" width="52.85546875" style="479" customWidth="1"/>
    <col min="12284" max="12289" width="9.140625" style="479"/>
    <col min="12290" max="12290" width="9.140625" style="479" customWidth="1"/>
    <col min="12291" max="12535" width="9.140625" style="479"/>
    <col min="12536" max="12536" width="9.140625" style="479" customWidth="1"/>
    <col min="12537" max="12537" width="32.85546875" style="479" customWidth="1"/>
    <col min="12538" max="12538" width="20.140625" style="479" customWidth="1"/>
    <col min="12539" max="12539" width="52.85546875" style="479" customWidth="1"/>
    <col min="12540" max="12545" width="9.140625" style="479"/>
    <col min="12546" max="12546" width="9.140625" style="479" customWidth="1"/>
    <col min="12547" max="12791" width="9.140625" style="479"/>
    <col min="12792" max="12792" width="9.140625" style="479" customWidth="1"/>
    <col min="12793" max="12793" width="32.85546875" style="479" customWidth="1"/>
    <col min="12794" max="12794" width="20.140625" style="479" customWidth="1"/>
    <col min="12795" max="12795" width="52.85546875" style="479" customWidth="1"/>
    <col min="12796" max="12801" width="9.140625" style="479"/>
    <col min="12802" max="12802" width="9.140625" style="479" customWidth="1"/>
    <col min="12803" max="13047" width="9.140625" style="479"/>
    <col min="13048" max="13048" width="9.140625" style="479" customWidth="1"/>
    <col min="13049" max="13049" width="32.85546875" style="479" customWidth="1"/>
    <col min="13050" max="13050" width="20.140625" style="479" customWidth="1"/>
    <col min="13051" max="13051" width="52.85546875" style="479" customWidth="1"/>
    <col min="13052" max="13057" width="9.140625" style="479"/>
    <col min="13058" max="13058" width="9.140625" style="479" customWidth="1"/>
    <col min="13059" max="13303" width="9.140625" style="479"/>
    <col min="13304" max="13304" width="9.140625" style="479" customWidth="1"/>
    <col min="13305" max="13305" width="32.85546875" style="479" customWidth="1"/>
    <col min="13306" max="13306" width="20.140625" style="479" customWidth="1"/>
    <col min="13307" max="13307" width="52.85546875" style="479" customWidth="1"/>
    <col min="13308" max="13313" width="9.140625" style="479"/>
    <col min="13314" max="13314" width="9.140625" style="479" customWidth="1"/>
    <col min="13315" max="13559" width="9.140625" style="479"/>
    <col min="13560" max="13560" width="9.140625" style="479" customWidth="1"/>
    <col min="13561" max="13561" width="32.85546875" style="479" customWidth="1"/>
    <col min="13562" max="13562" width="20.140625" style="479" customWidth="1"/>
    <col min="13563" max="13563" width="52.85546875" style="479" customWidth="1"/>
    <col min="13564" max="13569" width="9.140625" style="479"/>
    <col min="13570" max="13570" width="9.140625" style="479" customWidth="1"/>
    <col min="13571" max="13815" width="9.140625" style="479"/>
    <col min="13816" max="13816" width="9.140625" style="479" customWidth="1"/>
    <col min="13817" max="13817" width="32.85546875" style="479" customWidth="1"/>
    <col min="13818" max="13818" width="20.140625" style="479" customWidth="1"/>
    <col min="13819" max="13819" width="52.85546875" style="479" customWidth="1"/>
    <col min="13820" max="13825" width="9.140625" style="479"/>
    <col min="13826" max="13826" width="9.140625" style="479" customWidth="1"/>
    <col min="13827" max="14071" width="9.140625" style="479"/>
    <col min="14072" max="14072" width="9.140625" style="479" customWidth="1"/>
    <col min="14073" max="14073" width="32.85546875" style="479" customWidth="1"/>
    <col min="14074" max="14074" width="20.140625" style="479" customWidth="1"/>
    <col min="14075" max="14075" width="52.85546875" style="479" customWidth="1"/>
    <col min="14076" max="14081" width="9.140625" style="479"/>
    <col min="14082" max="14082" width="9.140625" style="479" customWidth="1"/>
    <col min="14083" max="14327" width="9.140625" style="479"/>
    <col min="14328" max="14328" width="9.140625" style="479" customWidth="1"/>
    <col min="14329" max="14329" width="32.85546875" style="479" customWidth="1"/>
    <col min="14330" max="14330" width="20.140625" style="479" customWidth="1"/>
    <col min="14331" max="14331" width="52.85546875" style="479" customWidth="1"/>
    <col min="14332" max="14337" width="9.140625" style="479"/>
    <col min="14338" max="14338" width="9.140625" style="479" customWidth="1"/>
    <col min="14339" max="14583" width="9.140625" style="479"/>
    <col min="14584" max="14584" width="9.140625" style="479" customWidth="1"/>
    <col min="14585" max="14585" width="32.85546875" style="479" customWidth="1"/>
    <col min="14586" max="14586" width="20.140625" style="479" customWidth="1"/>
    <col min="14587" max="14587" width="52.85546875" style="479" customWidth="1"/>
    <col min="14588" max="14593" width="9.140625" style="479"/>
    <col min="14594" max="14594" width="9.140625" style="479" customWidth="1"/>
    <col min="14595" max="14839" width="9.140625" style="479"/>
    <col min="14840" max="14840" width="9.140625" style="479" customWidth="1"/>
    <col min="14841" max="14841" width="32.85546875" style="479" customWidth="1"/>
    <col min="14842" max="14842" width="20.140625" style="479" customWidth="1"/>
    <col min="14843" max="14843" width="52.85546875" style="479" customWidth="1"/>
    <col min="14844" max="14849" width="9.140625" style="479"/>
    <col min="14850" max="14850" width="9.140625" style="479" customWidth="1"/>
    <col min="14851" max="15095" width="9.140625" style="479"/>
    <col min="15096" max="15096" width="9.140625" style="479" customWidth="1"/>
    <col min="15097" max="15097" width="32.85546875" style="479" customWidth="1"/>
    <col min="15098" max="15098" width="20.140625" style="479" customWidth="1"/>
    <col min="15099" max="15099" width="52.85546875" style="479" customWidth="1"/>
    <col min="15100" max="15105" width="9.140625" style="479"/>
    <col min="15106" max="15106" width="9.140625" style="479" customWidth="1"/>
    <col min="15107" max="15351" width="9.140625" style="479"/>
    <col min="15352" max="15352" width="9.140625" style="479" customWidth="1"/>
    <col min="15353" max="15353" width="32.85546875" style="479" customWidth="1"/>
    <col min="15354" max="15354" width="20.140625" style="479" customWidth="1"/>
    <col min="15355" max="15355" width="52.85546875" style="479" customWidth="1"/>
    <col min="15356" max="15361" width="9.140625" style="479"/>
    <col min="15362" max="15362" width="9.140625" style="479" customWidth="1"/>
    <col min="15363" max="15607" width="9.140625" style="479"/>
    <col min="15608" max="15608" width="9.140625" style="479" customWidth="1"/>
    <col min="15609" max="15609" width="32.85546875" style="479" customWidth="1"/>
    <col min="15610" max="15610" width="20.140625" style="479" customWidth="1"/>
    <col min="15611" max="15611" width="52.85546875" style="479" customWidth="1"/>
    <col min="15612" max="15617" width="9.140625" style="479"/>
    <col min="15618" max="15618" width="9.140625" style="479" customWidth="1"/>
    <col min="15619" max="15863" width="9.140625" style="479"/>
    <col min="15864" max="15864" width="9.140625" style="479" customWidth="1"/>
    <col min="15865" max="15865" width="32.85546875" style="479" customWidth="1"/>
    <col min="15866" max="15866" width="20.140625" style="479" customWidth="1"/>
    <col min="15867" max="15867" width="52.85546875" style="479" customWidth="1"/>
    <col min="15868" max="15873" width="9.140625" style="479"/>
    <col min="15874" max="15874" width="9.140625" style="479" customWidth="1"/>
    <col min="15875" max="16119" width="9.140625" style="479"/>
    <col min="16120" max="16120" width="9.140625" style="479" customWidth="1"/>
    <col min="16121" max="16121" width="32.85546875" style="479" customWidth="1"/>
    <col min="16122" max="16122" width="20.140625" style="479" customWidth="1"/>
    <col min="16123" max="16123" width="52.85546875" style="479" customWidth="1"/>
    <col min="16124" max="16129" width="9.140625" style="479"/>
    <col min="16130" max="16130" width="9.140625" style="479" customWidth="1"/>
    <col min="16131" max="16384" width="9.140625" style="479"/>
  </cols>
  <sheetData>
    <row r="1" spans="1:26" ht="15.75">
      <c r="B1" s="476" t="s">
        <v>72</v>
      </c>
      <c r="C1" s="477"/>
      <c r="D1" s="478"/>
    </row>
    <row r="2" spans="1:26" ht="14.25">
      <c r="B2" s="480" t="s">
        <v>325</v>
      </c>
      <c r="E2" s="249" t="s">
        <v>187</v>
      </c>
      <c r="F2" s="443" t="s">
        <v>445</v>
      </c>
      <c r="G2" s="443" t="s">
        <v>444</v>
      </c>
      <c r="H2" s="249" t="s">
        <v>71</v>
      </c>
      <c r="I2" s="443" t="s">
        <v>180</v>
      </c>
      <c r="J2" s="237" t="s">
        <v>181</v>
      </c>
      <c r="K2" s="249" t="s">
        <v>47</v>
      </c>
      <c r="L2" s="443" t="s">
        <v>182</v>
      </c>
      <c r="M2" s="237" t="s">
        <v>183</v>
      </c>
      <c r="N2" s="297" t="s">
        <v>184</v>
      </c>
      <c r="O2" s="234" t="s">
        <v>186</v>
      </c>
      <c r="P2" s="237" t="s">
        <v>185</v>
      </c>
      <c r="Q2" s="297" t="s">
        <v>177</v>
      </c>
      <c r="R2" s="234" t="s">
        <v>178</v>
      </c>
      <c r="S2" s="237" t="s">
        <v>179</v>
      </c>
      <c r="T2" s="234" t="s">
        <v>189</v>
      </c>
      <c r="U2" s="234" t="s">
        <v>190</v>
      </c>
      <c r="V2" s="243" t="s">
        <v>188</v>
      </c>
      <c r="W2" s="485"/>
    </row>
    <row r="3" spans="1:26" ht="14.25" customHeight="1">
      <c r="B3" s="480"/>
      <c r="W3" s="485"/>
    </row>
    <row r="4" spans="1:26" s="482" customFormat="1" ht="29.25" customHeight="1">
      <c r="A4" s="498"/>
      <c r="B4" s="497" t="s">
        <v>2</v>
      </c>
      <c r="C4" s="526" t="s">
        <v>3</v>
      </c>
      <c r="D4" s="526" t="s">
        <v>4</v>
      </c>
      <c r="E4" s="250">
        <f t="shared" ref="E4:S4" si="0">SUM(E5:E16)</f>
        <v>0</v>
      </c>
      <c r="F4" s="442">
        <f t="shared" si="0"/>
        <v>2854</v>
      </c>
      <c r="G4" s="442">
        <f t="shared" si="0"/>
        <v>36396</v>
      </c>
      <c r="H4" s="442">
        <f t="shared" si="0"/>
        <v>225</v>
      </c>
      <c r="I4" s="442">
        <f t="shared" si="0"/>
        <v>1580</v>
      </c>
      <c r="J4" s="238">
        <f>SUM(J5:J16)</f>
        <v>-99783</v>
      </c>
      <c r="K4" s="442">
        <f t="shared" si="0"/>
        <v>460</v>
      </c>
      <c r="L4" s="442">
        <f t="shared" si="0"/>
        <v>731130</v>
      </c>
      <c r="M4" s="238">
        <f t="shared" si="0"/>
        <v>10482</v>
      </c>
      <c r="N4" s="298">
        <f t="shared" si="0"/>
        <v>2862</v>
      </c>
      <c r="O4" s="442">
        <f t="shared" si="0"/>
        <v>0</v>
      </c>
      <c r="P4" s="238">
        <f t="shared" si="0"/>
        <v>-60454</v>
      </c>
      <c r="Q4" s="298">
        <f>SUM(Q5:Q16)</f>
        <v>47026</v>
      </c>
      <c r="R4" s="442">
        <f t="shared" si="0"/>
        <v>52286</v>
      </c>
      <c r="S4" s="238">
        <f t="shared" si="0"/>
        <v>134456</v>
      </c>
      <c r="T4" s="442">
        <f>SUM(T5:T16)</f>
        <v>12582</v>
      </c>
      <c r="U4" s="442">
        <f>SUM(U5:U16)</f>
        <v>200</v>
      </c>
      <c r="V4" s="244">
        <f>SUM(V5:V16)</f>
        <v>51299</v>
      </c>
      <c r="W4" s="236">
        <f>SUM(E4:V4)</f>
        <v>923601</v>
      </c>
      <c r="X4" s="446">
        <v>887205</v>
      </c>
      <c r="Y4" s="446">
        <f>W4-X4</f>
        <v>36396</v>
      </c>
      <c r="Z4" s="446"/>
    </row>
    <row r="5" spans="1:26" s="482" customFormat="1" hidden="1">
      <c r="A5" s="528" t="s">
        <v>77</v>
      </c>
      <c r="B5" s="527" t="s">
        <v>78</v>
      </c>
      <c r="C5" s="483">
        <v>0</v>
      </c>
      <c r="D5" s="561"/>
      <c r="E5" s="436"/>
      <c r="F5" s="436"/>
      <c r="G5" s="436"/>
      <c r="H5" s="436"/>
      <c r="I5" s="436"/>
      <c r="J5" s="239"/>
      <c r="K5" s="513"/>
      <c r="L5" s="436"/>
      <c r="M5" s="239"/>
      <c r="N5" s="483"/>
      <c r="O5" s="513"/>
      <c r="P5" s="239"/>
      <c r="Q5" s="301"/>
      <c r="R5" s="513"/>
      <c r="S5" s="239"/>
      <c r="T5" s="513"/>
      <c r="U5" s="513"/>
      <c r="V5" s="245"/>
      <c r="W5" s="442">
        <f>SUM(E5:V5)</f>
        <v>0</v>
      </c>
      <c r="X5" s="446"/>
      <c r="Y5" s="446"/>
      <c r="Z5" s="446"/>
    </row>
    <row r="6" spans="1:26" ht="24.75" hidden="1" customHeight="1">
      <c r="A6" s="528" t="s">
        <v>100</v>
      </c>
      <c r="B6" s="527" t="s">
        <v>101</v>
      </c>
      <c r="C6" s="483">
        <v>0</v>
      </c>
      <c r="D6" s="561"/>
      <c r="E6" s="485"/>
      <c r="F6" s="513"/>
      <c r="G6" s="513"/>
      <c r="H6" s="513"/>
      <c r="I6" s="513"/>
      <c r="J6" s="239"/>
      <c r="K6" s="513"/>
      <c r="L6" s="513"/>
      <c r="M6" s="239"/>
      <c r="N6" s="483"/>
      <c r="O6" s="513"/>
      <c r="P6" s="239"/>
      <c r="Q6" s="483"/>
      <c r="R6" s="513"/>
      <c r="S6" s="239"/>
      <c r="T6" s="513"/>
      <c r="U6" s="513"/>
      <c r="V6" s="245"/>
      <c r="W6" s="442">
        <f t="shared" ref="W6:W16" si="1">SUM(E6:V6)</f>
        <v>0</v>
      </c>
      <c r="X6" s="445"/>
      <c r="Y6" s="445"/>
      <c r="Z6" s="445"/>
    </row>
    <row r="7" spans="1:26" ht="38.25">
      <c r="A7" s="533" t="s">
        <v>43</v>
      </c>
      <c r="B7" s="527" t="s">
        <v>7</v>
      </c>
      <c r="C7" s="483">
        <v>924</v>
      </c>
      <c r="D7" s="512" t="s">
        <v>502</v>
      </c>
      <c r="E7" s="485"/>
      <c r="F7" s="513">
        <v>254</v>
      </c>
      <c r="G7" s="513"/>
      <c r="H7" s="513"/>
      <c r="I7" s="513">
        <v>300</v>
      </c>
      <c r="J7" s="239"/>
      <c r="K7" s="513">
        <v>300</v>
      </c>
      <c r="L7" s="513">
        <v>70</v>
      </c>
      <c r="M7" s="239"/>
      <c r="N7" s="483"/>
      <c r="O7" s="513"/>
      <c r="P7" s="239"/>
      <c r="Q7" s="483"/>
      <c r="R7" s="513"/>
      <c r="S7" s="239"/>
      <c r="T7" s="513"/>
      <c r="U7" s="513"/>
      <c r="V7" s="245"/>
      <c r="W7" s="442">
        <f t="shared" si="1"/>
        <v>924</v>
      </c>
      <c r="X7" s="445"/>
      <c r="Y7" s="445"/>
      <c r="Z7" s="445"/>
    </row>
    <row r="8" spans="1:26" ht="24.75" customHeight="1">
      <c r="A8" s="533" t="s">
        <v>44</v>
      </c>
      <c r="B8" s="527" t="s">
        <v>68</v>
      </c>
      <c r="C8" s="483">
        <v>650</v>
      </c>
      <c r="D8" s="512" t="s">
        <v>451</v>
      </c>
      <c r="E8" s="485"/>
      <c r="F8" s="513">
        <v>450</v>
      </c>
      <c r="G8" s="513"/>
      <c r="H8" s="513">
        <v>200</v>
      </c>
      <c r="I8" s="513"/>
      <c r="J8" s="239"/>
      <c r="K8" s="513"/>
      <c r="L8" s="513"/>
      <c r="M8" s="239"/>
      <c r="N8" s="483"/>
      <c r="O8" s="513"/>
      <c r="P8" s="239"/>
      <c r="Q8" s="483"/>
      <c r="R8" s="513"/>
      <c r="S8" s="239"/>
      <c r="T8" s="513"/>
      <c r="U8" s="513"/>
      <c r="V8" s="245"/>
      <c r="W8" s="442">
        <f t="shared" si="1"/>
        <v>650</v>
      </c>
      <c r="X8" s="445"/>
      <c r="Y8" s="445"/>
      <c r="Z8" s="445"/>
    </row>
    <row r="9" spans="1:26" ht="25.5">
      <c r="A9" s="528" t="s">
        <v>6</v>
      </c>
      <c r="B9" s="527" t="s">
        <v>7</v>
      </c>
      <c r="C9" s="483">
        <v>9092</v>
      </c>
      <c r="D9" s="459" t="s">
        <v>497</v>
      </c>
      <c r="E9" s="485"/>
      <c r="F9" s="513">
        <v>1355</v>
      </c>
      <c r="G9" s="513"/>
      <c r="H9" s="513">
        <v>10</v>
      </c>
      <c r="I9" s="513">
        <v>800</v>
      </c>
      <c r="J9" s="239"/>
      <c r="K9" s="513">
        <v>160</v>
      </c>
      <c r="L9" s="513">
        <v>6767</v>
      </c>
      <c r="M9" s="239"/>
      <c r="N9" s="483">
        <v>2000</v>
      </c>
      <c r="O9" s="513"/>
      <c r="P9" s="239">
        <v>3312</v>
      </c>
      <c r="Q9" s="483">
        <v>651</v>
      </c>
      <c r="R9" s="513"/>
      <c r="S9" s="239"/>
      <c r="T9" s="513">
        <v>20</v>
      </c>
      <c r="U9" s="513"/>
      <c r="V9" s="245"/>
      <c r="W9" s="442">
        <f t="shared" si="1"/>
        <v>15075</v>
      </c>
      <c r="X9" s="445"/>
      <c r="Y9" s="445"/>
      <c r="Z9" s="445"/>
    </row>
    <row r="10" spans="1:26" ht="76.5">
      <c r="A10" s="528" t="s">
        <v>69</v>
      </c>
      <c r="B10" s="527" t="s">
        <v>70</v>
      </c>
      <c r="C10" s="483">
        <v>713004</v>
      </c>
      <c r="D10" s="512" t="s">
        <v>498</v>
      </c>
      <c r="E10" s="485"/>
      <c r="F10" s="513"/>
      <c r="G10" s="513"/>
      <c r="H10" s="513"/>
      <c r="I10" s="513"/>
      <c r="J10" s="239"/>
      <c r="K10" s="513"/>
      <c r="L10" s="513">
        <v>713004</v>
      </c>
      <c r="M10" s="239"/>
      <c r="N10" s="483"/>
      <c r="O10" s="513"/>
      <c r="P10" s="239"/>
      <c r="Q10" s="483">
        <v>1150</v>
      </c>
      <c r="R10" s="513"/>
      <c r="S10" s="239"/>
      <c r="T10" s="513">
        <v>25</v>
      </c>
      <c r="U10" s="513"/>
      <c r="V10" s="245"/>
      <c r="W10" s="442">
        <f t="shared" si="1"/>
        <v>714179</v>
      </c>
      <c r="X10" s="445"/>
      <c r="Y10" s="445"/>
      <c r="Z10" s="445"/>
    </row>
    <row r="11" spans="1:26" s="481" customFormat="1" ht="24" hidden="1" customHeight="1">
      <c r="A11" s="528" t="s">
        <v>79</v>
      </c>
      <c r="B11" s="527" t="s">
        <v>102</v>
      </c>
      <c r="C11" s="513"/>
      <c r="D11" s="529"/>
      <c r="E11" s="485"/>
      <c r="F11" s="513"/>
      <c r="G11" s="513"/>
      <c r="H11" s="513"/>
      <c r="I11" s="513"/>
      <c r="J11" s="239">
        <v>-102987</v>
      </c>
      <c r="K11" s="513"/>
      <c r="L11" s="513"/>
      <c r="M11" s="239">
        <v>9039</v>
      </c>
      <c r="N11" s="483"/>
      <c r="O11" s="513"/>
      <c r="P11" s="239"/>
      <c r="Q11" s="483"/>
      <c r="R11" s="513"/>
      <c r="S11" s="239"/>
      <c r="T11" s="513"/>
      <c r="U11" s="513"/>
      <c r="V11" s="245">
        <v>68</v>
      </c>
      <c r="W11" s="442">
        <f t="shared" si="1"/>
        <v>-93880</v>
      </c>
      <c r="X11" s="444"/>
      <c r="Y11" s="444"/>
      <c r="Z11" s="444"/>
    </row>
    <row r="12" spans="1:26" s="481" customFormat="1" ht="33" customHeight="1">
      <c r="A12" s="528" t="s">
        <v>8</v>
      </c>
      <c r="B12" s="511" t="s">
        <v>9</v>
      </c>
      <c r="C12" s="513">
        <v>10298</v>
      </c>
      <c r="D12" s="484" t="s">
        <v>452</v>
      </c>
      <c r="E12" s="485"/>
      <c r="F12" s="513">
        <v>795</v>
      </c>
      <c r="G12" s="513"/>
      <c r="H12" s="513"/>
      <c r="I12" s="513">
        <v>480</v>
      </c>
      <c r="J12" s="239"/>
      <c r="K12" s="513"/>
      <c r="L12" s="513">
        <v>9023</v>
      </c>
      <c r="M12" s="239"/>
      <c r="N12" s="483">
        <v>862</v>
      </c>
      <c r="O12" s="513"/>
      <c r="P12" s="239"/>
      <c r="Q12" s="483">
        <v>11772</v>
      </c>
      <c r="R12" s="513"/>
      <c r="S12" s="239"/>
      <c r="T12" s="513">
        <v>936</v>
      </c>
      <c r="U12" s="513">
        <v>200</v>
      </c>
      <c r="V12" s="245"/>
      <c r="W12" s="442">
        <f t="shared" si="1"/>
        <v>24068</v>
      </c>
      <c r="X12" s="444"/>
      <c r="Y12" s="444"/>
      <c r="Z12" s="444"/>
    </row>
    <row r="13" spans="1:26" s="481" customFormat="1" ht="24" customHeight="1">
      <c r="A13" s="528" t="s">
        <v>80</v>
      </c>
      <c r="B13" s="527" t="s">
        <v>85</v>
      </c>
      <c r="C13" s="513">
        <v>2266</v>
      </c>
      <c r="D13" s="484" t="s">
        <v>499</v>
      </c>
      <c r="E13" s="485"/>
      <c r="F13" s="513"/>
      <c r="G13" s="513"/>
      <c r="H13" s="513"/>
      <c r="I13" s="513"/>
      <c r="J13" s="239"/>
      <c r="K13" s="513"/>
      <c r="L13" s="513">
        <v>2266</v>
      </c>
      <c r="M13" s="239"/>
      <c r="N13" s="483"/>
      <c r="O13" s="513"/>
      <c r="P13" s="239"/>
      <c r="Q13" s="483"/>
      <c r="R13" s="513"/>
      <c r="S13" s="239"/>
      <c r="T13" s="513">
        <v>45</v>
      </c>
      <c r="U13" s="513"/>
      <c r="V13" s="245"/>
      <c r="W13" s="442">
        <f t="shared" si="1"/>
        <v>2311</v>
      </c>
      <c r="X13" s="444"/>
      <c r="Y13" s="444"/>
      <c r="Z13" s="444"/>
    </row>
    <row r="14" spans="1:26" ht="27" hidden="1" customHeight="1">
      <c r="A14" s="528" t="s">
        <v>50</v>
      </c>
      <c r="B14" s="527" t="s">
        <v>51</v>
      </c>
      <c r="C14" s="513">
        <v>0</v>
      </c>
      <c r="D14" s="309"/>
      <c r="E14" s="485"/>
      <c r="F14" s="513"/>
      <c r="G14" s="513"/>
      <c r="H14" s="485"/>
      <c r="I14" s="485"/>
      <c r="J14" s="239"/>
      <c r="K14" s="513"/>
      <c r="L14" s="485"/>
      <c r="M14" s="239"/>
      <c r="N14" s="483"/>
      <c r="O14" s="513"/>
      <c r="P14" s="239"/>
      <c r="Q14" s="302"/>
      <c r="R14" s="513"/>
      <c r="S14" s="239"/>
      <c r="T14" s="513"/>
      <c r="U14" s="513"/>
      <c r="V14" s="245"/>
      <c r="W14" s="442">
        <f t="shared" si="1"/>
        <v>0</v>
      </c>
      <c r="X14" s="445"/>
      <c r="Y14" s="445"/>
      <c r="Z14" s="445"/>
    </row>
    <row r="15" spans="1:26" ht="25.5">
      <c r="A15" s="528" t="s">
        <v>11</v>
      </c>
      <c r="B15" s="527" t="s">
        <v>12</v>
      </c>
      <c r="C15" s="513">
        <v>36411</v>
      </c>
      <c r="D15" s="484" t="s">
        <v>500</v>
      </c>
      <c r="E15" s="485"/>
      <c r="F15" s="513"/>
      <c r="G15" s="513">
        <v>36396</v>
      </c>
      <c r="H15" s="485">
        <v>15</v>
      </c>
      <c r="I15" s="485"/>
      <c r="J15" s="239">
        <v>3204</v>
      </c>
      <c r="K15" s="513"/>
      <c r="L15" s="485"/>
      <c r="M15" s="239">
        <v>1443</v>
      </c>
      <c r="N15" s="483"/>
      <c r="O15" s="513"/>
      <c r="P15" s="239">
        <v>-63766</v>
      </c>
      <c r="Q15" s="302"/>
      <c r="R15" s="513">
        <v>52286</v>
      </c>
      <c r="S15" s="239">
        <v>134456</v>
      </c>
      <c r="T15" s="513">
        <v>3556</v>
      </c>
      <c r="U15" s="513"/>
      <c r="V15" s="245">
        <v>51231</v>
      </c>
      <c r="W15" s="442">
        <f t="shared" si="1"/>
        <v>218821</v>
      </c>
      <c r="X15" s="445"/>
      <c r="Y15" s="445"/>
      <c r="Z15" s="445"/>
    </row>
    <row r="16" spans="1:26" ht="13.5" thickBot="1">
      <c r="A16" s="528" t="s">
        <v>13</v>
      </c>
      <c r="B16" s="527" t="s">
        <v>14</v>
      </c>
      <c r="C16" s="513">
        <v>0</v>
      </c>
      <c r="D16" s="485"/>
      <c r="F16" s="441"/>
      <c r="G16" s="441"/>
      <c r="H16" s="441"/>
      <c r="I16" s="441"/>
      <c r="J16" s="248"/>
      <c r="K16" s="235"/>
      <c r="L16" s="441"/>
      <c r="M16" s="240"/>
      <c r="N16" s="299"/>
      <c r="O16" s="441"/>
      <c r="P16" s="240"/>
      <c r="Q16" s="299">
        <v>33453</v>
      </c>
      <c r="R16" s="441"/>
      <c r="S16" s="240"/>
      <c r="T16" s="235">
        <v>8000</v>
      </c>
      <c r="U16" s="235"/>
      <c r="V16" s="246"/>
      <c r="W16" s="442">
        <f t="shared" si="1"/>
        <v>41453</v>
      </c>
      <c r="X16" s="445"/>
      <c r="Y16" s="445"/>
      <c r="Z16" s="445"/>
    </row>
    <row r="17" spans="1:26" ht="18.75" customHeight="1">
      <c r="A17" s="486"/>
      <c r="B17" s="496" t="s">
        <v>15</v>
      </c>
      <c r="C17" s="487">
        <f>SUM(C5:C16)</f>
        <v>772645</v>
      </c>
      <c r="D17" s="488"/>
      <c r="E17" s="502">
        <v>1000</v>
      </c>
      <c r="F17" s="440">
        <f>36422</f>
        <v>36422</v>
      </c>
      <c r="G17" s="440">
        <v>33054</v>
      </c>
      <c r="H17" s="440">
        <v>223</v>
      </c>
      <c r="I17" s="440">
        <v>-223092</v>
      </c>
      <c r="J17" s="241">
        <v>1299</v>
      </c>
      <c r="K17" s="440">
        <v>-5636</v>
      </c>
      <c r="L17" s="440">
        <v>14735</v>
      </c>
      <c r="M17" s="241"/>
      <c r="N17" s="296">
        <v>44094</v>
      </c>
      <c r="O17" s="440"/>
      <c r="P17" s="241">
        <v>12589</v>
      </c>
      <c r="Q17" s="296">
        <v>135748</v>
      </c>
      <c r="R17" s="440">
        <v>37224</v>
      </c>
      <c r="S17" s="241">
        <v>60340</v>
      </c>
      <c r="T17" s="296">
        <v>25191</v>
      </c>
      <c r="U17" s="440">
        <v>1162</v>
      </c>
      <c r="V17" s="247">
        <v>7600</v>
      </c>
      <c r="W17" s="442">
        <f>SUM(F17:V17)</f>
        <v>180953</v>
      </c>
      <c r="X17" s="445"/>
      <c r="Y17" s="445"/>
      <c r="Z17" s="445"/>
    </row>
    <row r="18" spans="1:26" ht="30" customHeight="1">
      <c r="A18" s="43"/>
      <c r="B18" s="42" t="s">
        <v>16</v>
      </c>
      <c r="C18" s="41"/>
      <c r="D18" s="41"/>
      <c r="E18" s="502">
        <v>2000</v>
      </c>
      <c r="F18" s="513">
        <f>1705</f>
        <v>1705</v>
      </c>
      <c r="G18" s="513">
        <v>3342</v>
      </c>
      <c r="H18" s="513">
        <v>156</v>
      </c>
      <c r="I18" s="513">
        <v>-7511</v>
      </c>
      <c r="J18" s="239">
        <v>-41299</v>
      </c>
      <c r="K18" s="513">
        <v>-14193</v>
      </c>
      <c r="L18" s="513">
        <v>18715</v>
      </c>
      <c r="M18" s="239">
        <v>-1000</v>
      </c>
      <c r="N18" s="483">
        <v>762</v>
      </c>
      <c r="O18" s="513"/>
      <c r="P18" s="239">
        <v>-97288</v>
      </c>
      <c r="Q18" s="483">
        <v>-67452</v>
      </c>
      <c r="R18" s="513">
        <v>15683</v>
      </c>
      <c r="S18" s="239">
        <v>-24030</v>
      </c>
      <c r="T18" s="483">
        <v>-15683</v>
      </c>
      <c r="U18" s="513">
        <v>-3900</v>
      </c>
      <c r="V18" s="245">
        <v>42119</v>
      </c>
      <c r="W18" s="442">
        <f>SUM(F18:V18)</f>
        <v>-189874</v>
      </c>
      <c r="X18" s="445"/>
      <c r="Y18" s="445"/>
      <c r="Z18" s="445"/>
    </row>
    <row r="19" spans="1:26">
      <c r="A19" s="533" t="s">
        <v>38</v>
      </c>
      <c r="B19" s="126" t="s">
        <v>17</v>
      </c>
      <c r="C19" s="516"/>
      <c r="D19" s="518"/>
      <c r="E19" s="502">
        <v>3000</v>
      </c>
      <c r="F19" s="513"/>
      <c r="G19" s="513"/>
      <c r="H19" s="513"/>
      <c r="I19" s="513">
        <v>752</v>
      </c>
      <c r="J19" s="239">
        <v>40000</v>
      </c>
      <c r="K19" s="513"/>
      <c r="L19" s="513">
        <v>-31116</v>
      </c>
      <c r="M19" s="239"/>
      <c r="N19" s="483">
        <v>-1562</v>
      </c>
      <c r="O19" s="513"/>
      <c r="P19" s="239"/>
      <c r="Q19" s="483"/>
      <c r="R19" s="513"/>
      <c r="S19" s="239"/>
      <c r="T19" s="513">
        <v>1500</v>
      </c>
      <c r="U19" s="513">
        <v>1018</v>
      </c>
      <c r="V19" s="245"/>
      <c r="W19" s="442">
        <f t="shared" ref="W19:W25" si="2">SUM(F19:V19)</f>
        <v>10592</v>
      </c>
      <c r="X19" s="445"/>
      <c r="Y19" s="445"/>
      <c r="Z19" s="445"/>
    </row>
    <row r="20" spans="1:26" ht="63.75">
      <c r="A20" s="514"/>
      <c r="B20" s="468">
        <v>1000</v>
      </c>
      <c r="C20" s="516">
        <v>69476</v>
      </c>
      <c r="D20" s="474" t="s">
        <v>525</v>
      </c>
      <c r="E20" s="502">
        <v>4000</v>
      </c>
      <c r="F20" s="513"/>
      <c r="G20" s="513"/>
      <c r="H20" s="513"/>
      <c r="I20" s="513"/>
      <c r="J20" s="239"/>
      <c r="K20" s="513"/>
      <c r="L20" s="513"/>
      <c r="M20" s="239"/>
      <c r="N20" s="483"/>
      <c r="O20" s="513"/>
      <c r="P20" s="239"/>
      <c r="Q20" s="483"/>
      <c r="R20" s="513"/>
      <c r="S20" s="239"/>
      <c r="T20" s="513"/>
      <c r="U20" s="513"/>
      <c r="V20" s="245"/>
      <c r="W20" s="442">
        <f t="shared" si="2"/>
        <v>0</v>
      </c>
      <c r="X20" s="445"/>
      <c r="Y20" s="445"/>
      <c r="Z20" s="445"/>
    </row>
    <row r="21" spans="1:26" ht="38.25">
      <c r="A21" s="514"/>
      <c r="B21" s="468">
        <v>2100</v>
      </c>
      <c r="C21" s="461">
        <v>-2887</v>
      </c>
      <c r="D21" s="460" t="s">
        <v>526</v>
      </c>
      <c r="E21" s="502">
        <v>5000</v>
      </c>
      <c r="F21" s="513">
        <v>-3283</v>
      </c>
      <c r="G21" s="513"/>
      <c r="H21" s="513">
        <v>444</v>
      </c>
      <c r="I21" s="513">
        <v>20287</v>
      </c>
      <c r="J21" s="239">
        <v>207605</v>
      </c>
      <c r="K21" s="513">
        <v>5893</v>
      </c>
      <c r="L21" s="513">
        <v>66303</v>
      </c>
      <c r="M21" s="239">
        <v>-449280</v>
      </c>
      <c r="N21" s="483">
        <v>-65338</v>
      </c>
      <c r="O21" s="513"/>
      <c r="P21" s="239">
        <v>-3144729</v>
      </c>
      <c r="Q21" s="483">
        <v>131019</v>
      </c>
      <c r="R21" s="513">
        <v>-621</v>
      </c>
      <c r="S21" s="239">
        <v>-547326</v>
      </c>
      <c r="T21" s="513">
        <v>4647</v>
      </c>
      <c r="U21" s="513">
        <v>1014</v>
      </c>
      <c r="V21" s="245">
        <v>-49719</v>
      </c>
      <c r="W21" s="442">
        <f t="shared" si="2"/>
        <v>-3823084</v>
      </c>
      <c r="X21" s="445"/>
      <c r="Y21" s="445"/>
      <c r="Z21" s="445"/>
    </row>
    <row r="22" spans="1:26" ht="89.25">
      <c r="A22" s="514"/>
      <c r="B22" s="468">
        <v>2200</v>
      </c>
      <c r="C22" s="516">
        <v>1390</v>
      </c>
      <c r="D22" s="474" t="s">
        <v>527</v>
      </c>
      <c r="E22" s="502">
        <v>6000</v>
      </c>
      <c r="F22" s="513">
        <v>-70</v>
      </c>
      <c r="G22" s="513"/>
      <c r="H22" s="513"/>
      <c r="I22" s="513"/>
      <c r="J22" s="239"/>
      <c r="K22" s="513"/>
      <c r="L22" s="513">
        <v>5470</v>
      </c>
      <c r="M22" s="239"/>
      <c r="N22" s="483">
        <v>-520</v>
      </c>
      <c r="O22" s="513"/>
      <c r="P22" s="239"/>
      <c r="Q22" s="483">
        <v>-5563</v>
      </c>
      <c r="R22" s="513"/>
      <c r="S22" s="239">
        <v>75</v>
      </c>
      <c r="T22" s="513">
        <v>-19550</v>
      </c>
      <c r="U22" s="513"/>
      <c r="V22" s="245"/>
      <c r="W22" s="442">
        <f t="shared" si="2"/>
        <v>-20158</v>
      </c>
      <c r="X22" s="445"/>
      <c r="Y22" s="445"/>
      <c r="Z22" s="445"/>
    </row>
    <row r="23" spans="1:26" ht="51">
      <c r="A23" s="514"/>
      <c r="B23" s="468">
        <v>2300</v>
      </c>
      <c r="C23" s="516">
        <v>8573</v>
      </c>
      <c r="D23" s="570" t="s">
        <v>528</v>
      </c>
      <c r="E23" s="502">
        <v>7000</v>
      </c>
      <c r="F23" s="513">
        <v>50</v>
      </c>
      <c r="G23" s="513"/>
      <c r="H23" s="513"/>
      <c r="I23" s="513"/>
      <c r="J23" s="239"/>
      <c r="K23" s="513"/>
      <c r="L23" s="513"/>
      <c r="M23" s="239">
        <v>280</v>
      </c>
      <c r="N23" s="483"/>
      <c r="O23" s="513"/>
      <c r="P23" s="239"/>
      <c r="Q23" s="483">
        <v>46026</v>
      </c>
      <c r="R23" s="513"/>
      <c r="S23" s="239">
        <v>30493</v>
      </c>
      <c r="T23" s="513">
        <v>-3000</v>
      </c>
      <c r="U23" s="513">
        <v>1018</v>
      </c>
      <c r="V23" s="245"/>
      <c r="W23" s="442">
        <f t="shared" si="2"/>
        <v>74867</v>
      </c>
      <c r="X23" s="445"/>
      <c r="Y23" s="445"/>
      <c r="Z23" s="445"/>
    </row>
    <row r="24" spans="1:26" ht="38.25">
      <c r="A24" s="514"/>
      <c r="B24" s="468">
        <v>2500</v>
      </c>
      <c r="C24" s="516">
        <v>-2029</v>
      </c>
      <c r="D24" s="474" t="s">
        <v>517</v>
      </c>
      <c r="E24" s="502">
        <v>9000</v>
      </c>
      <c r="F24" s="513"/>
      <c r="G24" s="513"/>
      <c r="H24" s="513"/>
      <c r="I24" s="513"/>
      <c r="J24" s="239"/>
      <c r="K24" s="513"/>
      <c r="L24" s="513"/>
      <c r="M24" s="239"/>
      <c r="N24" s="483"/>
      <c r="O24" s="513"/>
      <c r="P24" s="239">
        <v>50709</v>
      </c>
      <c r="Q24" s="483"/>
      <c r="R24" s="513"/>
      <c r="S24" s="239"/>
      <c r="T24" s="513"/>
      <c r="U24" s="513"/>
      <c r="V24" s="245"/>
      <c r="W24" s="442">
        <f t="shared" si="2"/>
        <v>50709</v>
      </c>
      <c r="X24" s="445"/>
      <c r="Y24" s="445"/>
      <c r="Z24" s="445"/>
    </row>
    <row r="25" spans="1:26" hidden="1">
      <c r="A25" s="514"/>
      <c r="B25" s="468">
        <v>5100</v>
      </c>
      <c r="C25" s="516"/>
      <c r="D25" s="310"/>
      <c r="E25" s="479">
        <v>9000</v>
      </c>
      <c r="W25" s="442">
        <f t="shared" si="2"/>
        <v>0</v>
      </c>
      <c r="X25" s="445"/>
      <c r="Y25" s="445"/>
      <c r="Z25" s="445"/>
    </row>
    <row r="26" spans="1:26" ht="66.75" customHeight="1">
      <c r="A26" s="514"/>
      <c r="B26" s="468">
        <v>5200</v>
      </c>
      <c r="C26" s="516">
        <v>-3283</v>
      </c>
      <c r="D26" s="474" t="s">
        <v>529</v>
      </c>
      <c r="F26" s="499">
        <f>SUM(F17:F24)</f>
        <v>34824</v>
      </c>
      <c r="G26" s="499">
        <f>SUM(G17:G24)</f>
        <v>36396</v>
      </c>
      <c r="H26" s="499">
        <f t="shared" ref="H26:P26" si="3">SUM(H17:H24)</f>
        <v>823</v>
      </c>
      <c r="I26" s="499">
        <f t="shared" si="3"/>
        <v>-209564</v>
      </c>
      <c r="J26" s="242">
        <f t="shared" si="3"/>
        <v>207605</v>
      </c>
      <c r="K26" s="499">
        <f t="shared" si="3"/>
        <v>-13936</v>
      </c>
      <c r="L26" s="499">
        <f t="shared" si="3"/>
        <v>74107</v>
      </c>
      <c r="M26" s="242">
        <f t="shared" si="3"/>
        <v>-450000</v>
      </c>
      <c r="N26" s="300">
        <f t="shared" si="3"/>
        <v>-22564</v>
      </c>
      <c r="O26" s="499">
        <f t="shared" si="3"/>
        <v>0</v>
      </c>
      <c r="P26" s="242">
        <f t="shared" si="3"/>
        <v>-3178719</v>
      </c>
      <c r="Q26" s="300">
        <f>SUM(Q17:Q24)</f>
        <v>239778</v>
      </c>
      <c r="R26" s="499">
        <f t="shared" ref="R26:V26" si="4">SUM(R17:R24)</f>
        <v>52286</v>
      </c>
      <c r="S26" s="242">
        <f t="shared" si="4"/>
        <v>-480448</v>
      </c>
      <c r="T26" s="499">
        <f t="shared" si="4"/>
        <v>-6895</v>
      </c>
      <c r="U26" s="499">
        <f t="shared" si="4"/>
        <v>312</v>
      </c>
      <c r="V26" s="242">
        <f t="shared" si="4"/>
        <v>0</v>
      </c>
      <c r="W26" s="236">
        <f>SUM(F26:V26)</f>
        <v>-3715995</v>
      </c>
      <c r="X26" s="445">
        <v>-3752391</v>
      </c>
      <c r="Y26" s="445">
        <f>W26-X26</f>
        <v>36396</v>
      </c>
      <c r="Z26" s="445"/>
    </row>
    <row r="27" spans="1:26">
      <c r="A27" s="514"/>
      <c r="B27" s="468">
        <v>6000</v>
      </c>
      <c r="C27" s="513">
        <v>-70</v>
      </c>
      <c r="D27" s="474" t="s">
        <v>530</v>
      </c>
      <c r="X27" s="445"/>
      <c r="Y27" s="445"/>
      <c r="Z27" s="445"/>
    </row>
    <row r="28" spans="1:26">
      <c r="A28" s="514"/>
      <c r="B28" s="468">
        <v>7200</v>
      </c>
      <c r="C28" s="516">
        <v>50</v>
      </c>
      <c r="D28" s="474" t="s">
        <v>298</v>
      </c>
      <c r="X28" s="445"/>
      <c r="Y28" s="445"/>
      <c r="Z28" s="445">
        <f>Y4-Y26</f>
        <v>0</v>
      </c>
    </row>
    <row r="29" spans="1:26">
      <c r="A29" s="26"/>
      <c r="B29" s="251" t="s">
        <v>33</v>
      </c>
      <c r="C29" s="515">
        <f>SUM(C20:C28)</f>
        <v>71220</v>
      </c>
      <c r="D29" s="134"/>
      <c r="W29" s="510">
        <f>W4-W26</f>
        <v>4639596</v>
      </c>
      <c r="X29" s="445">
        <f>X4-X26</f>
        <v>4639596</v>
      </c>
      <c r="Y29" s="445"/>
      <c r="Z29" s="445"/>
    </row>
    <row r="30" spans="1:26" ht="16.5" customHeight="1">
      <c r="A30" s="533" t="s">
        <v>71</v>
      </c>
      <c r="B30" s="50" t="s">
        <v>18</v>
      </c>
      <c r="C30" s="522"/>
      <c r="D30" s="135"/>
      <c r="W30" s="510">
        <f>W29-606996</f>
        <v>4032600</v>
      </c>
      <c r="X30" s="445"/>
      <c r="Y30" s="445"/>
      <c r="Z30" s="445"/>
    </row>
    <row r="31" spans="1:26" ht="25.5">
      <c r="A31" s="520"/>
      <c r="B31" s="468">
        <v>1000</v>
      </c>
      <c r="C31" s="552">
        <v>223</v>
      </c>
      <c r="D31" s="462" t="s">
        <v>524</v>
      </c>
    </row>
    <row r="32" spans="1:26" hidden="1">
      <c r="A32" s="520"/>
      <c r="B32" s="468">
        <v>2100</v>
      </c>
      <c r="C32" s="552">
        <v>0</v>
      </c>
      <c r="D32" s="309"/>
    </row>
    <row r="33" spans="1:4" ht="51">
      <c r="A33" s="520"/>
      <c r="B33" s="468">
        <v>2200</v>
      </c>
      <c r="C33" s="552">
        <v>561</v>
      </c>
      <c r="D33" s="474" t="s">
        <v>523</v>
      </c>
    </row>
    <row r="34" spans="1:4" ht="38.25">
      <c r="A34" s="520"/>
      <c r="B34" s="468">
        <v>2300</v>
      </c>
      <c r="C34" s="552">
        <v>-405</v>
      </c>
      <c r="D34" s="474" t="s">
        <v>522</v>
      </c>
    </row>
    <row r="35" spans="1:4" ht="13.5" hidden="1" customHeight="1">
      <c r="A35" s="520"/>
      <c r="B35" s="468">
        <v>2500</v>
      </c>
      <c r="C35" s="516"/>
      <c r="D35" s="310"/>
    </row>
    <row r="36" spans="1:4" ht="51">
      <c r="A36" s="520"/>
      <c r="B36" s="468">
        <v>5200</v>
      </c>
      <c r="C36" s="552">
        <v>444</v>
      </c>
      <c r="D36" s="474" t="s">
        <v>518</v>
      </c>
    </row>
    <row r="37" spans="1:4">
      <c r="A37" s="53"/>
      <c r="B37" s="251" t="s">
        <v>33</v>
      </c>
      <c r="C37" s="555">
        <f>SUM(C31:C36)</f>
        <v>823</v>
      </c>
      <c r="D37" s="136"/>
    </row>
    <row r="38" spans="1:4">
      <c r="A38" s="533" t="s">
        <v>39</v>
      </c>
      <c r="B38" s="126" t="s">
        <v>19</v>
      </c>
      <c r="C38" s="552"/>
      <c r="D38" s="137"/>
    </row>
    <row r="39" spans="1:4" ht="27.75" customHeight="1">
      <c r="A39" s="520"/>
      <c r="B39" s="468">
        <v>1000</v>
      </c>
      <c r="C39" s="552">
        <v>-223092</v>
      </c>
      <c r="D39" s="463" t="s">
        <v>519</v>
      </c>
    </row>
    <row r="40" spans="1:4" ht="12.75" hidden="1" customHeight="1">
      <c r="A40" s="520"/>
      <c r="B40" s="468">
        <v>2100</v>
      </c>
      <c r="C40" s="552"/>
      <c r="D40" s="310"/>
    </row>
    <row r="41" spans="1:4" ht="38.25">
      <c r="A41" s="520"/>
      <c r="B41" s="468">
        <v>2100</v>
      </c>
      <c r="C41" s="552">
        <v>-1011</v>
      </c>
      <c r="D41" s="474" t="s">
        <v>520</v>
      </c>
    </row>
    <row r="42" spans="1:4" ht="89.25">
      <c r="A42" s="520"/>
      <c r="B42" s="468">
        <v>2200</v>
      </c>
      <c r="C42" s="552">
        <v>2559</v>
      </c>
      <c r="D42" s="464" t="s">
        <v>534</v>
      </c>
    </row>
    <row r="43" spans="1:4" ht="25.5">
      <c r="A43" s="520"/>
      <c r="B43" s="468">
        <v>2300</v>
      </c>
      <c r="C43" s="552">
        <v>-9459</v>
      </c>
      <c r="D43" s="474" t="s">
        <v>521</v>
      </c>
    </row>
    <row r="44" spans="1:4" ht="25.5">
      <c r="A44" s="520"/>
      <c r="B44" s="468">
        <v>2500</v>
      </c>
      <c r="C44" s="552">
        <v>400</v>
      </c>
      <c r="D44" s="466" t="s">
        <v>453</v>
      </c>
    </row>
    <row r="45" spans="1:4">
      <c r="A45" s="520"/>
      <c r="B45" s="468">
        <v>3000</v>
      </c>
      <c r="C45" s="552">
        <v>752</v>
      </c>
      <c r="D45" s="466" t="s">
        <v>531</v>
      </c>
    </row>
    <row r="46" spans="1:4" ht="25.5">
      <c r="A46" s="520"/>
      <c r="B46" s="468">
        <v>5100</v>
      </c>
      <c r="C46" s="552">
        <v>2400</v>
      </c>
      <c r="D46" s="474" t="s">
        <v>532</v>
      </c>
    </row>
    <row r="47" spans="1:4" ht="38.25">
      <c r="A47" s="520"/>
      <c r="B47" s="468">
        <v>5200</v>
      </c>
      <c r="C47" s="552">
        <v>17887</v>
      </c>
      <c r="D47" s="474" t="s">
        <v>533</v>
      </c>
    </row>
    <row r="48" spans="1:4" ht="12.75" hidden="1" customHeight="1">
      <c r="A48" s="520"/>
      <c r="B48" s="468">
        <v>6400</v>
      </c>
      <c r="C48" s="552">
        <v>0</v>
      </c>
      <c r="D48" s="310"/>
    </row>
    <row r="49" spans="1:6" ht="12.75" hidden="1" customHeight="1">
      <c r="A49" s="520"/>
      <c r="B49" s="468"/>
      <c r="C49" s="552"/>
      <c r="D49" s="310"/>
    </row>
    <row r="50" spans="1:6">
      <c r="A50" s="53"/>
      <c r="B50" s="251" t="s">
        <v>33</v>
      </c>
      <c r="C50" s="253">
        <f>SUM(C39:C49)</f>
        <v>-209564</v>
      </c>
      <c r="D50" s="138"/>
    </row>
    <row r="51" spans="1:6">
      <c r="A51" s="533" t="s">
        <v>47</v>
      </c>
      <c r="B51" s="126" t="s">
        <v>20</v>
      </c>
      <c r="C51" s="552"/>
      <c r="D51" s="137"/>
    </row>
    <row r="52" spans="1:6" ht="13.5" customHeight="1">
      <c r="A52" s="520"/>
      <c r="B52" s="285">
        <v>1100</v>
      </c>
      <c r="C52" s="552">
        <v>-5636</v>
      </c>
      <c r="D52" s="466" t="s">
        <v>535</v>
      </c>
    </row>
    <row r="53" spans="1:6" ht="63.75">
      <c r="A53" s="520"/>
      <c r="B53" s="285">
        <v>2200</v>
      </c>
      <c r="C53" s="552">
        <v>-14243</v>
      </c>
      <c r="D53" s="457" t="s">
        <v>537</v>
      </c>
    </row>
    <row r="54" spans="1:6" ht="13.5" customHeight="1">
      <c r="A54" s="520"/>
      <c r="B54" s="285">
        <v>2300</v>
      </c>
      <c r="C54" s="552">
        <v>50</v>
      </c>
      <c r="D54" s="466" t="s">
        <v>536</v>
      </c>
    </row>
    <row r="55" spans="1:6">
      <c r="A55" s="520"/>
      <c r="B55" s="285">
        <v>5200</v>
      </c>
      <c r="C55" s="552">
        <v>5893</v>
      </c>
      <c r="D55" s="466" t="s">
        <v>538</v>
      </c>
    </row>
    <row r="56" spans="1:6">
      <c r="A56" s="53"/>
      <c r="B56" s="251" t="s">
        <v>33</v>
      </c>
      <c r="C56" s="253">
        <f>SUM(C51:C55)</f>
        <v>-13936</v>
      </c>
      <c r="D56" s="138"/>
    </row>
    <row r="57" spans="1:6" ht="25.5">
      <c r="A57" s="533" t="s">
        <v>40</v>
      </c>
      <c r="B57" s="126" t="s">
        <v>21</v>
      </c>
      <c r="C57" s="552"/>
      <c r="D57" s="232"/>
    </row>
    <row r="58" spans="1:6" ht="51">
      <c r="A58" s="533"/>
      <c r="B58" s="468">
        <v>1000</v>
      </c>
      <c r="C58" s="552">
        <v>14735</v>
      </c>
      <c r="D58" s="484" t="s">
        <v>539</v>
      </c>
    </row>
    <row r="59" spans="1:6" ht="25.5">
      <c r="A59" s="533"/>
      <c r="B59" s="468">
        <v>2100</v>
      </c>
      <c r="C59" s="552">
        <v>4916</v>
      </c>
      <c r="D59" s="474" t="s">
        <v>540</v>
      </c>
    </row>
    <row r="60" spans="1:6" ht="89.25">
      <c r="A60" s="533"/>
      <c r="B60" s="468">
        <v>2200</v>
      </c>
      <c r="C60" s="552">
        <v>-35342</v>
      </c>
      <c r="D60" s="471" t="s">
        <v>541</v>
      </c>
    </row>
    <row r="61" spans="1:6" ht="63.75">
      <c r="A61" s="533"/>
      <c r="B61" s="468">
        <v>2300</v>
      </c>
      <c r="C61" s="552">
        <v>34416</v>
      </c>
      <c r="D61" s="471" t="s">
        <v>542</v>
      </c>
    </row>
    <row r="62" spans="1:6" ht="38.25">
      <c r="A62" s="533"/>
      <c r="B62" s="468">
        <v>2500</v>
      </c>
      <c r="C62" s="552">
        <v>14725</v>
      </c>
      <c r="D62" s="474" t="s">
        <v>543</v>
      </c>
      <c r="F62" s="479" t="s">
        <v>472</v>
      </c>
    </row>
    <row r="63" spans="1:6" ht="51">
      <c r="A63" s="533"/>
      <c r="B63" s="468">
        <v>3200</v>
      </c>
      <c r="C63" s="552">
        <v>-31116</v>
      </c>
      <c r="D63" s="470" t="s">
        <v>544</v>
      </c>
    </row>
    <row r="64" spans="1:6" hidden="1">
      <c r="A64" s="533"/>
      <c r="B64" s="468">
        <v>3000</v>
      </c>
      <c r="C64" s="552"/>
      <c r="D64" s="469"/>
    </row>
    <row r="65" spans="1:4" ht="25.5">
      <c r="A65" s="533"/>
      <c r="B65" s="468">
        <v>5100</v>
      </c>
      <c r="C65" s="552">
        <v>-6736</v>
      </c>
      <c r="D65" s="471" t="s">
        <v>546</v>
      </c>
    </row>
    <row r="66" spans="1:4" ht="63.75">
      <c r="A66" s="533"/>
      <c r="B66" s="468">
        <v>5200</v>
      </c>
      <c r="C66" s="552">
        <v>73039</v>
      </c>
      <c r="D66" s="471" t="s">
        <v>547</v>
      </c>
    </row>
    <row r="67" spans="1:4" hidden="1">
      <c r="A67" s="533"/>
      <c r="B67" s="468">
        <v>6400</v>
      </c>
      <c r="C67" s="552">
        <v>5470</v>
      </c>
      <c r="D67" s="474" t="s">
        <v>545</v>
      </c>
    </row>
    <row r="68" spans="1:4">
      <c r="A68" s="254"/>
      <c r="B68" s="251" t="s">
        <v>33</v>
      </c>
      <c r="C68" s="253">
        <f>SUM(C58:C67)</f>
        <v>74107</v>
      </c>
      <c r="D68" s="52"/>
    </row>
    <row r="69" spans="1:4">
      <c r="A69" s="523"/>
      <c r="B69" s="524" t="s">
        <v>25</v>
      </c>
      <c r="C69" s="515">
        <f>C29+C37+C50+C56+C68</f>
        <v>-77350</v>
      </c>
      <c r="D69" s="515"/>
    </row>
    <row r="70" spans="1:4">
      <c r="A70" s="501"/>
      <c r="B70" s="500"/>
      <c r="C70" s="499"/>
      <c r="D70" s="485"/>
    </row>
    <row r="71" spans="1:4">
      <c r="A71" s="489"/>
      <c r="B71" s="494"/>
    </row>
    <row r="72" spans="1:4" hidden="1">
      <c r="A72" s="489"/>
      <c r="B72" s="494" t="s">
        <v>87</v>
      </c>
      <c r="C72" s="510" t="e">
        <f>C69+#REF!+#REF!+#REF!+#REF!+#REF!</f>
        <v>#REF!</v>
      </c>
    </row>
    <row r="73" spans="1:4" hidden="1">
      <c r="A73" s="489"/>
      <c r="B73" s="494"/>
      <c r="C73" s="510" t="e">
        <f>C72-350965</f>
        <v>#REF!</v>
      </c>
      <c r="D73" s="481" t="s">
        <v>89</v>
      </c>
    </row>
    <row r="74" spans="1:4" hidden="1">
      <c r="A74" s="489"/>
      <c r="B74" s="490"/>
    </row>
    <row r="75" spans="1:4" hidden="1">
      <c r="A75" s="489"/>
      <c r="B75" s="494"/>
    </row>
    <row r="76" spans="1:4" hidden="1">
      <c r="A76" s="489"/>
      <c r="B76" s="494" t="s">
        <v>88</v>
      </c>
      <c r="C76" s="510" t="e">
        <f>C17+#REF!+#REF!+#REF!</f>
        <v>#REF!</v>
      </c>
    </row>
    <row r="77" spans="1:4" hidden="1">
      <c r="A77" s="489"/>
      <c r="B77" s="494"/>
      <c r="C77" s="510" t="e">
        <f>C76-894781</f>
        <v>#REF!</v>
      </c>
    </row>
    <row r="78" spans="1:4">
      <c r="A78" s="489"/>
      <c r="B78" s="494"/>
    </row>
    <row r="79" spans="1:4">
      <c r="A79" s="489"/>
      <c r="B79" s="490"/>
    </row>
    <row r="80" spans="1:4">
      <c r="A80" s="489"/>
      <c r="B80" s="490"/>
    </row>
    <row r="81" spans="1:2">
      <c r="A81" s="489"/>
      <c r="B81" s="494"/>
    </row>
    <row r="82" spans="1:2">
      <c r="A82" s="489"/>
      <c r="B82" s="494"/>
    </row>
    <row r="83" spans="1:2">
      <c r="A83" s="489"/>
      <c r="B83" s="494"/>
    </row>
    <row r="84" spans="1:2">
      <c r="A84" s="489"/>
      <c r="B84" s="494"/>
    </row>
    <row r="85" spans="1:2">
      <c r="A85" s="489"/>
      <c r="B85" s="490"/>
    </row>
    <row r="86" spans="1:2">
      <c r="A86" s="489"/>
      <c r="B86" s="494"/>
    </row>
    <row r="87" spans="1:2">
      <c r="A87" s="489"/>
      <c r="B87" s="494"/>
    </row>
    <row r="88" spans="1:2">
      <c r="A88" s="489"/>
      <c r="B88" s="494"/>
    </row>
    <row r="89" spans="1:2">
      <c r="A89" s="489"/>
      <c r="B89" s="494"/>
    </row>
    <row r="90" spans="1:2">
      <c r="A90" s="489"/>
      <c r="B90" s="494"/>
    </row>
    <row r="91" spans="1:2">
      <c r="A91" s="489"/>
      <c r="B91" s="494"/>
    </row>
    <row r="92" spans="1:2">
      <c r="A92" s="489"/>
      <c r="B92" s="494"/>
    </row>
    <row r="93" spans="1:2">
      <c r="A93" s="489"/>
      <c r="B93" s="490"/>
    </row>
    <row r="94" spans="1:2">
      <c r="A94" s="489"/>
      <c r="B94" s="494"/>
    </row>
    <row r="95" spans="1:2">
      <c r="A95" s="489"/>
      <c r="B95" s="494"/>
    </row>
    <row r="96" spans="1:2">
      <c r="A96" s="489"/>
      <c r="B96" s="490"/>
    </row>
    <row r="97" spans="1:2">
      <c r="A97" s="489"/>
      <c r="B97" s="494"/>
    </row>
    <row r="98" spans="1:2">
      <c r="A98" s="489"/>
      <c r="B98" s="494"/>
    </row>
    <row r="99" spans="1:2">
      <c r="A99" s="489"/>
      <c r="B99" s="494"/>
    </row>
    <row r="100" spans="1:2">
      <c r="A100" s="489"/>
      <c r="B100" s="493"/>
    </row>
    <row r="101" spans="1:2">
      <c r="A101" s="489"/>
      <c r="B101" s="491"/>
    </row>
    <row r="102" spans="1:2">
      <c r="A102" s="489"/>
      <c r="B102" s="490"/>
    </row>
    <row r="103" spans="1:2">
      <c r="A103" s="489"/>
      <c r="B103" s="494"/>
    </row>
    <row r="104" spans="1:2">
      <c r="A104" s="489"/>
      <c r="B104" s="494"/>
    </row>
    <row r="105" spans="1:2">
      <c r="A105" s="489"/>
      <c r="B105" s="494"/>
    </row>
    <row r="106" spans="1:2">
      <c r="A106" s="489"/>
      <c r="B106" s="494"/>
    </row>
    <row r="107" spans="1:2">
      <c r="A107" s="489"/>
      <c r="B107" s="490"/>
    </row>
    <row r="108" spans="1:2">
      <c r="A108" s="489"/>
      <c r="B108" s="494"/>
    </row>
    <row r="109" spans="1:2">
      <c r="A109" s="489"/>
      <c r="B109" s="494"/>
    </row>
    <row r="110" spans="1:2">
      <c r="A110" s="489"/>
      <c r="B110" s="494"/>
    </row>
    <row r="111" spans="1:2">
      <c r="A111" s="489"/>
      <c r="B111" s="494"/>
    </row>
    <row r="112" spans="1:2">
      <c r="A112" s="489"/>
      <c r="B112" s="490"/>
    </row>
    <row r="113" spans="1:2">
      <c r="A113" s="489"/>
      <c r="B113" s="490"/>
    </row>
    <row r="114" spans="1:2">
      <c r="A114" s="489"/>
      <c r="B114" s="490"/>
    </row>
    <row r="115" spans="1:2">
      <c r="A115" s="489"/>
      <c r="B115" s="494"/>
    </row>
    <row r="116" spans="1:2">
      <c r="A116" s="489"/>
      <c r="B116" s="494"/>
    </row>
    <row r="117" spans="1:2">
      <c r="A117" s="489"/>
      <c r="B117" s="490"/>
    </row>
    <row r="118" spans="1:2">
      <c r="A118" s="489"/>
      <c r="B118" s="494"/>
    </row>
    <row r="119" spans="1:2">
      <c r="A119" s="489"/>
      <c r="B119" s="494"/>
    </row>
    <row r="120" spans="1:2">
      <c r="A120" s="489"/>
      <c r="B120" s="490"/>
    </row>
    <row r="121" spans="1:2">
      <c r="A121" s="489"/>
      <c r="B121" s="494"/>
    </row>
    <row r="122" spans="1:2">
      <c r="A122" s="489"/>
      <c r="B122" s="494"/>
    </row>
    <row r="123" spans="1:2">
      <c r="A123" s="489"/>
      <c r="B123" s="491"/>
    </row>
    <row r="124" spans="1:2">
      <c r="A124" s="489"/>
      <c r="B124" s="490"/>
    </row>
    <row r="125" spans="1:2">
      <c r="A125" s="489"/>
      <c r="B125" s="490"/>
    </row>
    <row r="126" spans="1:2">
      <c r="A126" s="489"/>
      <c r="B126" s="492"/>
    </row>
    <row r="127" spans="1:2">
      <c r="A127" s="489"/>
      <c r="B127" s="493"/>
    </row>
    <row r="128" spans="1:2">
      <c r="A128" s="489"/>
      <c r="B128" s="491"/>
    </row>
    <row r="129" spans="1:2">
      <c r="A129" s="489"/>
      <c r="B129" s="490"/>
    </row>
    <row r="130" spans="1:2">
      <c r="A130" s="489"/>
      <c r="B130" s="494"/>
    </row>
    <row r="131" spans="1:2">
      <c r="A131" s="489"/>
      <c r="B131" s="494"/>
    </row>
    <row r="132" spans="1:2">
      <c r="A132" s="489"/>
      <c r="B132" s="494"/>
    </row>
    <row r="133" spans="1:2">
      <c r="A133" s="489"/>
      <c r="B133" s="494"/>
    </row>
    <row r="134" spans="1:2">
      <c r="A134" s="489"/>
      <c r="B134" s="494"/>
    </row>
    <row r="135" spans="1:2">
      <c r="A135" s="489"/>
      <c r="B135" s="494"/>
    </row>
    <row r="136" spans="1:2">
      <c r="A136" s="489"/>
      <c r="B136" s="494"/>
    </row>
    <row r="137" spans="1:2">
      <c r="A137" s="489"/>
      <c r="B137" s="494"/>
    </row>
    <row r="138" spans="1:2">
      <c r="A138" s="489"/>
      <c r="B138" s="494"/>
    </row>
    <row r="139" spans="1:2">
      <c r="A139" s="489"/>
      <c r="B139" s="490"/>
    </row>
    <row r="140" spans="1:2">
      <c r="A140" s="489"/>
      <c r="B140" s="494"/>
    </row>
    <row r="141" spans="1:2">
      <c r="A141" s="489"/>
      <c r="B141" s="494"/>
    </row>
    <row r="142" spans="1:2">
      <c r="A142" s="489"/>
      <c r="B142" s="494"/>
    </row>
    <row r="143" spans="1:2">
      <c r="A143" s="489"/>
      <c r="B143" s="490"/>
    </row>
    <row r="144" spans="1:2">
      <c r="A144" s="489"/>
      <c r="B144" s="494"/>
    </row>
    <row r="145" spans="1:2">
      <c r="A145" s="489"/>
      <c r="B145" s="494"/>
    </row>
    <row r="146" spans="1:2">
      <c r="A146" s="489"/>
      <c r="B146" s="490"/>
    </row>
    <row r="147" spans="1:2">
      <c r="A147" s="489"/>
      <c r="B147" s="490"/>
    </row>
    <row r="148" spans="1:2">
      <c r="A148" s="489"/>
      <c r="B148" s="494"/>
    </row>
    <row r="149" spans="1:2">
      <c r="A149" s="489"/>
      <c r="B149" s="494"/>
    </row>
    <row r="150" spans="1:2">
      <c r="A150" s="489"/>
      <c r="B150" s="491"/>
    </row>
    <row r="151" spans="1:2">
      <c r="A151" s="489"/>
      <c r="B151" s="490"/>
    </row>
    <row r="152" spans="1:2">
      <c r="A152" s="489"/>
      <c r="B152" s="494"/>
    </row>
    <row r="153" spans="1:2">
      <c r="A153" s="489"/>
      <c r="B153" s="494"/>
    </row>
    <row r="154" spans="1:2">
      <c r="A154" s="489"/>
      <c r="B154" s="494"/>
    </row>
    <row r="155" spans="1:2">
      <c r="A155" s="489"/>
      <c r="B155" s="494"/>
    </row>
    <row r="156" spans="1:2">
      <c r="A156" s="489"/>
      <c r="B156" s="494"/>
    </row>
    <row r="157" spans="1:2">
      <c r="A157" s="489"/>
      <c r="B157" s="494"/>
    </row>
    <row r="158" spans="1:2">
      <c r="A158" s="489"/>
      <c r="B158" s="494"/>
    </row>
    <row r="159" spans="1:2">
      <c r="A159" s="489"/>
      <c r="B159" s="491"/>
    </row>
    <row r="160" spans="1:2">
      <c r="A160" s="489"/>
      <c r="B160" s="491"/>
    </row>
    <row r="161" spans="1:2">
      <c r="A161" s="489"/>
      <c r="B161" s="491"/>
    </row>
    <row r="162" spans="1:2">
      <c r="A162" s="489"/>
      <c r="B162" s="490"/>
    </row>
    <row r="163" spans="1:2">
      <c r="A163" s="489"/>
      <c r="B163" s="494"/>
    </row>
    <row r="164" spans="1:2">
      <c r="A164" s="489"/>
      <c r="B164" s="494"/>
    </row>
    <row r="165" spans="1:2">
      <c r="A165" s="489"/>
      <c r="B165" s="494"/>
    </row>
    <row r="166" spans="1:2">
      <c r="A166" s="489"/>
      <c r="B166" s="494"/>
    </row>
    <row r="167" spans="1:2">
      <c r="A167" s="489"/>
      <c r="B167" s="494"/>
    </row>
    <row r="168" spans="1:2">
      <c r="A168" s="489"/>
      <c r="B168" s="494"/>
    </row>
    <row r="169" spans="1:2">
      <c r="A169" s="489"/>
      <c r="B169" s="494"/>
    </row>
    <row r="170" spans="1:2">
      <c r="A170" s="489"/>
      <c r="B170" s="494"/>
    </row>
    <row r="171" spans="1:2">
      <c r="A171" s="489"/>
      <c r="B171" s="494"/>
    </row>
    <row r="172" spans="1:2">
      <c r="A172" s="489"/>
      <c r="B172" s="490"/>
    </row>
    <row r="173" spans="1:2">
      <c r="A173" s="489"/>
      <c r="B173" s="491"/>
    </row>
    <row r="174" spans="1:2">
      <c r="A174" s="489"/>
      <c r="B174" s="490"/>
    </row>
    <row r="175" spans="1:2">
      <c r="A175" s="489"/>
      <c r="B175" s="490"/>
    </row>
    <row r="176" spans="1:2">
      <c r="A176" s="489"/>
      <c r="B176" s="490"/>
    </row>
    <row r="177" spans="1:2">
      <c r="A177" s="489"/>
      <c r="B177" s="490"/>
    </row>
    <row r="178" spans="1:2">
      <c r="A178" s="489"/>
      <c r="B178" s="490"/>
    </row>
    <row r="179" spans="1:2">
      <c r="A179" s="489"/>
      <c r="B179" s="491"/>
    </row>
    <row r="180" spans="1:2">
      <c r="A180" s="489"/>
      <c r="B180" s="490"/>
    </row>
    <row r="181" spans="1:2">
      <c r="A181" s="489"/>
      <c r="B181" s="490"/>
    </row>
    <row r="182" spans="1:2">
      <c r="A182" s="489"/>
      <c r="B182" s="490"/>
    </row>
    <row r="183" spans="1:2">
      <c r="A183" s="489"/>
      <c r="B183" s="491"/>
    </row>
    <row r="184" spans="1:2">
      <c r="A184" s="489"/>
      <c r="B184" s="490"/>
    </row>
    <row r="185" spans="1:2">
      <c r="A185" s="489"/>
      <c r="B185" s="494"/>
    </row>
    <row r="186" spans="1:2">
      <c r="A186" s="489"/>
      <c r="B186" s="494"/>
    </row>
    <row r="187" spans="1:2">
      <c r="A187" s="489"/>
      <c r="B187" s="490"/>
    </row>
    <row r="188" spans="1:2">
      <c r="A188" s="489"/>
      <c r="B188" s="494"/>
    </row>
    <row r="189" spans="1:2">
      <c r="A189" s="489"/>
      <c r="B189" s="494"/>
    </row>
    <row r="190" spans="1:2">
      <c r="A190" s="489"/>
      <c r="B190" s="491"/>
    </row>
    <row r="191" spans="1:2">
      <c r="A191" s="489"/>
      <c r="B191" s="490"/>
    </row>
    <row r="192" spans="1:2">
      <c r="A192" s="489"/>
      <c r="B192" s="490"/>
    </row>
    <row r="193" spans="1:2">
      <c r="A193" s="489"/>
      <c r="B193" s="490"/>
    </row>
    <row r="194" spans="1:2">
      <c r="A194" s="489"/>
      <c r="B194" s="493"/>
    </row>
    <row r="195" spans="1:2">
      <c r="A195" s="489"/>
      <c r="B195" s="491"/>
    </row>
    <row r="196" spans="1:2">
      <c r="A196" s="489"/>
      <c r="B196" s="490"/>
    </row>
    <row r="197" spans="1:2">
      <c r="A197" s="489"/>
      <c r="B197" s="494"/>
    </row>
    <row r="198" spans="1:2">
      <c r="A198" s="489"/>
      <c r="B198" s="494"/>
    </row>
    <row r="199" spans="1:2">
      <c r="A199" s="489"/>
      <c r="B199" s="490"/>
    </row>
    <row r="200" spans="1:2">
      <c r="A200" s="489"/>
      <c r="B200" s="494"/>
    </row>
    <row r="201" spans="1:2">
      <c r="A201" s="489"/>
      <c r="B201" s="494"/>
    </row>
    <row r="202" spans="1:2">
      <c r="A202" s="489"/>
      <c r="B202" s="491"/>
    </row>
    <row r="203" spans="1:2">
      <c r="A203" s="489"/>
      <c r="B203" s="490"/>
    </row>
    <row r="204" spans="1:2">
      <c r="A204" s="489"/>
      <c r="B204" s="490"/>
    </row>
    <row r="205" spans="1:2">
      <c r="A205" s="489"/>
      <c r="B205" s="490"/>
    </row>
    <row r="206" spans="1:2">
      <c r="A206" s="489"/>
      <c r="B206" s="490"/>
    </row>
    <row r="207" spans="1:2">
      <c r="A207" s="489"/>
      <c r="B207" s="490"/>
    </row>
    <row r="208" spans="1:2">
      <c r="A208" s="489"/>
      <c r="B208" s="491"/>
    </row>
    <row r="209" spans="1:2">
      <c r="A209" s="489"/>
      <c r="B209" s="490"/>
    </row>
    <row r="210" spans="1:2">
      <c r="A210" s="489"/>
      <c r="B210" s="494"/>
    </row>
    <row r="211" spans="1:2">
      <c r="A211" s="489"/>
      <c r="B211" s="495"/>
    </row>
    <row r="212" spans="1:2">
      <c r="A212" s="489"/>
      <c r="B212" s="495"/>
    </row>
    <row r="213" spans="1:2">
      <c r="A213" s="489"/>
      <c r="B213" s="495"/>
    </row>
    <row r="214" spans="1:2">
      <c r="A214" s="489"/>
      <c r="B214" s="495"/>
    </row>
    <row r="215" spans="1:2">
      <c r="A215" s="489"/>
      <c r="B215" s="495"/>
    </row>
    <row r="216" spans="1:2">
      <c r="A216" s="489"/>
      <c r="B216" s="495"/>
    </row>
    <row r="217" spans="1:2">
      <c r="A217" s="489"/>
      <c r="B217" s="481"/>
    </row>
    <row r="218" spans="1:2">
      <c r="A218" s="489"/>
      <c r="B218" s="481"/>
    </row>
    <row r="219" spans="1:2">
      <c r="A219" s="489"/>
      <c r="B219" s="481"/>
    </row>
    <row r="220" spans="1:2">
      <c r="A220" s="489"/>
      <c r="B220" s="481"/>
    </row>
    <row r="221" spans="1:2">
      <c r="A221" s="489"/>
      <c r="B221" s="481"/>
    </row>
    <row r="222" spans="1:2">
      <c r="A222" s="489"/>
      <c r="B222" s="481"/>
    </row>
    <row r="223" spans="1:2">
      <c r="A223" s="489"/>
      <c r="B223" s="481"/>
    </row>
    <row r="224" spans="1:2">
      <c r="A224" s="489"/>
      <c r="B224" s="481"/>
    </row>
    <row r="225" spans="1:2">
      <c r="A225" s="489"/>
      <c r="B225" s="481"/>
    </row>
    <row r="226" spans="1:2">
      <c r="A226" s="489"/>
      <c r="B226" s="481"/>
    </row>
    <row r="227" spans="1:2">
      <c r="A227" s="489"/>
      <c r="B227" s="481"/>
    </row>
    <row r="228" spans="1:2">
      <c r="A228" s="489"/>
      <c r="B228" s="481"/>
    </row>
    <row r="229" spans="1:2">
      <c r="A229" s="489"/>
      <c r="B229" s="481"/>
    </row>
    <row r="230" spans="1:2">
      <c r="A230" s="489"/>
      <c r="B230" s="481"/>
    </row>
    <row r="231" spans="1:2">
      <c r="A231" s="489"/>
      <c r="B231" s="481"/>
    </row>
    <row r="232" spans="1:2">
      <c r="A232" s="489"/>
      <c r="B232" s="481"/>
    </row>
    <row r="233" spans="1:2">
      <c r="A233" s="489"/>
      <c r="B233" s="481"/>
    </row>
    <row r="234" spans="1:2">
      <c r="A234" s="489"/>
      <c r="B234" s="481"/>
    </row>
    <row r="235" spans="1:2">
      <c r="A235" s="489"/>
      <c r="B235" s="481"/>
    </row>
    <row r="236" spans="1:2">
      <c r="A236" s="489"/>
      <c r="B236" s="481"/>
    </row>
    <row r="237" spans="1:2">
      <c r="A237" s="489"/>
      <c r="B237" s="481"/>
    </row>
    <row r="238" spans="1:2">
      <c r="A238" s="489"/>
      <c r="B238" s="481"/>
    </row>
    <row r="239" spans="1:2">
      <c r="A239" s="489"/>
      <c r="B239" s="481"/>
    </row>
    <row r="240" spans="1:2">
      <c r="A240" s="489"/>
      <c r="B240" s="481"/>
    </row>
    <row r="241" spans="1:2">
      <c r="A241" s="489"/>
      <c r="B241" s="481"/>
    </row>
    <row r="242" spans="1:2">
      <c r="A242" s="489"/>
      <c r="B242" s="481"/>
    </row>
    <row r="243" spans="1:2">
      <c r="A243" s="489"/>
      <c r="B243" s="481"/>
    </row>
    <row r="244" spans="1:2">
      <c r="A244" s="489"/>
      <c r="B244" s="481"/>
    </row>
    <row r="245" spans="1:2">
      <c r="A245" s="489"/>
      <c r="B245" s="481"/>
    </row>
    <row r="246" spans="1:2">
      <c r="A246" s="489"/>
      <c r="B246" s="481"/>
    </row>
    <row r="247" spans="1:2">
      <c r="A247" s="489"/>
      <c r="B247" s="481"/>
    </row>
    <row r="248" spans="1:2">
      <c r="A248" s="489"/>
      <c r="B248" s="481"/>
    </row>
    <row r="249" spans="1:2">
      <c r="A249" s="489"/>
      <c r="B249" s="481"/>
    </row>
    <row r="250" spans="1:2">
      <c r="A250" s="489"/>
      <c r="B250" s="481"/>
    </row>
    <row r="251" spans="1:2">
      <c r="A251" s="489"/>
      <c r="B251" s="481"/>
    </row>
    <row r="252" spans="1:2">
      <c r="A252" s="489"/>
      <c r="B252" s="481"/>
    </row>
    <row r="253" spans="1:2">
      <c r="A253" s="489"/>
      <c r="B253" s="481"/>
    </row>
    <row r="254" spans="1:2">
      <c r="A254" s="489"/>
      <c r="B254" s="481"/>
    </row>
    <row r="255" spans="1:2">
      <c r="A255" s="489"/>
      <c r="B255" s="481"/>
    </row>
    <row r="256" spans="1:2">
      <c r="A256" s="489"/>
      <c r="B256" s="481"/>
    </row>
    <row r="257" spans="1:2">
      <c r="A257" s="489"/>
      <c r="B257" s="481"/>
    </row>
    <row r="258" spans="1:2">
      <c r="A258" s="489"/>
      <c r="B258" s="481"/>
    </row>
    <row r="259" spans="1:2">
      <c r="A259" s="489"/>
      <c r="B259" s="481"/>
    </row>
    <row r="260" spans="1:2">
      <c r="A260" s="489"/>
      <c r="B260" s="481"/>
    </row>
    <row r="261" spans="1:2">
      <c r="A261" s="489"/>
      <c r="B261" s="481"/>
    </row>
    <row r="262" spans="1:2">
      <c r="A262" s="489"/>
      <c r="B262" s="481"/>
    </row>
    <row r="263" spans="1:2">
      <c r="A263" s="489"/>
      <c r="B263" s="481"/>
    </row>
    <row r="264" spans="1:2">
      <c r="A264" s="489"/>
      <c r="B264" s="481"/>
    </row>
    <row r="265" spans="1:2">
      <c r="A265" s="489"/>
      <c r="B265" s="481"/>
    </row>
    <row r="266" spans="1:2">
      <c r="A266" s="489"/>
      <c r="B266" s="481"/>
    </row>
    <row r="267" spans="1:2">
      <c r="A267" s="489"/>
      <c r="B267" s="481"/>
    </row>
    <row r="268" spans="1:2">
      <c r="A268" s="489"/>
      <c r="B268" s="481"/>
    </row>
    <row r="269" spans="1:2">
      <c r="A269" s="489"/>
      <c r="B269" s="481"/>
    </row>
    <row r="270" spans="1:2">
      <c r="A270" s="489"/>
      <c r="B270" s="481"/>
    </row>
    <row r="271" spans="1:2">
      <c r="A271" s="489"/>
      <c r="B271" s="481"/>
    </row>
    <row r="272" spans="1:2">
      <c r="A272" s="489"/>
      <c r="B272" s="481"/>
    </row>
    <row r="273" spans="1:2">
      <c r="A273" s="489"/>
      <c r="B273" s="481"/>
    </row>
    <row r="274" spans="1:2">
      <c r="A274" s="489"/>
      <c r="B274" s="481"/>
    </row>
    <row r="275" spans="1:2">
      <c r="A275" s="489"/>
      <c r="B275" s="481"/>
    </row>
    <row r="276" spans="1:2">
      <c r="A276" s="489"/>
      <c r="B276" s="481"/>
    </row>
    <row r="277" spans="1:2">
      <c r="A277" s="489"/>
      <c r="B277" s="481"/>
    </row>
    <row r="278" spans="1:2">
      <c r="A278" s="489"/>
      <c r="B278" s="481"/>
    </row>
    <row r="279" spans="1:2">
      <c r="A279" s="489"/>
      <c r="B279" s="481"/>
    </row>
    <row r="280" spans="1:2">
      <c r="A280" s="489"/>
      <c r="B280" s="481"/>
    </row>
    <row r="281" spans="1:2">
      <c r="A281" s="489"/>
      <c r="B281" s="481"/>
    </row>
    <row r="282" spans="1:2">
      <c r="A282" s="489"/>
      <c r="B282" s="481"/>
    </row>
    <row r="283" spans="1:2">
      <c r="A283" s="489"/>
      <c r="B283" s="481"/>
    </row>
    <row r="284" spans="1:2">
      <c r="A284" s="489"/>
      <c r="B284" s="481"/>
    </row>
    <row r="285" spans="1:2">
      <c r="A285" s="489"/>
      <c r="B285" s="481"/>
    </row>
    <row r="286" spans="1:2">
      <c r="A286" s="489"/>
      <c r="B286" s="481"/>
    </row>
    <row r="287" spans="1:2">
      <c r="A287" s="489"/>
      <c r="B287" s="481"/>
    </row>
    <row r="288" spans="1:2">
      <c r="A288" s="489"/>
      <c r="B288" s="481"/>
    </row>
    <row r="289" spans="1:2">
      <c r="A289" s="489"/>
      <c r="B289" s="481"/>
    </row>
    <row r="290" spans="1:2">
      <c r="A290" s="489"/>
      <c r="B290" s="481"/>
    </row>
    <row r="291" spans="1:2">
      <c r="A291" s="489"/>
      <c r="B291" s="481"/>
    </row>
    <row r="292" spans="1:2">
      <c r="A292" s="489"/>
      <c r="B292" s="481"/>
    </row>
    <row r="293" spans="1:2">
      <c r="A293" s="489"/>
      <c r="B293" s="481"/>
    </row>
    <row r="294" spans="1:2">
      <c r="A294" s="489"/>
      <c r="B294" s="481"/>
    </row>
    <row r="295" spans="1:2">
      <c r="A295" s="489"/>
      <c r="B295" s="481"/>
    </row>
    <row r="296" spans="1:2">
      <c r="A296" s="489"/>
      <c r="B296" s="481"/>
    </row>
    <row r="297" spans="1:2">
      <c r="A297" s="489"/>
      <c r="B297" s="481"/>
    </row>
    <row r="298" spans="1:2">
      <c r="A298" s="489"/>
      <c r="B298" s="481"/>
    </row>
    <row r="299" spans="1:2">
      <c r="A299" s="489"/>
      <c r="B299" s="481"/>
    </row>
    <row r="300" spans="1:2">
      <c r="A300" s="489"/>
      <c r="B300" s="481"/>
    </row>
    <row r="301" spans="1:2">
      <c r="A301" s="489"/>
      <c r="B301" s="481"/>
    </row>
    <row r="302" spans="1:2">
      <c r="A302" s="489"/>
      <c r="B302" s="481"/>
    </row>
    <row r="303" spans="1:2">
      <c r="A303" s="489"/>
      <c r="B303" s="481"/>
    </row>
    <row r="304" spans="1:2">
      <c r="A304" s="489"/>
      <c r="B304" s="481"/>
    </row>
    <row r="305" spans="1:2">
      <c r="A305" s="489"/>
      <c r="B305" s="481"/>
    </row>
    <row r="306" spans="1:2">
      <c r="A306" s="489"/>
      <c r="B306" s="481"/>
    </row>
    <row r="307" spans="1:2">
      <c r="A307" s="489"/>
      <c r="B307" s="481"/>
    </row>
    <row r="308" spans="1:2">
      <c r="A308" s="489"/>
      <c r="B308" s="481"/>
    </row>
    <row r="309" spans="1:2">
      <c r="A309" s="489"/>
      <c r="B309" s="481"/>
    </row>
    <row r="310" spans="1:2">
      <c r="A310" s="489"/>
      <c r="B310" s="481"/>
    </row>
    <row r="311" spans="1:2">
      <c r="A311" s="489"/>
      <c r="B311" s="481"/>
    </row>
    <row r="312" spans="1:2">
      <c r="A312" s="489"/>
      <c r="B312" s="481"/>
    </row>
    <row r="313" spans="1:2">
      <c r="A313" s="489"/>
      <c r="B313" s="481"/>
    </row>
    <row r="314" spans="1:2">
      <c r="A314" s="489"/>
      <c r="B314" s="481"/>
    </row>
    <row r="315" spans="1:2">
      <c r="A315" s="489"/>
      <c r="B315" s="481"/>
    </row>
    <row r="316" spans="1:2">
      <c r="A316" s="489"/>
      <c r="B316" s="481"/>
    </row>
    <row r="317" spans="1:2">
      <c r="A317" s="489"/>
      <c r="B317" s="481"/>
    </row>
    <row r="318" spans="1:2">
      <c r="A318" s="489"/>
      <c r="B318" s="481"/>
    </row>
    <row r="319" spans="1:2">
      <c r="A319" s="489"/>
      <c r="B319" s="481"/>
    </row>
    <row r="320" spans="1:2">
      <c r="A320" s="489"/>
      <c r="B320" s="481"/>
    </row>
    <row r="321" spans="1:2">
      <c r="A321" s="489"/>
      <c r="B321" s="481"/>
    </row>
    <row r="322" spans="1:2">
      <c r="A322" s="489"/>
      <c r="B322" s="481"/>
    </row>
    <row r="323" spans="1:2">
      <c r="A323" s="489"/>
      <c r="B323" s="481"/>
    </row>
    <row r="324" spans="1:2">
      <c r="A324" s="489"/>
      <c r="B324" s="481"/>
    </row>
    <row r="325" spans="1:2">
      <c r="A325" s="489"/>
      <c r="B325" s="481"/>
    </row>
    <row r="326" spans="1:2">
      <c r="A326" s="489"/>
      <c r="B326" s="481"/>
    </row>
    <row r="327" spans="1:2">
      <c r="A327" s="489"/>
      <c r="B327" s="481"/>
    </row>
    <row r="328" spans="1:2">
      <c r="A328" s="489"/>
      <c r="B328" s="481"/>
    </row>
    <row r="329" spans="1:2">
      <c r="A329" s="489"/>
      <c r="B329" s="481"/>
    </row>
    <row r="330" spans="1:2">
      <c r="A330" s="489"/>
      <c r="B330" s="481"/>
    </row>
    <row r="331" spans="1:2">
      <c r="A331" s="489"/>
      <c r="B331" s="481"/>
    </row>
    <row r="332" spans="1:2">
      <c r="A332" s="489"/>
      <c r="B332" s="481"/>
    </row>
    <row r="333" spans="1:2">
      <c r="A333" s="489"/>
      <c r="B333" s="481"/>
    </row>
    <row r="334" spans="1:2">
      <c r="A334" s="489"/>
      <c r="B334" s="481"/>
    </row>
    <row r="335" spans="1:2">
      <c r="A335" s="489"/>
      <c r="B335" s="481"/>
    </row>
    <row r="336" spans="1:2">
      <c r="A336" s="489"/>
      <c r="B336" s="481"/>
    </row>
    <row r="337" spans="1:2">
      <c r="A337" s="489"/>
      <c r="B337" s="481"/>
    </row>
    <row r="338" spans="1:2">
      <c r="A338" s="489"/>
      <c r="B338" s="481"/>
    </row>
    <row r="339" spans="1:2">
      <c r="A339" s="489"/>
      <c r="B339" s="481"/>
    </row>
    <row r="340" spans="1:2">
      <c r="A340" s="489"/>
      <c r="B340" s="481"/>
    </row>
    <row r="341" spans="1:2">
      <c r="A341" s="489"/>
      <c r="B341" s="481"/>
    </row>
    <row r="342" spans="1:2">
      <c r="A342" s="489"/>
      <c r="B342" s="481"/>
    </row>
    <row r="343" spans="1:2">
      <c r="A343" s="489"/>
      <c r="B343" s="481"/>
    </row>
    <row r="344" spans="1:2">
      <c r="A344" s="489"/>
      <c r="B344" s="481"/>
    </row>
    <row r="345" spans="1:2">
      <c r="A345" s="489"/>
      <c r="B345" s="481"/>
    </row>
    <row r="346" spans="1:2">
      <c r="A346" s="489"/>
      <c r="B346" s="481"/>
    </row>
    <row r="347" spans="1:2">
      <c r="A347" s="489"/>
      <c r="B347" s="481"/>
    </row>
    <row r="348" spans="1:2">
      <c r="A348" s="489"/>
      <c r="B348" s="481"/>
    </row>
    <row r="349" spans="1:2">
      <c r="A349" s="489"/>
      <c r="B349" s="481"/>
    </row>
    <row r="350" spans="1:2">
      <c r="A350" s="489"/>
      <c r="B350" s="481"/>
    </row>
    <row r="351" spans="1:2">
      <c r="A351" s="489"/>
      <c r="B351" s="481"/>
    </row>
    <row r="352" spans="1:2">
      <c r="A352" s="489"/>
      <c r="B352" s="481"/>
    </row>
    <row r="353" spans="1:2">
      <c r="A353" s="489"/>
      <c r="B353" s="481"/>
    </row>
    <row r="354" spans="1:2">
      <c r="A354" s="489"/>
      <c r="B354" s="481"/>
    </row>
    <row r="355" spans="1:2">
      <c r="A355" s="489"/>
      <c r="B355" s="481"/>
    </row>
    <row r="356" spans="1:2">
      <c r="A356" s="489"/>
      <c r="B356" s="481"/>
    </row>
    <row r="357" spans="1:2">
      <c r="A357" s="489"/>
      <c r="B357" s="481"/>
    </row>
    <row r="358" spans="1:2">
      <c r="A358" s="489"/>
      <c r="B358" s="481"/>
    </row>
    <row r="359" spans="1:2">
      <c r="A359" s="489"/>
      <c r="B359" s="481"/>
    </row>
    <row r="360" spans="1:2">
      <c r="A360" s="489"/>
      <c r="B360" s="481"/>
    </row>
    <row r="361" spans="1:2">
      <c r="A361" s="489"/>
      <c r="B361" s="481"/>
    </row>
    <row r="362" spans="1:2">
      <c r="A362" s="489"/>
      <c r="B362" s="481"/>
    </row>
    <row r="363" spans="1:2">
      <c r="A363" s="489"/>
      <c r="B363" s="481"/>
    </row>
    <row r="364" spans="1:2">
      <c r="A364" s="489"/>
      <c r="B364" s="481"/>
    </row>
    <row r="365" spans="1:2">
      <c r="A365" s="489"/>
      <c r="B365" s="481"/>
    </row>
    <row r="366" spans="1:2">
      <c r="A366" s="489"/>
      <c r="B366" s="481"/>
    </row>
    <row r="367" spans="1:2">
      <c r="A367" s="489"/>
      <c r="B367" s="481"/>
    </row>
    <row r="368" spans="1:2">
      <c r="A368" s="489"/>
      <c r="B368" s="481"/>
    </row>
    <row r="369" spans="1:2">
      <c r="A369" s="489"/>
      <c r="B369" s="481"/>
    </row>
    <row r="370" spans="1:2">
      <c r="A370" s="489"/>
      <c r="B370" s="481"/>
    </row>
    <row r="371" spans="1:2">
      <c r="A371" s="489"/>
      <c r="B371" s="481"/>
    </row>
    <row r="372" spans="1:2">
      <c r="A372" s="489"/>
      <c r="B372" s="481"/>
    </row>
    <row r="373" spans="1:2">
      <c r="A373" s="489"/>
      <c r="B373" s="481"/>
    </row>
    <row r="374" spans="1:2">
      <c r="A374" s="489"/>
      <c r="B374" s="481"/>
    </row>
    <row r="375" spans="1:2">
      <c r="A375" s="489"/>
      <c r="B375" s="481"/>
    </row>
    <row r="376" spans="1:2">
      <c r="A376" s="489"/>
      <c r="B376" s="481"/>
    </row>
  </sheetData>
  <sheetProtection password="CF7A" sheet="1" objects="1" scenarios="1"/>
  <dataValidations count="1">
    <dataValidation type="list" allowBlank="1" showInputMessage="1" showErrorMessage="1" sqref="IP65092 WVB982596 WLF982596 WBJ982596 VRN982596 VHR982596 UXV982596 UNZ982596 UED982596 TUH982596 TKL982596 TAP982596 SQT982596 SGX982596 RXB982596 RNF982596 RDJ982596 QTN982596 QJR982596 PZV982596 PPZ982596 PGD982596 OWH982596 OML982596 OCP982596 NST982596 NIX982596 MZB982596 MPF982596 MFJ982596 LVN982596 LLR982596 LBV982596 KRZ982596 KID982596 JYH982596 JOL982596 JEP982596 IUT982596 IKX982596 IBB982596 HRF982596 HHJ982596 GXN982596 GNR982596 GDV982596 FTZ982596 FKD982596 FAH982596 EQL982596 EGP982596 DWT982596 DMX982596 DDB982596 CTF982596 CJJ982596 BZN982596 BPR982596 BFV982596 AVZ982596 AMD982596 ACH982596 SL982596 IP982596 C982596 WVB917060 WLF917060 WBJ917060 VRN917060 VHR917060 UXV917060 UNZ917060 UED917060 TUH917060 TKL917060 TAP917060 SQT917060 SGX917060 RXB917060 RNF917060 RDJ917060 QTN917060 QJR917060 PZV917060 PPZ917060 PGD917060 OWH917060 OML917060 OCP917060 NST917060 NIX917060 MZB917060 MPF917060 MFJ917060 LVN917060 LLR917060 LBV917060 KRZ917060 KID917060 JYH917060 JOL917060 JEP917060 IUT917060 IKX917060 IBB917060 HRF917060 HHJ917060 GXN917060 GNR917060 GDV917060 FTZ917060 FKD917060 FAH917060 EQL917060 EGP917060 DWT917060 DMX917060 DDB917060 CTF917060 CJJ917060 BZN917060 BPR917060 BFV917060 AVZ917060 AMD917060 ACH917060 SL917060 IP917060 C917060 WVB851524 WLF851524 WBJ851524 VRN851524 VHR851524 UXV851524 UNZ851524 UED851524 TUH851524 TKL851524 TAP851524 SQT851524 SGX851524 RXB851524 RNF851524 RDJ851524 QTN851524 QJR851524 PZV851524 PPZ851524 PGD851524 OWH851524 OML851524 OCP851524 NST851524 NIX851524 MZB851524 MPF851524 MFJ851524 LVN851524 LLR851524 LBV851524 KRZ851524 KID851524 JYH851524 JOL851524 JEP851524 IUT851524 IKX851524 IBB851524 HRF851524 HHJ851524 GXN851524 GNR851524 GDV851524 FTZ851524 FKD851524 FAH851524 EQL851524 EGP851524 DWT851524 DMX851524 DDB851524 CTF851524 CJJ851524 BZN851524 BPR851524 BFV851524 AVZ851524 AMD851524 ACH851524 SL851524 IP851524 C851524 WVB785988 WLF785988 WBJ785988 VRN785988 VHR785988 UXV785988 UNZ785988 UED785988 TUH785988 TKL785988 TAP785988 SQT785988 SGX785988 RXB785988 RNF785988 RDJ785988 QTN785988 QJR785988 PZV785988 PPZ785988 PGD785988 OWH785988 OML785988 OCP785988 NST785988 NIX785988 MZB785988 MPF785988 MFJ785988 LVN785988 LLR785988 LBV785988 KRZ785988 KID785988 JYH785988 JOL785988 JEP785988 IUT785988 IKX785988 IBB785988 HRF785988 HHJ785988 GXN785988 GNR785988 GDV785988 FTZ785988 FKD785988 FAH785988 EQL785988 EGP785988 DWT785988 DMX785988 DDB785988 CTF785988 CJJ785988 BZN785988 BPR785988 BFV785988 AVZ785988 AMD785988 ACH785988 SL785988 IP785988 C785988 WVB720452 WLF720452 WBJ720452 VRN720452 VHR720452 UXV720452 UNZ720452 UED720452 TUH720452 TKL720452 TAP720452 SQT720452 SGX720452 RXB720452 RNF720452 RDJ720452 QTN720452 QJR720452 PZV720452 PPZ720452 PGD720452 OWH720452 OML720452 OCP720452 NST720452 NIX720452 MZB720452 MPF720452 MFJ720452 LVN720452 LLR720452 LBV720452 KRZ720452 KID720452 JYH720452 JOL720452 JEP720452 IUT720452 IKX720452 IBB720452 HRF720452 HHJ720452 GXN720452 GNR720452 GDV720452 FTZ720452 FKD720452 FAH720452 EQL720452 EGP720452 DWT720452 DMX720452 DDB720452 CTF720452 CJJ720452 BZN720452 BPR720452 BFV720452 AVZ720452 AMD720452 ACH720452 SL720452 IP720452 C720452 WVB654916 WLF654916 WBJ654916 VRN654916 VHR654916 UXV654916 UNZ654916 UED654916 TUH654916 TKL654916 TAP654916 SQT654916 SGX654916 RXB654916 RNF654916 RDJ654916 QTN654916 QJR654916 PZV654916 PPZ654916 PGD654916 OWH654916 OML654916 OCP654916 NST654916 NIX654916 MZB654916 MPF654916 MFJ654916 LVN654916 LLR654916 LBV654916 KRZ654916 KID654916 JYH654916 JOL654916 JEP654916 IUT654916 IKX654916 IBB654916 HRF654916 HHJ654916 GXN654916 GNR654916 GDV654916 FTZ654916 FKD654916 FAH654916 EQL654916 EGP654916 DWT654916 DMX654916 DDB654916 CTF654916 CJJ654916 BZN654916 BPR654916 BFV654916 AVZ654916 AMD654916 ACH654916 SL654916 IP654916 C654916 WVB589380 WLF589380 WBJ589380 VRN589380 VHR589380 UXV589380 UNZ589380 UED589380 TUH589380 TKL589380 TAP589380 SQT589380 SGX589380 RXB589380 RNF589380 RDJ589380 QTN589380 QJR589380 PZV589380 PPZ589380 PGD589380 OWH589380 OML589380 OCP589380 NST589380 NIX589380 MZB589380 MPF589380 MFJ589380 LVN589380 LLR589380 LBV589380 KRZ589380 KID589380 JYH589380 JOL589380 JEP589380 IUT589380 IKX589380 IBB589380 HRF589380 HHJ589380 GXN589380 GNR589380 GDV589380 FTZ589380 FKD589380 FAH589380 EQL589380 EGP589380 DWT589380 DMX589380 DDB589380 CTF589380 CJJ589380 BZN589380 BPR589380 BFV589380 AVZ589380 AMD589380 ACH589380 SL589380 IP589380 C589380 WVB523844 WLF523844 WBJ523844 VRN523844 VHR523844 UXV523844 UNZ523844 UED523844 TUH523844 TKL523844 TAP523844 SQT523844 SGX523844 RXB523844 RNF523844 RDJ523844 QTN523844 QJR523844 PZV523844 PPZ523844 PGD523844 OWH523844 OML523844 OCP523844 NST523844 NIX523844 MZB523844 MPF523844 MFJ523844 LVN523844 LLR523844 LBV523844 KRZ523844 KID523844 JYH523844 JOL523844 JEP523844 IUT523844 IKX523844 IBB523844 HRF523844 HHJ523844 GXN523844 GNR523844 GDV523844 FTZ523844 FKD523844 FAH523844 EQL523844 EGP523844 DWT523844 DMX523844 DDB523844 CTF523844 CJJ523844 BZN523844 BPR523844 BFV523844 AVZ523844 AMD523844 ACH523844 SL523844 IP523844 C523844 WVB458308 WLF458308 WBJ458308 VRN458308 VHR458308 UXV458308 UNZ458308 UED458308 TUH458308 TKL458308 TAP458308 SQT458308 SGX458308 RXB458308 RNF458308 RDJ458308 QTN458308 QJR458308 PZV458308 PPZ458308 PGD458308 OWH458308 OML458308 OCP458308 NST458308 NIX458308 MZB458308 MPF458308 MFJ458308 LVN458308 LLR458308 LBV458308 KRZ458308 KID458308 JYH458308 JOL458308 JEP458308 IUT458308 IKX458308 IBB458308 HRF458308 HHJ458308 GXN458308 GNR458308 GDV458308 FTZ458308 FKD458308 FAH458308 EQL458308 EGP458308 DWT458308 DMX458308 DDB458308 CTF458308 CJJ458308 BZN458308 BPR458308 BFV458308 AVZ458308 AMD458308 ACH458308 SL458308 IP458308 C458308 WVB392772 WLF392772 WBJ392772 VRN392772 VHR392772 UXV392772 UNZ392772 UED392772 TUH392772 TKL392772 TAP392772 SQT392772 SGX392772 RXB392772 RNF392772 RDJ392772 QTN392772 QJR392772 PZV392772 PPZ392772 PGD392772 OWH392772 OML392772 OCP392772 NST392772 NIX392772 MZB392772 MPF392772 MFJ392772 LVN392772 LLR392772 LBV392772 KRZ392772 KID392772 JYH392772 JOL392772 JEP392772 IUT392772 IKX392772 IBB392772 HRF392772 HHJ392772 GXN392772 GNR392772 GDV392772 FTZ392772 FKD392772 FAH392772 EQL392772 EGP392772 DWT392772 DMX392772 DDB392772 CTF392772 CJJ392772 BZN392772 BPR392772 BFV392772 AVZ392772 AMD392772 ACH392772 SL392772 IP392772 C392772 WVB327236 WLF327236 WBJ327236 VRN327236 VHR327236 UXV327236 UNZ327236 UED327236 TUH327236 TKL327236 TAP327236 SQT327236 SGX327236 RXB327236 RNF327236 RDJ327236 QTN327236 QJR327236 PZV327236 PPZ327236 PGD327236 OWH327236 OML327236 OCP327236 NST327236 NIX327236 MZB327236 MPF327236 MFJ327236 LVN327236 LLR327236 LBV327236 KRZ327236 KID327236 JYH327236 JOL327236 JEP327236 IUT327236 IKX327236 IBB327236 HRF327236 HHJ327236 GXN327236 GNR327236 GDV327236 FTZ327236 FKD327236 FAH327236 EQL327236 EGP327236 DWT327236 DMX327236 DDB327236 CTF327236 CJJ327236 BZN327236 BPR327236 BFV327236 AVZ327236 AMD327236 ACH327236 SL327236 IP327236 C327236 WVB261700 WLF261700 WBJ261700 VRN261700 VHR261700 UXV261700 UNZ261700 UED261700 TUH261700 TKL261700 TAP261700 SQT261700 SGX261700 RXB261700 RNF261700 RDJ261700 QTN261700 QJR261700 PZV261700 PPZ261700 PGD261700 OWH261700 OML261700 OCP261700 NST261700 NIX261700 MZB261700 MPF261700 MFJ261700 LVN261700 LLR261700 LBV261700 KRZ261700 KID261700 JYH261700 JOL261700 JEP261700 IUT261700 IKX261700 IBB261700 HRF261700 HHJ261700 GXN261700 GNR261700 GDV261700 FTZ261700 FKD261700 FAH261700 EQL261700 EGP261700 DWT261700 DMX261700 DDB261700 CTF261700 CJJ261700 BZN261700 BPR261700 BFV261700 AVZ261700 AMD261700 ACH261700 SL261700 IP261700 C261700 WVB196164 WLF196164 WBJ196164 VRN196164 VHR196164 UXV196164 UNZ196164 UED196164 TUH196164 TKL196164 TAP196164 SQT196164 SGX196164 RXB196164 RNF196164 RDJ196164 QTN196164 QJR196164 PZV196164 PPZ196164 PGD196164 OWH196164 OML196164 OCP196164 NST196164 NIX196164 MZB196164 MPF196164 MFJ196164 LVN196164 LLR196164 LBV196164 KRZ196164 KID196164 JYH196164 JOL196164 JEP196164 IUT196164 IKX196164 IBB196164 HRF196164 HHJ196164 GXN196164 GNR196164 GDV196164 FTZ196164 FKD196164 FAH196164 EQL196164 EGP196164 DWT196164 DMX196164 DDB196164 CTF196164 CJJ196164 BZN196164 BPR196164 BFV196164 AVZ196164 AMD196164 ACH196164 SL196164 IP196164 C196164 WVB130628 WLF130628 WBJ130628 VRN130628 VHR130628 UXV130628 UNZ130628 UED130628 TUH130628 TKL130628 TAP130628 SQT130628 SGX130628 RXB130628 RNF130628 RDJ130628 QTN130628 QJR130628 PZV130628 PPZ130628 PGD130628 OWH130628 OML130628 OCP130628 NST130628 NIX130628 MZB130628 MPF130628 MFJ130628 LVN130628 LLR130628 LBV130628 KRZ130628 KID130628 JYH130628 JOL130628 JEP130628 IUT130628 IKX130628 IBB130628 HRF130628 HHJ130628 GXN130628 GNR130628 GDV130628 FTZ130628 FKD130628 FAH130628 EQL130628 EGP130628 DWT130628 DMX130628 DDB130628 CTF130628 CJJ130628 BZN130628 BPR130628 BFV130628 AVZ130628 AMD130628 ACH130628 SL130628 IP130628 C130628 WVB65092 WLF65092 WBJ65092 VRN65092 VHR65092 UXV65092 UNZ65092 UED65092 TUH65092 TKL65092 TAP65092 SQT65092 SGX65092 RXB65092 RNF65092 RDJ65092 QTN65092 QJR65092 PZV65092 PPZ65092 PGD65092 OWH65092 OML65092 OCP65092 NST65092 NIX65092 MZB65092 MPF65092 MFJ65092 LVN65092 LLR65092 LBV65092 KRZ65092 KID65092 JYH65092 JOL65092 JEP65092 IUT65092 IKX65092 IBB65092 HRF65092 HHJ65092 GXN65092 GNR65092 GDV65092 FTZ65092 FKD65092 FAH65092 EQL65092 EGP65092 DWT65092 DMX65092 DDB65092 CTF65092 CJJ65092 BZN65092 BPR65092 BFV65092 AVZ65092 AMD65092 ACH65092 SL65092 C65092">
      <formula1>#REF!</formula1>
    </dataValidation>
  </dataValidations>
  <pageMargins left="0.35433070866141736" right="0.15748031496062992" top="0.39370078740157483" bottom="0.39370078740157483" header="0.31496062992125984" footer="0.11811023622047245"/>
  <pageSetup paperSize="9" scale="64" orientation="landscape" r:id="rId1"/>
  <headerFooter alignWithMargins="0">
    <oddHeader>&amp;R&amp;"Times New Roman,Regular"&amp;P</oddHeader>
    <oddFooter>&amp;C&amp;"Times New Roman,Regular"&amp;F</oddFooter>
  </headerFooter>
  <rowBreaks count="1" manualBreakCount="1">
    <brk id="26" max="1638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2"/>
  <sheetViews>
    <sheetView workbookViewId="0">
      <pane ySplit="12" topLeftCell="A13" activePane="bottomLeft" state="frozen"/>
      <selection pane="bottomLeft" activeCell="D25" sqref="D25"/>
    </sheetView>
  </sheetViews>
  <sheetFormatPr defaultRowHeight="12.75"/>
  <cols>
    <col min="1" max="1" width="8.85546875" style="475" customWidth="1"/>
    <col min="2" max="2" width="49.42578125" style="479" customWidth="1"/>
    <col min="3" max="3" width="11" style="479" customWidth="1"/>
    <col min="4" max="4" width="74.140625" style="481" customWidth="1"/>
    <col min="5" max="6" width="9.140625" style="479"/>
    <col min="7" max="7" width="9.140625" style="479" customWidth="1"/>
    <col min="8" max="252" width="9.140625" style="479"/>
    <col min="253" max="253" width="9.140625" style="479" customWidth="1"/>
    <col min="254" max="254" width="32.85546875" style="479" customWidth="1"/>
    <col min="255" max="255" width="20.140625" style="479" customWidth="1"/>
    <col min="256" max="256" width="52.85546875" style="479" customWidth="1"/>
    <col min="257" max="262" width="9.140625" style="479"/>
    <col min="263" max="263" width="0" style="479" hidden="1" customWidth="1"/>
    <col min="264" max="508" width="9.140625" style="479"/>
    <col min="509" max="509" width="9.140625" style="479" customWidth="1"/>
    <col min="510" max="510" width="32.85546875" style="479" customWidth="1"/>
    <col min="511" max="511" width="20.140625" style="479" customWidth="1"/>
    <col min="512" max="512" width="52.85546875" style="479" customWidth="1"/>
    <col min="513" max="518" width="9.140625" style="479"/>
    <col min="519" max="519" width="0" style="479" hidden="1" customWidth="1"/>
    <col min="520" max="764" width="9.140625" style="479"/>
    <col min="765" max="765" width="9.140625" style="479" customWidth="1"/>
    <col min="766" max="766" width="32.85546875" style="479" customWidth="1"/>
    <col min="767" max="767" width="20.140625" style="479" customWidth="1"/>
    <col min="768" max="768" width="52.85546875" style="479" customWidth="1"/>
    <col min="769" max="774" width="9.140625" style="479"/>
    <col min="775" max="775" width="0" style="479" hidden="1" customWidth="1"/>
    <col min="776" max="1020" width="9.140625" style="479"/>
    <col min="1021" max="1021" width="9.140625" style="479" customWidth="1"/>
    <col min="1022" max="1022" width="32.85546875" style="479" customWidth="1"/>
    <col min="1023" max="1023" width="20.140625" style="479" customWidth="1"/>
    <col min="1024" max="1024" width="52.85546875" style="479" customWidth="1"/>
    <col min="1025" max="1030" width="9.140625" style="479"/>
    <col min="1031" max="1031" width="0" style="479" hidden="1" customWidth="1"/>
    <col min="1032" max="1276" width="9.140625" style="479"/>
    <col min="1277" max="1277" width="9.140625" style="479" customWidth="1"/>
    <col min="1278" max="1278" width="32.85546875" style="479" customWidth="1"/>
    <col min="1279" max="1279" width="20.140625" style="479" customWidth="1"/>
    <col min="1280" max="1280" width="52.85546875" style="479" customWidth="1"/>
    <col min="1281" max="1286" width="9.140625" style="479"/>
    <col min="1287" max="1287" width="0" style="479" hidden="1" customWidth="1"/>
    <col min="1288" max="1532" width="9.140625" style="479"/>
    <col min="1533" max="1533" width="9.140625" style="479" customWidth="1"/>
    <col min="1534" max="1534" width="32.85546875" style="479" customWidth="1"/>
    <col min="1535" max="1535" width="20.140625" style="479" customWidth="1"/>
    <col min="1536" max="1536" width="52.85546875" style="479" customWidth="1"/>
    <col min="1537" max="1542" width="9.140625" style="479"/>
    <col min="1543" max="1543" width="0" style="479" hidden="1" customWidth="1"/>
    <col min="1544" max="1788" width="9.140625" style="479"/>
    <col min="1789" max="1789" width="9.140625" style="479" customWidth="1"/>
    <col min="1790" max="1790" width="32.85546875" style="479" customWidth="1"/>
    <col min="1791" max="1791" width="20.140625" style="479" customWidth="1"/>
    <col min="1792" max="1792" width="52.85546875" style="479" customWidth="1"/>
    <col min="1793" max="1798" width="9.140625" style="479"/>
    <col min="1799" max="1799" width="0" style="479" hidden="1" customWidth="1"/>
    <col min="1800" max="2044" width="9.140625" style="479"/>
    <col min="2045" max="2045" width="9.140625" style="479" customWidth="1"/>
    <col min="2046" max="2046" width="32.85546875" style="479" customWidth="1"/>
    <col min="2047" max="2047" width="20.140625" style="479" customWidth="1"/>
    <col min="2048" max="2048" width="52.85546875" style="479" customWidth="1"/>
    <col min="2049" max="2054" width="9.140625" style="479"/>
    <col min="2055" max="2055" width="0" style="479" hidden="1" customWidth="1"/>
    <col min="2056" max="2300" width="9.140625" style="479"/>
    <col min="2301" max="2301" width="9.140625" style="479" customWidth="1"/>
    <col min="2302" max="2302" width="32.85546875" style="479" customWidth="1"/>
    <col min="2303" max="2303" width="20.140625" style="479" customWidth="1"/>
    <col min="2304" max="2304" width="52.85546875" style="479" customWidth="1"/>
    <col min="2305" max="2310" width="9.140625" style="479"/>
    <col min="2311" max="2311" width="0" style="479" hidden="1" customWidth="1"/>
    <col min="2312" max="2556" width="9.140625" style="479"/>
    <col min="2557" max="2557" width="9.140625" style="479" customWidth="1"/>
    <col min="2558" max="2558" width="32.85546875" style="479" customWidth="1"/>
    <col min="2559" max="2559" width="20.140625" style="479" customWidth="1"/>
    <col min="2560" max="2560" width="52.85546875" style="479" customWidth="1"/>
    <col min="2561" max="2566" width="9.140625" style="479"/>
    <col min="2567" max="2567" width="0" style="479" hidden="1" customWidth="1"/>
    <col min="2568" max="2812" width="9.140625" style="479"/>
    <col min="2813" max="2813" width="9.140625" style="479" customWidth="1"/>
    <col min="2814" max="2814" width="32.85546875" style="479" customWidth="1"/>
    <col min="2815" max="2815" width="20.140625" style="479" customWidth="1"/>
    <col min="2816" max="2816" width="52.85546875" style="479" customWidth="1"/>
    <col min="2817" max="2822" width="9.140625" style="479"/>
    <col min="2823" max="2823" width="0" style="479" hidden="1" customWidth="1"/>
    <col min="2824" max="3068" width="9.140625" style="479"/>
    <col min="3069" max="3069" width="9.140625" style="479" customWidth="1"/>
    <col min="3070" max="3070" width="32.85546875" style="479" customWidth="1"/>
    <col min="3071" max="3071" width="20.140625" style="479" customWidth="1"/>
    <col min="3072" max="3072" width="52.85546875" style="479" customWidth="1"/>
    <col min="3073" max="3078" width="9.140625" style="479"/>
    <col min="3079" max="3079" width="0" style="479" hidden="1" customWidth="1"/>
    <col min="3080" max="3324" width="9.140625" style="479"/>
    <col min="3325" max="3325" width="9.140625" style="479" customWidth="1"/>
    <col min="3326" max="3326" width="32.85546875" style="479" customWidth="1"/>
    <col min="3327" max="3327" width="20.140625" style="479" customWidth="1"/>
    <col min="3328" max="3328" width="52.85546875" style="479" customWidth="1"/>
    <col min="3329" max="3334" width="9.140625" style="479"/>
    <col min="3335" max="3335" width="0" style="479" hidden="1" customWidth="1"/>
    <col min="3336" max="3580" width="9.140625" style="479"/>
    <col min="3581" max="3581" width="9.140625" style="479" customWidth="1"/>
    <col min="3582" max="3582" width="32.85546875" style="479" customWidth="1"/>
    <col min="3583" max="3583" width="20.140625" style="479" customWidth="1"/>
    <col min="3584" max="3584" width="52.85546875" style="479" customWidth="1"/>
    <col min="3585" max="3590" width="9.140625" style="479"/>
    <col min="3591" max="3591" width="0" style="479" hidden="1" customWidth="1"/>
    <col min="3592" max="3836" width="9.140625" style="479"/>
    <col min="3837" max="3837" width="9.140625" style="479" customWidth="1"/>
    <col min="3838" max="3838" width="32.85546875" style="479" customWidth="1"/>
    <col min="3839" max="3839" width="20.140625" style="479" customWidth="1"/>
    <col min="3840" max="3840" width="52.85546875" style="479" customWidth="1"/>
    <col min="3841" max="3846" width="9.140625" style="479"/>
    <col min="3847" max="3847" width="0" style="479" hidden="1" customWidth="1"/>
    <col min="3848" max="4092" width="9.140625" style="479"/>
    <col min="4093" max="4093" width="9.140625" style="479" customWidth="1"/>
    <col min="4094" max="4094" width="32.85546875" style="479" customWidth="1"/>
    <col min="4095" max="4095" width="20.140625" style="479" customWidth="1"/>
    <col min="4096" max="4096" width="52.85546875" style="479" customWidth="1"/>
    <col min="4097" max="4102" width="9.140625" style="479"/>
    <col min="4103" max="4103" width="0" style="479" hidden="1" customWidth="1"/>
    <col min="4104" max="4348" width="9.140625" style="479"/>
    <col min="4349" max="4349" width="9.140625" style="479" customWidth="1"/>
    <col min="4350" max="4350" width="32.85546875" style="479" customWidth="1"/>
    <col min="4351" max="4351" width="20.140625" style="479" customWidth="1"/>
    <col min="4352" max="4352" width="52.85546875" style="479" customWidth="1"/>
    <col min="4353" max="4358" width="9.140625" style="479"/>
    <col min="4359" max="4359" width="0" style="479" hidden="1" customWidth="1"/>
    <col min="4360" max="4604" width="9.140625" style="479"/>
    <col min="4605" max="4605" width="9.140625" style="479" customWidth="1"/>
    <col min="4606" max="4606" width="32.85546875" style="479" customWidth="1"/>
    <col min="4607" max="4607" width="20.140625" style="479" customWidth="1"/>
    <col min="4608" max="4608" width="52.85546875" style="479" customWidth="1"/>
    <col min="4609" max="4614" width="9.140625" style="479"/>
    <col min="4615" max="4615" width="0" style="479" hidden="1" customWidth="1"/>
    <col min="4616" max="4860" width="9.140625" style="479"/>
    <col min="4861" max="4861" width="9.140625" style="479" customWidth="1"/>
    <col min="4862" max="4862" width="32.85546875" style="479" customWidth="1"/>
    <col min="4863" max="4863" width="20.140625" style="479" customWidth="1"/>
    <col min="4864" max="4864" width="52.85546875" style="479" customWidth="1"/>
    <col min="4865" max="4870" width="9.140625" style="479"/>
    <col min="4871" max="4871" width="0" style="479" hidden="1" customWidth="1"/>
    <col min="4872" max="5116" width="9.140625" style="479"/>
    <col min="5117" max="5117" width="9.140625" style="479" customWidth="1"/>
    <col min="5118" max="5118" width="32.85546875" style="479" customWidth="1"/>
    <col min="5119" max="5119" width="20.140625" style="479" customWidth="1"/>
    <col min="5120" max="5120" width="52.85546875" style="479" customWidth="1"/>
    <col min="5121" max="5126" width="9.140625" style="479"/>
    <col min="5127" max="5127" width="0" style="479" hidden="1" customWidth="1"/>
    <col min="5128" max="5372" width="9.140625" style="479"/>
    <col min="5373" max="5373" width="9.140625" style="479" customWidth="1"/>
    <col min="5374" max="5374" width="32.85546875" style="479" customWidth="1"/>
    <col min="5375" max="5375" width="20.140625" style="479" customWidth="1"/>
    <col min="5376" max="5376" width="52.85546875" style="479" customWidth="1"/>
    <col min="5377" max="5382" width="9.140625" style="479"/>
    <col min="5383" max="5383" width="0" style="479" hidden="1" customWidth="1"/>
    <col min="5384" max="5628" width="9.140625" style="479"/>
    <col min="5629" max="5629" width="9.140625" style="479" customWidth="1"/>
    <col min="5630" max="5630" width="32.85546875" style="479" customWidth="1"/>
    <col min="5631" max="5631" width="20.140625" style="479" customWidth="1"/>
    <col min="5632" max="5632" width="52.85546875" style="479" customWidth="1"/>
    <col min="5633" max="5638" width="9.140625" style="479"/>
    <col min="5639" max="5639" width="0" style="479" hidden="1" customWidth="1"/>
    <col min="5640" max="5884" width="9.140625" style="479"/>
    <col min="5885" max="5885" width="9.140625" style="479" customWidth="1"/>
    <col min="5886" max="5886" width="32.85546875" style="479" customWidth="1"/>
    <col min="5887" max="5887" width="20.140625" style="479" customWidth="1"/>
    <col min="5888" max="5888" width="52.85546875" style="479" customWidth="1"/>
    <col min="5889" max="5894" width="9.140625" style="479"/>
    <col min="5895" max="5895" width="0" style="479" hidden="1" customWidth="1"/>
    <col min="5896" max="6140" width="9.140625" style="479"/>
    <col min="6141" max="6141" width="9.140625" style="479" customWidth="1"/>
    <col min="6142" max="6142" width="32.85546875" style="479" customWidth="1"/>
    <col min="6143" max="6143" width="20.140625" style="479" customWidth="1"/>
    <col min="6144" max="6144" width="52.85546875" style="479" customWidth="1"/>
    <col min="6145" max="6150" width="9.140625" style="479"/>
    <col min="6151" max="6151" width="0" style="479" hidden="1" customWidth="1"/>
    <col min="6152" max="6396" width="9.140625" style="479"/>
    <col min="6397" max="6397" width="9.140625" style="479" customWidth="1"/>
    <col min="6398" max="6398" width="32.85546875" style="479" customWidth="1"/>
    <col min="6399" max="6399" width="20.140625" style="479" customWidth="1"/>
    <col min="6400" max="6400" width="52.85546875" style="479" customWidth="1"/>
    <col min="6401" max="6406" width="9.140625" style="479"/>
    <col min="6407" max="6407" width="0" style="479" hidden="1" customWidth="1"/>
    <col min="6408" max="6652" width="9.140625" style="479"/>
    <col min="6653" max="6653" width="9.140625" style="479" customWidth="1"/>
    <col min="6654" max="6654" width="32.85546875" style="479" customWidth="1"/>
    <col min="6655" max="6655" width="20.140625" style="479" customWidth="1"/>
    <col min="6656" max="6656" width="52.85546875" style="479" customWidth="1"/>
    <col min="6657" max="6662" width="9.140625" style="479"/>
    <col min="6663" max="6663" width="0" style="479" hidden="1" customWidth="1"/>
    <col min="6664" max="6908" width="9.140625" style="479"/>
    <col min="6909" max="6909" width="9.140625" style="479" customWidth="1"/>
    <col min="6910" max="6910" width="32.85546875" style="479" customWidth="1"/>
    <col min="6911" max="6911" width="20.140625" style="479" customWidth="1"/>
    <col min="6912" max="6912" width="52.85546875" style="479" customWidth="1"/>
    <col min="6913" max="6918" width="9.140625" style="479"/>
    <col min="6919" max="6919" width="0" style="479" hidden="1" customWidth="1"/>
    <col min="6920" max="7164" width="9.140625" style="479"/>
    <col min="7165" max="7165" width="9.140625" style="479" customWidth="1"/>
    <col min="7166" max="7166" width="32.85546875" style="479" customWidth="1"/>
    <col min="7167" max="7167" width="20.140625" style="479" customWidth="1"/>
    <col min="7168" max="7168" width="52.85546875" style="479" customWidth="1"/>
    <col min="7169" max="7174" width="9.140625" style="479"/>
    <col min="7175" max="7175" width="0" style="479" hidden="1" customWidth="1"/>
    <col min="7176" max="7420" width="9.140625" style="479"/>
    <col min="7421" max="7421" width="9.140625" style="479" customWidth="1"/>
    <col min="7422" max="7422" width="32.85546875" style="479" customWidth="1"/>
    <col min="7423" max="7423" width="20.140625" style="479" customWidth="1"/>
    <col min="7424" max="7424" width="52.85546875" style="479" customWidth="1"/>
    <col min="7425" max="7430" width="9.140625" style="479"/>
    <col min="7431" max="7431" width="0" style="479" hidden="1" customWidth="1"/>
    <col min="7432" max="7676" width="9.140625" style="479"/>
    <col min="7677" max="7677" width="9.140625" style="479" customWidth="1"/>
    <col min="7678" max="7678" width="32.85546875" style="479" customWidth="1"/>
    <col min="7679" max="7679" width="20.140625" style="479" customWidth="1"/>
    <col min="7680" max="7680" width="52.85546875" style="479" customWidth="1"/>
    <col min="7681" max="7686" width="9.140625" style="479"/>
    <col min="7687" max="7687" width="0" style="479" hidden="1" customWidth="1"/>
    <col min="7688" max="7932" width="9.140625" style="479"/>
    <col min="7933" max="7933" width="9.140625" style="479" customWidth="1"/>
    <col min="7934" max="7934" width="32.85546875" style="479" customWidth="1"/>
    <col min="7935" max="7935" width="20.140625" style="479" customWidth="1"/>
    <col min="7936" max="7936" width="52.85546875" style="479" customWidth="1"/>
    <col min="7937" max="7942" width="9.140625" style="479"/>
    <col min="7943" max="7943" width="0" style="479" hidden="1" customWidth="1"/>
    <col min="7944" max="8188" width="9.140625" style="479"/>
    <col min="8189" max="8189" width="9.140625" style="479" customWidth="1"/>
    <col min="8190" max="8190" width="32.85546875" style="479" customWidth="1"/>
    <col min="8191" max="8191" width="20.140625" style="479" customWidth="1"/>
    <col min="8192" max="8192" width="52.85546875" style="479" customWidth="1"/>
    <col min="8193" max="8198" width="9.140625" style="479"/>
    <col min="8199" max="8199" width="0" style="479" hidden="1" customWidth="1"/>
    <col min="8200" max="8444" width="9.140625" style="479"/>
    <col min="8445" max="8445" width="9.140625" style="479" customWidth="1"/>
    <col min="8446" max="8446" width="32.85546875" style="479" customWidth="1"/>
    <col min="8447" max="8447" width="20.140625" style="479" customWidth="1"/>
    <col min="8448" max="8448" width="52.85546875" style="479" customWidth="1"/>
    <col min="8449" max="8454" width="9.140625" style="479"/>
    <col min="8455" max="8455" width="0" style="479" hidden="1" customWidth="1"/>
    <col min="8456" max="8700" width="9.140625" style="479"/>
    <col min="8701" max="8701" width="9.140625" style="479" customWidth="1"/>
    <col min="8702" max="8702" width="32.85546875" style="479" customWidth="1"/>
    <col min="8703" max="8703" width="20.140625" style="479" customWidth="1"/>
    <col min="8704" max="8704" width="52.85546875" style="479" customWidth="1"/>
    <col min="8705" max="8710" width="9.140625" style="479"/>
    <col min="8711" max="8711" width="0" style="479" hidden="1" customWidth="1"/>
    <col min="8712" max="8956" width="9.140625" style="479"/>
    <col min="8957" max="8957" width="9.140625" style="479" customWidth="1"/>
    <col min="8958" max="8958" width="32.85546875" style="479" customWidth="1"/>
    <col min="8959" max="8959" width="20.140625" style="479" customWidth="1"/>
    <col min="8960" max="8960" width="52.85546875" style="479" customWidth="1"/>
    <col min="8961" max="8966" width="9.140625" style="479"/>
    <col min="8967" max="8967" width="0" style="479" hidden="1" customWidth="1"/>
    <col min="8968" max="9212" width="9.140625" style="479"/>
    <col min="9213" max="9213" width="9.140625" style="479" customWidth="1"/>
    <col min="9214" max="9214" width="32.85546875" style="479" customWidth="1"/>
    <col min="9215" max="9215" width="20.140625" style="479" customWidth="1"/>
    <col min="9216" max="9216" width="52.85546875" style="479" customWidth="1"/>
    <col min="9217" max="9222" width="9.140625" style="479"/>
    <col min="9223" max="9223" width="0" style="479" hidden="1" customWidth="1"/>
    <col min="9224" max="9468" width="9.140625" style="479"/>
    <col min="9469" max="9469" width="9.140625" style="479" customWidth="1"/>
    <col min="9470" max="9470" width="32.85546875" style="479" customWidth="1"/>
    <col min="9471" max="9471" width="20.140625" style="479" customWidth="1"/>
    <col min="9472" max="9472" width="52.85546875" style="479" customWidth="1"/>
    <col min="9473" max="9478" width="9.140625" style="479"/>
    <col min="9479" max="9479" width="0" style="479" hidden="1" customWidth="1"/>
    <col min="9480" max="9724" width="9.140625" style="479"/>
    <col min="9725" max="9725" width="9.140625" style="479" customWidth="1"/>
    <col min="9726" max="9726" width="32.85546875" style="479" customWidth="1"/>
    <col min="9727" max="9727" width="20.140625" style="479" customWidth="1"/>
    <col min="9728" max="9728" width="52.85546875" style="479" customWidth="1"/>
    <col min="9729" max="9734" width="9.140625" style="479"/>
    <col min="9735" max="9735" width="0" style="479" hidden="1" customWidth="1"/>
    <col min="9736" max="9980" width="9.140625" style="479"/>
    <col min="9981" max="9981" width="9.140625" style="479" customWidth="1"/>
    <col min="9982" max="9982" width="32.85546875" style="479" customWidth="1"/>
    <col min="9983" max="9983" width="20.140625" style="479" customWidth="1"/>
    <col min="9984" max="9984" width="52.85546875" style="479" customWidth="1"/>
    <col min="9985" max="9990" width="9.140625" style="479"/>
    <col min="9991" max="9991" width="0" style="479" hidden="1" customWidth="1"/>
    <col min="9992" max="10236" width="9.140625" style="479"/>
    <col min="10237" max="10237" width="9.140625" style="479" customWidth="1"/>
    <col min="10238" max="10238" width="32.85546875" style="479" customWidth="1"/>
    <col min="10239" max="10239" width="20.140625" style="479" customWidth="1"/>
    <col min="10240" max="10240" width="52.85546875" style="479" customWidth="1"/>
    <col min="10241" max="10246" width="9.140625" style="479"/>
    <col min="10247" max="10247" width="0" style="479" hidden="1" customWidth="1"/>
    <col min="10248" max="10492" width="9.140625" style="479"/>
    <col min="10493" max="10493" width="9.140625" style="479" customWidth="1"/>
    <col min="10494" max="10494" width="32.85546875" style="479" customWidth="1"/>
    <col min="10495" max="10495" width="20.140625" style="479" customWidth="1"/>
    <col min="10496" max="10496" width="52.85546875" style="479" customWidth="1"/>
    <col min="10497" max="10502" width="9.140625" style="479"/>
    <col min="10503" max="10503" width="0" style="479" hidden="1" customWidth="1"/>
    <col min="10504" max="10748" width="9.140625" style="479"/>
    <col min="10749" max="10749" width="9.140625" style="479" customWidth="1"/>
    <col min="10750" max="10750" width="32.85546875" style="479" customWidth="1"/>
    <col min="10751" max="10751" width="20.140625" style="479" customWidth="1"/>
    <col min="10752" max="10752" width="52.85546875" style="479" customWidth="1"/>
    <col min="10753" max="10758" width="9.140625" style="479"/>
    <col min="10759" max="10759" width="0" style="479" hidden="1" customWidth="1"/>
    <col min="10760" max="11004" width="9.140625" style="479"/>
    <col min="11005" max="11005" width="9.140625" style="479" customWidth="1"/>
    <col min="11006" max="11006" width="32.85546875" style="479" customWidth="1"/>
    <col min="11007" max="11007" width="20.140625" style="479" customWidth="1"/>
    <col min="11008" max="11008" width="52.85546875" style="479" customWidth="1"/>
    <col min="11009" max="11014" width="9.140625" style="479"/>
    <col min="11015" max="11015" width="0" style="479" hidden="1" customWidth="1"/>
    <col min="11016" max="11260" width="9.140625" style="479"/>
    <col min="11261" max="11261" width="9.140625" style="479" customWidth="1"/>
    <col min="11262" max="11262" width="32.85546875" style="479" customWidth="1"/>
    <col min="11263" max="11263" width="20.140625" style="479" customWidth="1"/>
    <col min="11264" max="11264" width="52.85546875" style="479" customWidth="1"/>
    <col min="11265" max="11270" width="9.140625" style="479"/>
    <col min="11271" max="11271" width="0" style="479" hidden="1" customWidth="1"/>
    <col min="11272" max="11516" width="9.140625" style="479"/>
    <col min="11517" max="11517" width="9.140625" style="479" customWidth="1"/>
    <col min="11518" max="11518" width="32.85546875" style="479" customWidth="1"/>
    <col min="11519" max="11519" width="20.140625" style="479" customWidth="1"/>
    <col min="11520" max="11520" width="52.85546875" style="479" customWidth="1"/>
    <col min="11521" max="11526" width="9.140625" style="479"/>
    <col min="11527" max="11527" width="0" style="479" hidden="1" customWidth="1"/>
    <col min="11528" max="11772" width="9.140625" style="479"/>
    <col min="11773" max="11773" width="9.140625" style="479" customWidth="1"/>
    <col min="11774" max="11774" width="32.85546875" style="479" customWidth="1"/>
    <col min="11775" max="11775" width="20.140625" style="479" customWidth="1"/>
    <col min="11776" max="11776" width="52.85546875" style="479" customWidth="1"/>
    <col min="11777" max="11782" width="9.140625" style="479"/>
    <col min="11783" max="11783" width="0" style="479" hidden="1" customWidth="1"/>
    <col min="11784" max="12028" width="9.140625" style="479"/>
    <col min="12029" max="12029" width="9.140625" style="479" customWidth="1"/>
    <col min="12030" max="12030" width="32.85546875" style="479" customWidth="1"/>
    <col min="12031" max="12031" width="20.140625" style="479" customWidth="1"/>
    <col min="12032" max="12032" width="52.85546875" style="479" customWidth="1"/>
    <col min="12033" max="12038" width="9.140625" style="479"/>
    <col min="12039" max="12039" width="0" style="479" hidden="1" customWidth="1"/>
    <col min="12040" max="12284" width="9.140625" style="479"/>
    <col min="12285" max="12285" width="9.140625" style="479" customWidth="1"/>
    <col min="12286" max="12286" width="32.85546875" style="479" customWidth="1"/>
    <col min="12287" max="12287" width="20.140625" style="479" customWidth="1"/>
    <col min="12288" max="12288" width="52.85546875" style="479" customWidth="1"/>
    <col min="12289" max="12294" width="9.140625" style="479"/>
    <col min="12295" max="12295" width="0" style="479" hidden="1" customWidth="1"/>
    <col min="12296" max="12540" width="9.140625" style="479"/>
    <col min="12541" max="12541" width="9.140625" style="479" customWidth="1"/>
    <col min="12542" max="12542" width="32.85546875" style="479" customWidth="1"/>
    <col min="12543" max="12543" width="20.140625" style="479" customWidth="1"/>
    <col min="12544" max="12544" width="52.85546875" style="479" customWidth="1"/>
    <col min="12545" max="12550" width="9.140625" style="479"/>
    <col min="12551" max="12551" width="0" style="479" hidden="1" customWidth="1"/>
    <col min="12552" max="12796" width="9.140625" style="479"/>
    <col min="12797" max="12797" width="9.140625" style="479" customWidth="1"/>
    <col min="12798" max="12798" width="32.85546875" style="479" customWidth="1"/>
    <col min="12799" max="12799" width="20.140625" style="479" customWidth="1"/>
    <col min="12800" max="12800" width="52.85546875" style="479" customWidth="1"/>
    <col min="12801" max="12806" width="9.140625" style="479"/>
    <col min="12807" max="12807" width="0" style="479" hidden="1" customWidth="1"/>
    <col min="12808" max="13052" width="9.140625" style="479"/>
    <col min="13053" max="13053" width="9.140625" style="479" customWidth="1"/>
    <col min="13054" max="13054" width="32.85546875" style="479" customWidth="1"/>
    <col min="13055" max="13055" width="20.140625" style="479" customWidth="1"/>
    <col min="13056" max="13056" width="52.85546875" style="479" customWidth="1"/>
    <col min="13057" max="13062" width="9.140625" style="479"/>
    <col min="13063" max="13063" width="0" style="479" hidden="1" customWidth="1"/>
    <col min="13064" max="13308" width="9.140625" style="479"/>
    <col min="13309" max="13309" width="9.140625" style="479" customWidth="1"/>
    <col min="13310" max="13310" width="32.85546875" style="479" customWidth="1"/>
    <col min="13311" max="13311" width="20.140625" style="479" customWidth="1"/>
    <col min="13312" max="13312" width="52.85546875" style="479" customWidth="1"/>
    <col min="13313" max="13318" width="9.140625" style="479"/>
    <col min="13319" max="13319" width="0" style="479" hidden="1" customWidth="1"/>
    <col min="13320" max="13564" width="9.140625" style="479"/>
    <col min="13565" max="13565" width="9.140625" style="479" customWidth="1"/>
    <col min="13566" max="13566" width="32.85546875" style="479" customWidth="1"/>
    <col min="13567" max="13567" width="20.140625" style="479" customWidth="1"/>
    <col min="13568" max="13568" width="52.85546875" style="479" customWidth="1"/>
    <col min="13569" max="13574" width="9.140625" style="479"/>
    <col min="13575" max="13575" width="0" style="479" hidden="1" customWidth="1"/>
    <col min="13576" max="13820" width="9.140625" style="479"/>
    <col min="13821" max="13821" width="9.140625" style="479" customWidth="1"/>
    <col min="13822" max="13822" width="32.85546875" style="479" customWidth="1"/>
    <col min="13823" max="13823" width="20.140625" style="479" customWidth="1"/>
    <col min="13824" max="13824" width="52.85546875" style="479" customWidth="1"/>
    <col min="13825" max="13830" width="9.140625" style="479"/>
    <col min="13831" max="13831" width="0" style="479" hidden="1" customWidth="1"/>
    <col min="13832" max="14076" width="9.140625" style="479"/>
    <col min="14077" max="14077" width="9.140625" style="479" customWidth="1"/>
    <col min="14078" max="14078" width="32.85546875" style="479" customWidth="1"/>
    <col min="14079" max="14079" width="20.140625" style="479" customWidth="1"/>
    <col min="14080" max="14080" width="52.85546875" style="479" customWidth="1"/>
    <col min="14081" max="14086" width="9.140625" style="479"/>
    <col min="14087" max="14087" width="0" style="479" hidden="1" customWidth="1"/>
    <col min="14088" max="14332" width="9.140625" style="479"/>
    <col min="14333" max="14333" width="9.140625" style="479" customWidth="1"/>
    <col min="14334" max="14334" width="32.85546875" style="479" customWidth="1"/>
    <col min="14335" max="14335" width="20.140625" style="479" customWidth="1"/>
    <col min="14336" max="14336" width="52.85546875" style="479" customWidth="1"/>
    <col min="14337" max="14342" width="9.140625" style="479"/>
    <col min="14343" max="14343" width="0" style="479" hidden="1" customWidth="1"/>
    <col min="14344" max="14588" width="9.140625" style="479"/>
    <col min="14589" max="14589" width="9.140625" style="479" customWidth="1"/>
    <col min="14590" max="14590" width="32.85546875" style="479" customWidth="1"/>
    <col min="14591" max="14591" width="20.140625" style="479" customWidth="1"/>
    <col min="14592" max="14592" width="52.85546875" style="479" customWidth="1"/>
    <col min="14593" max="14598" width="9.140625" style="479"/>
    <col min="14599" max="14599" width="0" style="479" hidden="1" customWidth="1"/>
    <col min="14600" max="14844" width="9.140625" style="479"/>
    <col min="14845" max="14845" width="9.140625" style="479" customWidth="1"/>
    <col min="14846" max="14846" width="32.85546875" style="479" customWidth="1"/>
    <col min="14847" max="14847" width="20.140625" style="479" customWidth="1"/>
    <col min="14848" max="14848" width="52.85546875" style="479" customWidth="1"/>
    <col min="14849" max="14854" width="9.140625" style="479"/>
    <col min="14855" max="14855" width="0" style="479" hidden="1" customWidth="1"/>
    <col min="14856" max="15100" width="9.140625" style="479"/>
    <col min="15101" max="15101" width="9.140625" style="479" customWidth="1"/>
    <col min="15102" max="15102" width="32.85546875" style="479" customWidth="1"/>
    <col min="15103" max="15103" width="20.140625" style="479" customWidth="1"/>
    <col min="15104" max="15104" width="52.85546875" style="479" customWidth="1"/>
    <col min="15105" max="15110" width="9.140625" style="479"/>
    <col min="15111" max="15111" width="0" style="479" hidden="1" customWidth="1"/>
    <col min="15112" max="15356" width="9.140625" style="479"/>
    <col min="15357" max="15357" width="9.140625" style="479" customWidth="1"/>
    <col min="15358" max="15358" width="32.85546875" style="479" customWidth="1"/>
    <col min="15359" max="15359" width="20.140625" style="479" customWidth="1"/>
    <col min="15360" max="15360" width="52.85546875" style="479" customWidth="1"/>
    <col min="15361" max="15366" width="9.140625" style="479"/>
    <col min="15367" max="15367" width="0" style="479" hidden="1" customWidth="1"/>
    <col min="15368" max="15612" width="9.140625" style="479"/>
    <col min="15613" max="15613" width="9.140625" style="479" customWidth="1"/>
    <col min="15614" max="15614" width="32.85546875" style="479" customWidth="1"/>
    <col min="15615" max="15615" width="20.140625" style="479" customWidth="1"/>
    <col min="15616" max="15616" width="52.85546875" style="479" customWidth="1"/>
    <col min="15617" max="15622" width="9.140625" style="479"/>
    <col min="15623" max="15623" width="0" style="479" hidden="1" customWidth="1"/>
    <col min="15624" max="15868" width="9.140625" style="479"/>
    <col min="15869" max="15869" width="9.140625" style="479" customWidth="1"/>
    <col min="15870" max="15870" width="32.85546875" style="479" customWidth="1"/>
    <col min="15871" max="15871" width="20.140625" style="479" customWidth="1"/>
    <col min="15872" max="15872" width="52.85546875" style="479" customWidth="1"/>
    <col min="15873" max="15878" width="9.140625" style="479"/>
    <col min="15879" max="15879" width="0" style="479" hidden="1" customWidth="1"/>
    <col min="15880" max="16124" width="9.140625" style="479"/>
    <col min="16125" max="16125" width="9.140625" style="479" customWidth="1"/>
    <col min="16126" max="16126" width="32.85546875" style="479" customWidth="1"/>
    <col min="16127" max="16127" width="20.140625" style="479" customWidth="1"/>
    <col min="16128" max="16128" width="52.85546875" style="479" customWidth="1"/>
    <col min="16129" max="16134" width="9.140625" style="479"/>
    <col min="16135" max="16135" width="0" style="479" hidden="1" customWidth="1"/>
    <col min="16136" max="16384" width="9.140625" style="479"/>
  </cols>
  <sheetData>
    <row r="1" spans="1:4" ht="15.75">
      <c r="B1" s="476" t="s">
        <v>65</v>
      </c>
      <c r="C1" s="477"/>
      <c r="D1" s="478"/>
    </row>
    <row r="2" spans="1:4" ht="14.25">
      <c r="B2" s="480" t="s">
        <v>325</v>
      </c>
    </row>
    <row r="3" spans="1:4" ht="6.75" customHeight="1">
      <c r="B3" s="480"/>
    </row>
    <row r="4" spans="1:4" s="482" customFormat="1" ht="26.25" customHeight="1">
      <c r="A4" s="498"/>
      <c r="B4" s="497" t="s">
        <v>2</v>
      </c>
      <c r="C4" s="526" t="s">
        <v>3</v>
      </c>
      <c r="D4" s="526" t="s">
        <v>4</v>
      </c>
    </row>
    <row r="5" spans="1:4" ht="21.75" hidden="1" customHeight="1">
      <c r="A5" s="528" t="s">
        <v>43</v>
      </c>
      <c r="B5" s="527" t="s">
        <v>73</v>
      </c>
      <c r="C5" s="513"/>
      <c r="D5" s="529"/>
    </row>
    <row r="6" spans="1:4" ht="12.75" hidden="1" customHeight="1">
      <c r="A6" s="528" t="s">
        <v>6</v>
      </c>
      <c r="B6" s="527" t="s">
        <v>7</v>
      </c>
      <c r="C6" s="483"/>
      <c r="D6" s="556"/>
    </row>
    <row r="7" spans="1:4" ht="23.25" hidden="1" customHeight="1">
      <c r="A7" s="528" t="s">
        <v>50</v>
      </c>
      <c r="B7" s="527" t="s">
        <v>51</v>
      </c>
      <c r="C7" s="483"/>
      <c r="D7" s="556"/>
    </row>
    <row r="8" spans="1:4" s="481" customFormat="1" ht="38.25">
      <c r="A8" s="528" t="s">
        <v>8</v>
      </c>
      <c r="B8" s="525" t="s">
        <v>9</v>
      </c>
      <c r="C8" s="499">
        <v>448</v>
      </c>
      <c r="D8" s="484" t="s">
        <v>548</v>
      </c>
    </row>
    <row r="9" spans="1:4" s="481" customFormat="1" ht="38.25" hidden="1" customHeight="1">
      <c r="A9" s="528" t="s">
        <v>11</v>
      </c>
      <c r="B9" s="527" t="s">
        <v>12</v>
      </c>
      <c r="C9" s="513"/>
      <c r="D9" s="484"/>
    </row>
    <row r="10" spans="1:4" ht="21.75" hidden="1" customHeight="1">
      <c r="A10" s="528" t="s">
        <v>13</v>
      </c>
      <c r="B10" s="527" t="s">
        <v>14</v>
      </c>
      <c r="C10" s="513"/>
      <c r="D10" s="485"/>
    </row>
    <row r="11" spans="1:4">
      <c r="A11" s="486"/>
      <c r="B11" s="496" t="s">
        <v>15</v>
      </c>
      <c r="C11" s="487">
        <f>SUM(C5:C10)</f>
        <v>448</v>
      </c>
      <c r="D11" s="488"/>
    </row>
    <row r="12" spans="1:4" ht="21" customHeight="1">
      <c r="A12" s="532"/>
      <c r="B12" s="530" t="s">
        <v>16</v>
      </c>
      <c r="C12" s="531" t="s">
        <v>3</v>
      </c>
      <c r="D12" s="531" t="s">
        <v>4</v>
      </c>
    </row>
    <row r="13" spans="1:4">
      <c r="A13" s="533" t="s">
        <v>42</v>
      </c>
      <c r="B13" s="521" t="s">
        <v>203</v>
      </c>
      <c r="C13" s="516">
        <f>C14+C20+C25+C26+C32+C36+C37+C39+C44+C38</f>
        <v>-39869</v>
      </c>
      <c r="D13" s="518"/>
    </row>
    <row r="14" spans="1:4" ht="63.75">
      <c r="A14" s="514"/>
      <c r="B14" s="503">
        <v>1100</v>
      </c>
      <c r="C14" s="504">
        <f>13719+2868</f>
        <v>16587</v>
      </c>
      <c r="D14" s="574" t="s">
        <v>549</v>
      </c>
    </row>
    <row r="15" spans="1:4" ht="15.6" hidden="1" customHeight="1">
      <c r="A15" s="509"/>
      <c r="B15" s="506">
        <v>1119</v>
      </c>
      <c r="C15" s="507"/>
      <c r="D15" s="380"/>
    </row>
    <row r="16" spans="1:4" ht="15.6" hidden="1" customHeight="1">
      <c r="A16" s="509"/>
      <c r="B16" s="506">
        <v>1142</v>
      </c>
      <c r="C16" s="507"/>
      <c r="D16" s="380"/>
    </row>
    <row r="17" spans="1:4" ht="15.6" hidden="1" customHeight="1">
      <c r="A17" s="509"/>
      <c r="B17" s="506">
        <v>1147</v>
      </c>
      <c r="C17" s="507"/>
      <c r="D17" s="380"/>
    </row>
    <row r="18" spans="1:4" ht="15.6" hidden="1" customHeight="1">
      <c r="A18" s="509"/>
      <c r="B18" s="506">
        <v>1148</v>
      </c>
      <c r="C18" s="507"/>
      <c r="D18" s="380"/>
    </row>
    <row r="19" spans="1:4" ht="15.6" hidden="1" customHeight="1">
      <c r="A19" s="505"/>
      <c r="B19" s="506">
        <v>1150</v>
      </c>
      <c r="C19" s="507"/>
      <c r="D19" s="380"/>
    </row>
    <row r="20" spans="1:4" ht="89.25">
      <c r="A20" s="514"/>
      <c r="B20" s="503">
        <v>1200</v>
      </c>
      <c r="C20" s="504">
        <f>2576+17118</f>
        <v>19694</v>
      </c>
      <c r="D20" s="594" t="s">
        <v>550</v>
      </c>
    </row>
    <row r="21" spans="1:4" ht="15.6" hidden="1" customHeight="1">
      <c r="A21" s="509"/>
      <c r="B21" s="506">
        <v>1210</v>
      </c>
      <c r="C21" s="600"/>
      <c r="D21" s="380"/>
    </row>
    <row r="22" spans="1:4" ht="15.6" hidden="1" customHeight="1">
      <c r="A22" s="509"/>
      <c r="B22" s="506">
        <v>1221</v>
      </c>
      <c r="C22" s="601"/>
      <c r="D22" s="380"/>
    </row>
    <row r="23" spans="1:4" ht="15.6" hidden="1" customHeight="1">
      <c r="A23" s="509"/>
      <c r="B23" s="506">
        <v>1223</v>
      </c>
      <c r="C23" s="602"/>
      <c r="D23" s="380"/>
    </row>
    <row r="24" spans="1:4" ht="15.6" hidden="1" customHeight="1">
      <c r="A24" s="505"/>
      <c r="B24" s="506">
        <v>1227</v>
      </c>
      <c r="C24" s="507"/>
      <c r="D24" s="380"/>
    </row>
    <row r="25" spans="1:4" ht="127.5">
      <c r="A25" s="514"/>
      <c r="B25" s="503">
        <v>2100</v>
      </c>
      <c r="C25" s="504">
        <f>4630-9384</f>
        <v>-4754</v>
      </c>
      <c r="D25" s="593" t="s">
        <v>551</v>
      </c>
    </row>
    <row r="26" spans="1:4" ht="141.75" customHeight="1">
      <c r="A26" s="514"/>
      <c r="B26" s="503">
        <v>2200</v>
      </c>
      <c r="C26" s="504">
        <v>-3078</v>
      </c>
      <c r="D26" s="593" t="s">
        <v>552</v>
      </c>
    </row>
    <row r="27" spans="1:4" ht="35.1" hidden="1" customHeight="1">
      <c r="A27" s="505"/>
      <c r="B27" s="506">
        <v>2210</v>
      </c>
      <c r="C27" s="507"/>
      <c r="D27" s="387"/>
    </row>
    <row r="28" spans="1:4" ht="35.1" hidden="1" customHeight="1">
      <c r="A28" s="509"/>
      <c r="B28" s="506">
        <v>2260</v>
      </c>
      <c r="C28" s="507"/>
      <c r="D28" s="387"/>
    </row>
    <row r="29" spans="1:4" ht="35.1" hidden="1" customHeight="1">
      <c r="A29" s="509"/>
      <c r="B29" s="506">
        <v>2220</v>
      </c>
      <c r="C29" s="507"/>
      <c r="D29" s="387"/>
    </row>
    <row r="30" spans="1:4" ht="35.1" hidden="1" customHeight="1">
      <c r="A30" s="509"/>
      <c r="B30" s="506">
        <v>2230</v>
      </c>
      <c r="C30" s="507"/>
      <c r="D30" s="387"/>
    </row>
    <row r="31" spans="1:4" ht="35.1" hidden="1" customHeight="1">
      <c r="A31" s="509"/>
      <c r="B31" s="506">
        <v>2240</v>
      </c>
      <c r="C31" s="507"/>
      <c r="D31" s="387"/>
    </row>
    <row r="32" spans="1:4" ht="102">
      <c r="A32" s="514"/>
      <c r="B32" s="503">
        <v>2300</v>
      </c>
      <c r="C32" s="504">
        <f>749+4793</f>
        <v>5542</v>
      </c>
      <c r="D32" s="593" t="s">
        <v>553</v>
      </c>
    </row>
    <row r="33" spans="1:4" ht="35.1" hidden="1" customHeight="1">
      <c r="A33" s="509"/>
      <c r="B33" s="506">
        <v>2312</v>
      </c>
      <c r="C33" s="507"/>
      <c r="D33" s="387"/>
    </row>
    <row r="34" spans="1:4" ht="35.1" hidden="1" customHeight="1">
      <c r="A34" s="509"/>
      <c r="B34" s="506">
        <v>2320</v>
      </c>
      <c r="C34" s="507"/>
      <c r="D34" s="387"/>
    </row>
    <row r="35" spans="1:4" ht="35.1" hidden="1" customHeight="1">
      <c r="A35" s="509"/>
      <c r="B35" s="506">
        <v>2350</v>
      </c>
      <c r="C35" s="507"/>
      <c r="D35" s="387"/>
    </row>
    <row r="36" spans="1:4">
      <c r="A36" s="514"/>
      <c r="B36" s="503">
        <v>2400</v>
      </c>
      <c r="C36" s="504">
        <v>62</v>
      </c>
      <c r="D36" s="593" t="s">
        <v>455</v>
      </c>
    </row>
    <row r="37" spans="1:4">
      <c r="A37" s="514"/>
      <c r="B37" s="503">
        <v>2500</v>
      </c>
      <c r="C37" s="504">
        <v>588</v>
      </c>
      <c r="D37" s="593" t="s">
        <v>456</v>
      </c>
    </row>
    <row r="38" spans="1:4" ht="25.5">
      <c r="A38" s="514"/>
      <c r="B38" s="503">
        <v>3200</v>
      </c>
      <c r="C38" s="504">
        <v>1000</v>
      </c>
      <c r="D38" s="593" t="s">
        <v>457</v>
      </c>
    </row>
    <row r="39" spans="1:4" ht="102">
      <c r="A39" s="514"/>
      <c r="B39" s="503">
        <v>5200</v>
      </c>
      <c r="C39" s="504">
        <v>-74990</v>
      </c>
      <c r="D39" s="593" t="s">
        <v>554</v>
      </c>
    </row>
    <row r="40" spans="1:4" ht="35.1" hidden="1" customHeight="1">
      <c r="A40" s="505"/>
      <c r="B40" s="506">
        <v>5232</v>
      </c>
      <c r="C40" s="507"/>
      <c r="D40" s="608"/>
    </row>
    <row r="41" spans="1:4" ht="35.1" hidden="1" customHeight="1">
      <c r="A41" s="505"/>
      <c r="B41" s="506">
        <v>5239</v>
      </c>
      <c r="C41" s="507"/>
      <c r="D41" s="609"/>
    </row>
    <row r="42" spans="1:4" ht="35.1" hidden="1" customHeight="1">
      <c r="A42" s="505"/>
      <c r="B42" s="506">
        <v>5233</v>
      </c>
      <c r="C42" s="507"/>
      <c r="D42" s="609"/>
    </row>
    <row r="43" spans="1:4" ht="35.1" hidden="1" customHeight="1">
      <c r="A43" s="505"/>
      <c r="B43" s="506">
        <v>5238</v>
      </c>
      <c r="C43" s="507"/>
      <c r="D43" s="610"/>
    </row>
    <row r="44" spans="1:4" ht="38.25">
      <c r="A44" s="514"/>
      <c r="B44" s="503">
        <v>6400</v>
      </c>
      <c r="C44" s="504">
        <f>-500-20</f>
        <v>-520</v>
      </c>
      <c r="D44" s="574" t="s">
        <v>458</v>
      </c>
    </row>
    <row r="45" spans="1:4">
      <c r="A45" s="523"/>
      <c r="B45" s="524" t="s">
        <v>25</v>
      </c>
      <c r="C45" s="515">
        <f>C13</f>
        <v>-39869</v>
      </c>
      <c r="D45" s="571"/>
    </row>
    <row r="46" spans="1:4">
      <c r="A46" s="501"/>
      <c r="B46" s="500"/>
      <c r="C46" s="499"/>
      <c r="D46" s="485"/>
    </row>
    <row r="47" spans="1:4">
      <c r="A47" s="489"/>
      <c r="B47" s="494"/>
      <c r="D47" s="448"/>
    </row>
    <row r="48" spans="1:4">
      <c r="A48" s="489"/>
      <c r="B48" s="494"/>
    </row>
    <row r="49" spans="1:4">
      <c r="A49" s="489"/>
      <c r="B49" s="494"/>
    </row>
    <row r="50" spans="1:4">
      <c r="A50" s="489"/>
      <c r="B50" s="490"/>
    </row>
    <row r="51" spans="1:4">
      <c r="A51" s="489"/>
      <c r="B51" s="494"/>
    </row>
    <row r="52" spans="1:4">
      <c r="A52" s="489"/>
      <c r="B52" s="494"/>
    </row>
    <row r="53" spans="1:4">
      <c r="A53" s="489"/>
      <c r="B53" s="494"/>
    </row>
    <row r="54" spans="1:4">
      <c r="A54" s="489"/>
      <c r="B54" s="494"/>
    </row>
    <row r="55" spans="1:4">
      <c r="A55" s="489"/>
      <c r="B55" s="490"/>
      <c r="D55" s="479"/>
    </row>
    <row r="56" spans="1:4">
      <c r="A56" s="489"/>
      <c r="B56" s="490"/>
      <c r="D56" s="479"/>
    </row>
    <row r="57" spans="1:4">
      <c r="A57" s="489"/>
      <c r="B57" s="494"/>
      <c r="D57" s="479"/>
    </row>
    <row r="58" spans="1:4">
      <c r="A58" s="489"/>
      <c r="B58" s="494"/>
      <c r="C58" s="510"/>
      <c r="D58" s="479"/>
    </row>
    <row r="59" spans="1:4">
      <c r="A59" s="489"/>
      <c r="B59" s="494"/>
      <c r="D59" s="479"/>
    </row>
    <row r="60" spans="1:4">
      <c r="A60" s="489"/>
      <c r="B60" s="494"/>
      <c r="D60" s="479"/>
    </row>
    <row r="61" spans="1:4">
      <c r="A61" s="489"/>
      <c r="B61" s="490"/>
      <c r="D61" s="479"/>
    </row>
    <row r="62" spans="1:4">
      <c r="A62" s="489"/>
      <c r="B62" s="494"/>
      <c r="D62" s="479"/>
    </row>
    <row r="63" spans="1:4">
      <c r="A63" s="489"/>
      <c r="B63" s="494"/>
      <c r="D63" s="479"/>
    </row>
    <row r="64" spans="1:4">
      <c r="A64" s="489"/>
      <c r="B64" s="494"/>
      <c r="D64" s="479"/>
    </row>
    <row r="65" spans="1:4">
      <c r="A65" s="489"/>
      <c r="B65" s="494"/>
      <c r="D65" s="479"/>
    </row>
    <row r="66" spans="1:4">
      <c r="A66" s="489"/>
      <c r="B66" s="494"/>
      <c r="D66" s="479"/>
    </row>
    <row r="67" spans="1:4">
      <c r="A67" s="489"/>
      <c r="B67" s="494"/>
      <c r="D67" s="479"/>
    </row>
    <row r="68" spans="1:4">
      <c r="A68" s="489"/>
      <c r="B68" s="494"/>
      <c r="D68" s="479"/>
    </row>
    <row r="69" spans="1:4">
      <c r="A69" s="489"/>
      <c r="B69" s="490"/>
      <c r="D69" s="479"/>
    </row>
    <row r="70" spans="1:4">
      <c r="A70" s="489"/>
      <c r="B70" s="494"/>
      <c r="D70" s="479"/>
    </row>
    <row r="71" spans="1:4">
      <c r="A71" s="489"/>
      <c r="B71" s="494"/>
      <c r="D71" s="479"/>
    </row>
    <row r="72" spans="1:4">
      <c r="A72" s="489"/>
      <c r="B72" s="490"/>
      <c r="D72" s="479"/>
    </row>
    <row r="73" spans="1:4">
      <c r="A73" s="489"/>
      <c r="B73" s="494"/>
      <c r="D73" s="479"/>
    </row>
    <row r="74" spans="1:4">
      <c r="A74" s="489"/>
      <c r="B74" s="494"/>
      <c r="D74" s="479"/>
    </row>
    <row r="75" spans="1:4">
      <c r="A75" s="489"/>
      <c r="B75" s="494"/>
      <c r="D75" s="479"/>
    </row>
    <row r="76" spans="1:4">
      <c r="A76" s="489"/>
      <c r="B76" s="493"/>
      <c r="D76" s="479"/>
    </row>
    <row r="77" spans="1:4">
      <c r="A77" s="489"/>
      <c r="B77" s="491"/>
      <c r="D77" s="479"/>
    </row>
    <row r="78" spans="1:4">
      <c r="A78" s="489"/>
      <c r="B78" s="490"/>
      <c r="D78" s="479"/>
    </row>
    <row r="79" spans="1:4">
      <c r="A79" s="489"/>
      <c r="B79" s="494"/>
      <c r="D79" s="479"/>
    </row>
    <row r="80" spans="1:4">
      <c r="A80" s="489"/>
      <c r="B80" s="494"/>
      <c r="D80" s="479"/>
    </row>
    <row r="81" spans="1:4">
      <c r="A81" s="489"/>
      <c r="B81" s="494"/>
      <c r="D81" s="479"/>
    </row>
    <row r="82" spans="1:4">
      <c r="A82" s="489"/>
      <c r="B82" s="494"/>
      <c r="D82" s="479"/>
    </row>
    <row r="83" spans="1:4">
      <c r="A83" s="489"/>
      <c r="B83" s="490"/>
      <c r="D83" s="479"/>
    </row>
    <row r="84" spans="1:4">
      <c r="A84" s="489"/>
      <c r="B84" s="494"/>
      <c r="D84" s="479"/>
    </row>
    <row r="85" spans="1:4">
      <c r="A85" s="489"/>
      <c r="B85" s="494"/>
      <c r="D85" s="479"/>
    </row>
    <row r="86" spans="1:4">
      <c r="A86" s="489"/>
      <c r="B86" s="494"/>
      <c r="D86" s="479"/>
    </row>
    <row r="87" spans="1:4">
      <c r="A87" s="489"/>
      <c r="B87" s="494"/>
      <c r="D87" s="479"/>
    </row>
    <row r="88" spans="1:4">
      <c r="A88" s="489"/>
      <c r="B88" s="490"/>
      <c r="D88" s="479"/>
    </row>
    <row r="89" spans="1:4">
      <c r="A89" s="489"/>
      <c r="B89" s="490"/>
      <c r="D89" s="479"/>
    </row>
    <row r="90" spans="1:4">
      <c r="A90" s="489"/>
      <c r="B90" s="490"/>
      <c r="D90" s="479"/>
    </row>
    <row r="91" spans="1:4">
      <c r="A91" s="489"/>
      <c r="B91" s="494"/>
      <c r="D91" s="479"/>
    </row>
    <row r="92" spans="1:4">
      <c r="A92" s="489"/>
      <c r="B92" s="494"/>
      <c r="D92" s="479"/>
    </row>
    <row r="93" spans="1:4">
      <c r="A93" s="489"/>
      <c r="B93" s="490"/>
      <c r="D93" s="479"/>
    </row>
    <row r="94" spans="1:4">
      <c r="A94" s="489"/>
      <c r="B94" s="494"/>
      <c r="D94" s="479"/>
    </row>
    <row r="95" spans="1:4">
      <c r="A95" s="489"/>
      <c r="B95" s="494"/>
      <c r="D95" s="479"/>
    </row>
    <row r="96" spans="1:4">
      <c r="A96" s="489"/>
      <c r="B96" s="490"/>
      <c r="D96" s="479"/>
    </row>
    <row r="97" spans="1:4">
      <c r="A97" s="489"/>
      <c r="B97" s="494"/>
      <c r="D97" s="479"/>
    </row>
    <row r="98" spans="1:4">
      <c r="A98" s="489"/>
      <c r="B98" s="494"/>
      <c r="D98" s="479"/>
    </row>
    <row r="99" spans="1:4">
      <c r="A99" s="489"/>
      <c r="B99" s="491"/>
      <c r="D99" s="479"/>
    </row>
    <row r="100" spans="1:4">
      <c r="A100" s="489"/>
      <c r="B100" s="490"/>
      <c r="D100" s="479"/>
    </row>
    <row r="101" spans="1:4">
      <c r="A101" s="489"/>
      <c r="B101" s="490"/>
      <c r="D101" s="479"/>
    </row>
    <row r="102" spans="1:4">
      <c r="A102" s="489"/>
      <c r="B102" s="492"/>
      <c r="D102" s="479"/>
    </row>
    <row r="103" spans="1:4">
      <c r="A103" s="489"/>
      <c r="B103" s="493"/>
      <c r="D103" s="479"/>
    </row>
    <row r="104" spans="1:4">
      <c r="A104" s="489"/>
      <c r="B104" s="491"/>
      <c r="D104" s="479"/>
    </row>
    <row r="105" spans="1:4">
      <c r="A105" s="489"/>
      <c r="B105" s="490"/>
      <c r="D105" s="479"/>
    </row>
    <row r="106" spans="1:4">
      <c r="A106" s="489"/>
      <c r="B106" s="494"/>
      <c r="D106" s="479"/>
    </row>
    <row r="107" spans="1:4">
      <c r="A107" s="489"/>
      <c r="B107" s="494"/>
      <c r="D107" s="479"/>
    </row>
    <row r="108" spans="1:4">
      <c r="A108" s="489"/>
      <c r="B108" s="494"/>
      <c r="D108" s="479"/>
    </row>
    <row r="109" spans="1:4">
      <c r="A109" s="489"/>
      <c r="B109" s="494"/>
      <c r="D109" s="479"/>
    </row>
    <row r="110" spans="1:4">
      <c r="A110" s="489"/>
      <c r="B110" s="494"/>
      <c r="D110" s="479"/>
    </row>
    <row r="111" spans="1:4">
      <c r="A111" s="489"/>
      <c r="B111" s="494"/>
      <c r="D111" s="479"/>
    </row>
    <row r="112" spans="1:4">
      <c r="A112" s="489"/>
      <c r="B112" s="494"/>
      <c r="D112" s="479"/>
    </row>
    <row r="113" spans="1:4">
      <c r="A113" s="489"/>
      <c r="B113" s="494"/>
      <c r="D113" s="479"/>
    </row>
    <row r="114" spans="1:4">
      <c r="A114" s="489"/>
      <c r="B114" s="494"/>
      <c r="D114" s="479"/>
    </row>
    <row r="115" spans="1:4">
      <c r="A115" s="489"/>
      <c r="B115" s="490"/>
      <c r="D115" s="479"/>
    </row>
    <row r="116" spans="1:4">
      <c r="A116" s="489"/>
      <c r="B116" s="494"/>
      <c r="D116" s="479"/>
    </row>
    <row r="117" spans="1:4">
      <c r="A117" s="489"/>
      <c r="B117" s="494"/>
      <c r="D117" s="479"/>
    </row>
    <row r="118" spans="1:4">
      <c r="A118" s="489"/>
      <c r="B118" s="494"/>
      <c r="D118" s="479"/>
    </row>
    <row r="119" spans="1:4">
      <c r="A119" s="489"/>
      <c r="B119" s="490"/>
      <c r="D119" s="479"/>
    </row>
    <row r="120" spans="1:4">
      <c r="A120" s="489"/>
      <c r="B120" s="494"/>
      <c r="D120" s="479"/>
    </row>
    <row r="121" spans="1:4">
      <c r="A121" s="489"/>
      <c r="B121" s="494"/>
      <c r="D121" s="479"/>
    </row>
    <row r="122" spans="1:4">
      <c r="A122" s="489"/>
      <c r="B122" s="490"/>
      <c r="D122" s="479"/>
    </row>
    <row r="123" spans="1:4">
      <c r="A123" s="489"/>
      <c r="B123" s="490"/>
      <c r="D123" s="479"/>
    </row>
    <row r="124" spans="1:4">
      <c r="A124" s="489"/>
      <c r="B124" s="494"/>
      <c r="D124" s="479"/>
    </row>
    <row r="125" spans="1:4">
      <c r="A125" s="489"/>
      <c r="B125" s="494"/>
      <c r="D125" s="479"/>
    </row>
    <row r="126" spans="1:4">
      <c r="A126" s="489"/>
      <c r="B126" s="491"/>
      <c r="D126" s="479"/>
    </row>
    <row r="127" spans="1:4">
      <c r="A127" s="489"/>
      <c r="B127" s="490"/>
      <c r="D127" s="479"/>
    </row>
    <row r="128" spans="1:4">
      <c r="A128" s="489"/>
      <c r="B128" s="494"/>
      <c r="D128" s="479"/>
    </row>
    <row r="129" spans="1:4">
      <c r="A129" s="489"/>
      <c r="B129" s="494"/>
      <c r="D129" s="479"/>
    </row>
    <row r="130" spans="1:4">
      <c r="A130" s="489"/>
      <c r="B130" s="494"/>
      <c r="D130" s="479"/>
    </row>
    <row r="131" spans="1:4">
      <c r="A131" s="489"/>
      <c r="B131" s="494"/>
      <c r="D131" s="479"/>
    </row>
    <row r="132" spans="1:4">
      <c r="A132" s="489"/>
      <c r="B132" s="494"/>
      <c r="D132" s="479"/>
    </row>
    <row r="133" spans="1:4">
      <c r="A133" s="489"/>
      <c r="B133" s="494"/>
      <c r="D133" s="479"/>
    </row>
    <row r="134" spans="1:4">
      <c r="A134" s="489"/>
      <c r="B134" s="494"/>
      <c r="D134" s="479"/>
    </row>
    <row r="135" spans="1:4">
      <c r="A135" s="489"/>
      <c r="B135" s="491"/>
      <c r="D135" s="479"/>
    </row>
    <row r="136" spans="1:4">
      <c r="A136" s="489"/>
      <c r="B136" s="491"/>
      <c r="D136" s="479"/>
    </row>
    <row r="137" spans="1:4">
      <c r="A137" s="489"/>
      <c r="B137" s="491"/>
      <c r="D137" s="479"/>
    </row>
    <row r="138" spans="1:4">
      <c r="A138" s="489"/>
      <c r="B138" s="490"/>
      <c r="D138" s="479"/>
    </row>
    <row r="139" spans="1:4">
      <c r="A139" s="489"/>
      <c r="B139" s="494"/>
      <c r="D139" s="479"/>
    </row>
    <row r="140" spans="1:4">
      <c r="A140" s="489"/>
      <c r="B140" s="494"/>
      <c r="D140" s="479"/>
    </row>
    <row r="141" spans="1:4">
      <c r="A141" s="489"/>
      <c r="B141" s="494"/>
      <c r="D141" s="479"/>
    </row>
    <row r="142" spans="1:4">
      <c r="A142" s="489"/>
      <c r="B142" s="494"/>
      <c r="D142" s="479"/>
    </row>
    <row r="143" spans="1:4">
      <c r="A143" s="489"/>
      <c r="B143" s="494"/>
      <c r="D143" s="479"/>
    </row>
    <row r="144" spans="1:4">
      <c r="A144" s="489"/>
      <c r="B144" s="494"/>
      <c r="D144" s="479"/>
    </row>
    <row r="145" spans="1:4">
      <c r="A145" s="489"/>
      <c r="B145" s="494"/>
      <c r="D145" s="479"/>
    </row>
    <row r="146" spans="1:4">
      <c r="A146" s="489"/>
      <c r="B146" s="494"/>
      <c r="D146" s="479"/>
    </row>
    <row r="147" spans="1:4">
      <c r="A147" s="489"/>
      <c r="B147" s="494"/>
      <c r="D147" s="479"/>
    </row>
    <row r="148" spans="1:4">
      <c r="A148" s="489"/>
      <c r="B148" s="490"/>
      <c r="D148" s="479"/>
    </row>
    <row r="149" spans="1:4">
      <c r="A149" s="489"/>
      <c r="B149" s="491"/>
      <c r="D149" s="479"/>
    </row>
    <row r="150" spans="1:4">
      <c r="A150" s="489"/>
      <c r="B150" s="490"/>
      <c r="D150" s="479"/>
    </row>
    <row r="151" spans="1:4">
      <c r="A151" s="489"/>
      <c r="B151" s="490"/>
      <c r="D151" s="479"/>
    </row>
    <row r="152" spans="1:4">
      <c r="A152" s="489"/>
      <c r="B152" s="490"/>
      <c r="D152" s="479"/>
    </row>
    <row r="153" spans="1:4">
      <c r="A153" s="489"/>
      <c r="B153" s="490"/>
      <c r="D153" s="479"/>
    </row>
    <row r="154" spans="1:4">
      <c r="A154" s="489"/>
      <c r="B154" s="490"/>
      <c r="D154" s="479"/>
    </row>
    <row r="155" spans="1:4">
      <c r="A155" s="489"/>
      <c r="B155" s="491"/>
      <c r="D155" s="479"/>
    </row>
    <row r="156" spans="1:4">
      <c r="A156" s="489"/>
      <c r="B156" s="490"/>
      <c r="D156" s="479"/>
    </row>
    <row r="157" spans="1:4">
      <c r="A157" s="489"/>
      <c r="B157" s="490"/>
      <c r="D157" s="479"/>
    </row>
    <row r="158" spans="1:4">
      <c r="A158" s="489"/>
      <c r="B158" s="490"/>
      <c r="D158" s="479"/>
    </row>
    <row r="159" spans="1:4">
      <c r="A159" s="489"/>
      <c r="B159" s="491"/>
      <c r="D159" s="479"/>
    </row>
    <row r="160" spans="1:4">
      <c r="A160" s="489"/>
      <c r="B160" s="490"/>
      <c r="D160" s="479"/>
    </row>
    <row r="161" spans="1:4">
      <c r="A161" s="489"/>
      <c r="B161" s="494"/>
      <c r="D161" s="479"/>
    </row>
    <row r="162" spans="1:4">
      <c r="A162" s="489"/>
      <c r="B162" s="494"/>
      <c r="D162" s="479"/>
    </row>
    <row r="163" spans="1:4">
      <c r="A163" s="489"/>
      <c r="B163" s="490"/>
      <c r="D163" s="479"/>
    </row>
    <row r="164" spans="1:4">
      <c r="A164" s="489"/>
      <c r="B164" s="494"/>
      <c r="D164" s="479"/>
    </row>
    <row r="165" spans="1:4">
      <c r="A165" s="489"/>
      <c r="B165" s="494"/>
      <c r="D165" s="479"/>
    </row>
    <row r="166" spans="1:4">
      <c r="A166" s="489"/>
      <c r="B166" s="491"/>
      <c r="D166" s="479"/>
    </row>
    <row r="167" spans="1:4">
      <c r="A167" s="489"/>
      <c r="B167" s="490"/>
      <c r="D167" s="479"/>
    </row>
    <row r="168" spans="1:4">
      <c r="A168" s="489"/>
      <c r="B168" s="490"/>
      <c r="D168" s="479"/>
    </row>
    <row r="169" spans="1:4">
      <c r="A169" s="489"/>
      <c r="B169" s="490"/>
      <c r="D169" s="479"/>
    </row>
    <row r="170" spans="1:4">
      <c r="A170" s="489"/>
      <c r="B170" s="493"/>
      <c r="D170" s="479"/>
    </row>
    <row r="171" spans="1:4">
      <c r="A171" s="489"/>
      <c r="B171" s="491"/>
      <c r="D171" s="479"/>
    </row>
    <row r="172" spans="1:4">
      <c r="A172" s="489"/>
      <c r="B172" s="490"/>
      <c r="D172" s="479"/>
    </row>
    <row r="173" spans="1:4">
      <c r="A173" s="489"/>
      <c r="B173" s="494"/>
      <c r="D173" s="479"/>
    </row>
    <row r="174" spans="1:4">
      <c r="A174" s="489"/>
      <c r="B174" s="494"/>
      <c r="D174" s="479"/>
    </row>
    <row r="175" spans="1:4">
      <c r="A175" s="489"/>
      <c r="B175" s="490"/>
      <c r="D175" s="479"/>
    </row>
    <row r="176" spans="1:4">
      <c r="A176" s="489"/>
      <c r="B176" s="494"/>
      <c r="D176" s="479"/>
    </row>
    <row r="177" spans="1:4">
      <c r="A177" s="489"/>
      <c r="B177" s="494"/>
      <c r="D177" s="479"/>
    </row>
    <row r="178" spans="1:4">
      <c r="A178" s="489"/>
      <c r="B178" s="491"/>
      <c r="D178" s="479"/>
    </row>
    <row r="179" spans="1:4">
      <c r="A179" s="489"/>
      <c r="B179" s="490"/>
      <c r="D179" s="479"/>
    </row>
    <row r="180" spans="1:4">
      <c r="A180" s="489"/>
      <c r="B180" s="490"/>
      <c r="D180" s="479"/>
    </row>
    <row r="181" spans="1:4">
      <c r="A181" s="489"/>
      <c r="B181" s="490"/>
      <c r="D181" s="479"/>
    </row>
    <row r="182" spans="1:4">
      <c r="A182" s="489"/>
      <c r="B182" s="490"/>
      <c r="D182" s="479"/>
    </row>
    <row r="183" spans="1:4">
      <c r="A183" s="489"/>
      <c r="B183" s="490"/>
      <c r="D183" s="479"/>
    </row>
    <row r="184" spans="1:4">
      <c r="A184" s="489"/>
      <c r="B184" s="491"/>
      <c r="D184" s="479"/>
    </row>
    <row r="185" spans="1:4">
      <c r="A185" s="489"/>
      <c r="B185" s="490"/>
      <c r="D185" s="479"/>
    </row>
    <row r="186" spans="1:4">
      <c r="A186" s="489"/>
      <c r="B186" s="494"/>
      <c r="D186" s="479"/>
    </row>
    <row r="187" spans="1:4">
      <c r="A187" s="489"/>
      <c r="B187" s="495"/>
      <c r="D187" s="479"/>
    </row>
    <row r="188" spans="1:4">
      <c r="A188" s="489"/>
      <c r="B188" s="495"/>
      <c r="D188" s="479"/>
    </row>
    <row r="189" spans="1:4">
      <c r="A189" s="489"/>
      <c r="B189" s="495"/>
      <c r="D189" s="479"/>
    </row>
    <row r="190" spans="1:4">
      <c r="A190" s="489"/>
      <c r="B190" s="495"/>
      <c r="D190" s="479"/>
    </row>
    <row r="191" spans="1:4">
      <c r="A191" s="489"/>
      <c r="B191" s="495"/>
      <c r="D191" s="479"/>
    </row>
    <row r="192" spans="1:4">
      <c r="A192" s="489"/>
      <c r="B192" s="495"/>
      <c r="D192" s="479"/>
    </row>
    <row r="193" spans="1:4">
      <c r="A193" s="489"/>
      <c r="B193" s="481"/>
      <c r="D193" s="479"/>
    </row>
    <row r="194" spans="1:4">
      <c r="A194" s="489"/>
      <c r="B194" s="481"/>
      <c r="D194" s="479"/>
    </row>
    <row r="195" spans="1:4">
      <c r="A195" s="489"/>
      <c r="B195" s="481"/>
      <c r="D195" s="479"/>
    </row>
    <row r="196" spans="1:4">
      <c r="A196" s="489"/>
      <c r="B196" s="481"/>
      <c r="D196" s="479"/>
    </row>
    <row r="197" spans="1:4">
      <c r="A197" s="489"/>
      <c r="B197" s="481"/>
      <c r="D197" s="479"/>
    </row>
    <row r="198" spans="1:4">
      <c r="A198" s="489"/>
      <c r="B198" s="481"/>
      <c r="D198" s="479"/>
    </row>
    <row r="199" spans="1:4">
      <c r="A199" s="489"/>
      <c r="B199" s="481"/>
      <c r="D199" s="479"/>
    </row>
    <row r="200" spans="1:4">
      <c r="A200" s="489"/>
      <c r="B200" s="481"/>
      <c r="D200" s="479"/>
    </row>
    <row r="201" spans="1:4">
      <c r="A201" s="489"/>
      <c r="B201" s="481"/>
      <c r="D201" s="479"/>
    </row>
    <row r="202" spans="1:4">
      <c r="A202" s="489"/>
      <c r="B202" s="481"/>
      <c r="D202" s="479"/>
    </row>
    <row r="203" spans="1:4">
      <c r="A203" s="489"/>
      <c r="B203" s="481"/>
      <c r="D203" s="479"/>
    </row>
    <row r="204" spans="1:4">
      <c r="A204" s="489"/>
      <c r="B204" s="481"/>
      <c r="D204" s="479"/>
    </row>
    <row r="205" spans="1:4">
      <c r="A205" s="489"/>
      <c r="B205" s="481"/>
      <c r="D205" s="479"/>
    </row>
    <row r="206" spans="1:4">
      <c r="A206" s="489"/>
      <c r="B206" s="481"/>
      <c r="D206" s="479"/>
    </row>
    <row r="207" spans="1:4">
      <c r="A207" s="489"/>
      <c r="B207" s="481"/>
      <c r="D207" s="479"/>
    </row>
    <row r="208" spans="1:4">
      <c r="A208" s="489"/>
      <c r="B208" s="481"/>
      <c r="D208" s="479"/>
    </row>
    <row r="209" spans="1:4">
      <c r="A209" s="489"/>
      <c r="B209" s="481"/>
      <c r="D209" s="479"/>
    </row>
    <row r="210" spans="1:4">
      <c r="A210" s="489"/>
      <c r="B210" s="481"/>
      <c r="D210" s="479"/>
    </row>
    <row r="211" spans="1:4">
      <c r="A211" s="489"/>
      <c r="B211" s="481"/>
      <c r="D211" s="479"/>
    </row>
    <row r="212" spans="1:4">
      <c r="A212" s="489"/>
      <c r="B212" s="481"/>
      <c r="D212" s="479"/>
    </row>
    <row r="213" spans="1:4">
      <c r="A213" s="489"/>
      <c r="B213" s="481"/>
      <c r="D213" s="479"/>
    </row>
    <row r="214" spans="1:4">
      <c r="A214" s="489"/>
      <c r="B214" s="481"/>
      <c r="D214" s="479"/>
    </row>
    <row r="215" spans="1:4">
      <c r="A215" s="489"/>
      <c r="B215" s="481"/>
      <c r="D215" s="479"/>
    </row>
    <row r="216" spans="1:4">
      <c r="A216" s="489"/>
      <c r="B216" s="481"/>
      <c r="D216" s="479"/>
    </row>
    <row r="217" spans="1:4">
      <c r="A217" s="489"/>
      <c r="B217" s="481"/>
      <c r="D217" s="479"/>
    </row>
    <row r="218" spans="1:4">
      <c r="A218" s="489"/>
      <c r="B218" s="481"/>
      <c r="D218" s="479"/>
    </row>
    <row r="219" spans="1:4">
      <c r="A219" s="489"/>
      <c r="B219" s="481"/>
      <c r="D219" s="479"/>
    </row>
    <row r="220" spans="1:4">
      <c r="A220" s="489"/>
      <c r="B220" s="481"/>
      <c r="D220" s="479"/>
    </row>
    <row r="221" spans="1:4">
      <c r="A221" s="489"/>
      <c r="B221" s="481"/>
      <c r="D221" s="479"/>
    </row>
    <row r="222" spans="1:4">
      <c r="A222" s="489"/>
      <c r="B222" s="481"/>
      <c r="D222" s="479"/>
    </row>
    <row r="223" spans="1:4">
      <c r="A223" s="489"/>
      <c r="B223" s="481"/>
      <c r="D223" s="479"/>
    </row>
    <row r="224" spans="1:4">
      <c r="A224" s="489"/>
      <c r="B224" s="481"/>
      <c r="D224" s="479"/>
    </row>
    <row r="225" spans="1:4">
      <c r="A225" s="489"/>
      <c r="B225" s="481"/>
      <c r="D225" s="479"/>
    </row>
    <row r="226" spans="1:4">
      <c r="A226" s="489"/>
      <c r="B226" s="481"/>
      <c r="D226" s="479"/>
    </row>
    <row r="227" spans="1:4">
      <c r="A227" s="489"/>
      <c r="B227" s="481"/>
      <c r="D227" s="479"/>
    </row>
    <row r="228" spans="1:4">
      <c r="A228" s="489"/>
      <c r="B228" s="481"/>
      <c r="D228" s="479"/>
    </row>
    <row r="229" spans="1:4">
      <c r="A229" s="489"/>
      <c r="B229" s="481"/>
      <c r="D229" s="479"/>
    </row>
    <row r="230" spans="1:4">
      <c r="A230" s="489"/>
      <c r="B230" s="481"/>
      <c r="D230" s="479"/>
    </row>
    <row r="231" spans="1:4">
      <c r="A231" s="489"/>
      <c r="B231" s="481"/>
      <c r="D231" s="479"/>
    </row>
    <row r="232" spans="1:4">
      <c r="A232" s="489"/>
      <c r="B232" s="481"/>
      <c r="D232" s="479"/>
    </row>
    <row r="233" spans="1:4">
      <c r="A233" s="489"/>
      <c r="B233" s="481"/>
      <c r="D233" s="479"/>
    </row>
    <row r="234" spans="1:4">
      <c r="A234" s="489"/>
      <c r="B234" s="481"/>
      <c r="D234" s="479"/>
    </row>
    <row r="235" spans="1:4">
      <c r="A235" s="489"/>
      <c r="B235" s="481"/>
      <c r="D235" s="479"/>
    </row>
    <row r="236" spans="1:4">
      <c r="A236" s="489"/>
      <c r="B236" s="481"/>
      <c r="D236" s="479"/>
    </row>
    <row r="237" spans="1:4">
      <c r="A237" s="489"/>
      <c r="B237" s="481"/>
      <c r="D237" s="479"/>
    </row>
    <row r="238" spans="1:4">
      <c r="A238" s="489"/>
      <c r="B238" s="481"/>
      <c r="D238" s="479"/>
    </row>
    <row r="239" spans="1:4">
      <c r="A239" s="489"/>
      <c r="B239" s="481"/>
      <c r="D239" s="479"/>
    </row>
    <row r="240" spans="1:4">
      <c r="A240" s="489"/>
      <c r="B240" s="481"/>
      <c r="D240" s="479"/>
    </row>
    <row r="241" spans="1:4">
      <c r="A241" s="489"/>
      <c r="B241" s="481"/>
      <c r="D241" s="479"/>
    </row>
    <row r="242" spans="1:4">
      <c r="A242" s="489"/>
      <c r="B242" s="481"/>
      <c r="D242" s="479"/>
    </row>
    <row r="243" spans="1:4">
      <c r="A243" s="489"/>
      <c r="B243" s="481"/>
      <c r="D243" s="479"/>
    </row>
    <row r="244" spans="1:4">
      <c r="A244" s="489"/>
      <c r="B244" s="481"/>
      <c r="D244" s="479"/>
    </row>
    <row r="245" spans="1:4">
      <c r="A245" s="489"/>
      <c r="B245" s="481"/>
      <c r="D245" s="479"/>
    </row>
    <row r="246" spans="1:4">
      <c r="A246" s="489"/>
      <c r="B246" s="481"/>
      <c r="D246" s="479"/>
    </row>
    <row r="247" spans="1:4">
      <c r="A247" s="489"/>
      <c r="B247" s="481"/>
      <c r="D247" s="479"/>
    </row>
    <row r="248" spans="1:4">
      <c r="A248" s="489"/>
      <c r="B248" s="481"/>
      <c r="D248" s="479"/>
    </row>
    <row r="249" spans="1:4">
      <c r="A249" s="489"/>
      <c r="B249" s="481"/>
      <c r="D249" s="479"/>
    </row>
    <row r="250" spans="1:4">
      <c r="A250" s="489"/>
      <c r="B250" s="481"/>
      <c r="D250" s="479"/>
    </row>
    <row r="251" spans="1:4">
      <c r="A251" s="489"/>
      <c r="B251" s="481"/>
      <c r="D251" s="479"/>
    </row>
    <row r="252" spans="1:4">
      <c r="A252" s="489"/>
      <c r="B252" s="481"/>
      <c r="D252" s="479"/>
    </row>
    <row r="253" spans="1:4">
      <c r="A253" s="489"/>
      <c r="B253" s="481"/>
      <c r="D253" s="479"/>
    </row>
    <row r="254" spans="1:4">
      <c r="A254" s="489"/>
      <c r="B254" s="481"/>
      <c r="D254" s="479"/>
    </row>
    <row r="255" spans="1:4">
      <c r="A255" s="489"/>
      <c r="B255" s="481"/>
      <c r="D255" s="479"/>
    </row>
    <row r="256" spans="1:4">
      <c r="A256" s="489"/>
      <c r="B256" s="481"/>
      <c r="D256" s="479"/>
    </row>
    <row r="257" spans="1:4">
      <c r="A257" s="489"/>
      <c r="B257" s="481"/>
      <c r="D257" s="479"/>
    </row>
    <row r="258" spans="1:4">
      <c r="A258" s="489"/>
      <c r="B258" s="481"/>
      <c r="D258" s="479"/>
    </row>
    <row r="259" spans="1:4">
      <c r="A259" s="489"/>
      <c r="B259" s="481"/>
      <c r="D259" s="479"/>
    </row>
    <row r="260" spans="1:4">
      <c r="A260" s="489"/>
      <c r="B260" s="481"/>
      <c r="D260" s="479"/>
    </row>
    <row r="261" spans="1:4">
      <c r="A261" s="489"/>
      <c r="B261" s="481"/>
      <c r="D261" s="479"/>
    </row>
    <row r="262" spans="1:4">
      <c r="A262" s="489"/>
      <c r="B262" s="481"/>
      <c r="D262" s="479"/>
    </row>
    <row r="263" spans="1:4">
      <c r="A263" s="489"/>
      <c r="B263" s="481"/>
      <c r="D263" s="479"/>
    </row>
    <row r="264" spans="1:4">
      <c r="A264" s="489"/>
      <c r="B264" s="481"/>
      <c r="D264" s="479"/>
    </row>
    <row r="265" spans="1:4">
      <c r="A265" s="489"/>
      <c r="B265" s="481"/>
      <c r="D265" s="479"/>
    </row>
    <row r="266" spans="1:4">
      <c r="A266" s="489"/>
      <c r="B266" s="481"/>
      <c r="D266" s="479"/>
    </row>
    <row r="267" spans="1:4">
      <c r="A267" s="489"/>
      <c r="B267" s="481"/>
      <c r="D267" s="479"/>
    </row>
    <row r="268" spans="1:4">
      <c r="A268" s="489"/>
      <c r="B268" s="481"/>
      <c r="D268" s="479"/>
    </row>
    <row r="269" spans="1:4">
      <c r="A269" s="489"/>
      <c r="B269" s="481"/>
      <c r="D269" s="479"/>
    </row>
    <row r="270" spans="1:4">
      <c r="A270" s="489"/>
      <c r="B270" s="481"/>
      <c r="D270" s="479"/>
    </row>
    <row r="271" spans="1:4">
      <c r="A271" s="489"/>
      <c r="B271" s="481"/>
      <c r="D271" s="479"/>
    </row>
    <row r="272" spans="1:4">
      <c r="A272" s="489"/>
      <c r="B272" s="481"/>
      <c r="D272" s="479"/>
    </row>
    <row r="273" spans="1:4">
      <c r="A273" s="489"/>
      <c r="B273" s="481"/>
      <c r="D273" s="479"/>
    </row>
    <row r="274" spans="1:4">
      <c r="A274" s="489"/>
      <c r="B274" s="481"/>
      <c r="D274" s="479"/>
    </row>
    <row r="275" spans="1:4">
      <c r="A275" s="489"/>
      <c r="B275" s="481"/>
      <c r="D275" s="479"/>
    </row>
    <row r="276" spans="1:4">
      <c r="A276" s="489"/>
      <c r="B276" s="481"/>
      <c r="D276" s="479"/>
    </row>
    <row r="277" spans="1:4">
      <c r="A277" s="489"/>
      <c r="B277" s="481"/>
      <c r="D277" s="479"/>
    </row>
    <row r="278" spans="1:4">
      <c r="A278" s="489"/>
      <c r="B278" s="481"/>
      <c r="D278" s="479"/>
    </row>
    <row r="279" spans="1:4">
      <c r="A279" s="489"/>
      <c r="B279" s="481"/>
      <c r="D279" s="479"/>
    </row>
    <row r="280" spans="1:4">
      <c r="A280" s="489"/>
      <c r="B280" s="481"/>
      <c r="D280" s="479"/>
    </row>
    <row r="281" spans="1:4">
      <c r="A281" s="489"/>
      <c r="B281" s="481"/>
      <c r="D281" s="479"/>
    </row>
    <row r="282" spans="1:4">
      <c r="A282" s="489"/>
      <c r="B282" s="481"/>
      <c r="D282" s="479"/>
    </row>
    <row r="283" spans="1:4">
      <c r="A283" s="489"/>
      <c r="B283" s="481"/>
      <c r="D283" s="479"/>
    </row>
    <row r="284" spans="1:4">
      <c r="A284" s="489"/>
      <c r="B284" s="481"/>
      <c r="D284" s="479"/>
    </row>
    <row r="285" spans="1:4">
      <c r="A285" s="489"/>
      <c r="B285" s="481"/>
      <c r="D285" s="479"/>
    </row>
    <row r="286" spans="1:4">
      <c r="A286" s="489"/>
      <c r="B286" s="481"/>
      <c r="D286" s="479"/>
    </row>
    <row r="287" spans="1:4">
      <c r="A287" s="489"/>
      <c r="B287" s="481"/>
      <c r="D287" s="479"/>
    </row>
    <row r="288" spans="1:4">
      <c r="A288" s="489"/>
      <c r="B288" s="481"/>
      <c r="D288" s="479"/>
    </row>
    <row r="289" spans="1:4">
      <c r="A289" s="489"/>
      <c r="B289" s="481"/>
      <c r="D289" s="479"/>
    </row>
    <row r="290" spans="1:4">
      <c r="A290" s="489"/>
      <c r="B290" s="481"/>
      <c r="D290" s="479"/>
    </row>
    <row r="291" spans="1:4">
      <c r="A291" s="489"/>
      <c r="B291" s="481"/>
      <c r="D291" s="479"/>
    </row>
    <row r="292" spans="1:4">
      <c r="A292" s="489"/>
      <c r="B292" s="481"/>
      <c r="D292" s="479"/>
    </row>
    <row r="293" spans="1:4">
      <c r="A293" s="489"/>
      <c r="B293" s="481"/>
      <c r="D293" s="479"/>
    </row>
    <row r="294" spans="1:4">
      <c r="A294" s="489"/>
      <c r="B294" s="481"/>
      <c r="D294" s="479"/>
    </row>
    <row r="295" spans="1:4">
      <c r="A295" s="489"/>
      <c r="B295" s="481"/>
      <c r="D295" s="479"/>
    </row>
    <row r="296" spans="1:4">
      <c r="A296" s="489"/>
      <c r="B296" s="481"/>
      <c r="D296" s="479"/>
    </row>
    <row r="297" spans="1:4">
      <c r="A297" s="489"/>
      <c r="B297" s="481"/>
      <c r="D297" s="479"/>
    </row>
    <row r="298" spans="1:4">
      <c r="A298" s="489"/>
      <c r="B298" s="481"/>
      <c r="D298" s="479"/>
    </row>
    <row r="299" spans="1:4">
      <c r="A299" s="489"/>
      <c r="B299" s="481"/>
      <c r="D299" s="479"/>
    </row>
    <row r="300" spans="1:4">
      <c r="A300" s="489"/>
      <c r="B300" s="481"/>
      <c r="D300" s="479"/>
    </row>
    <row r="301" spans="1:4">
      <c r="A301" s="489"/>
      <c r="B301" s="481"/>
      <c r="D301" s="479"/>
    </row>
    <row r="302" spans="1:4">
      <c r="A302" s="489"/>
      <c r="B302" s="481"/>
      <c r="D302" s="479"/>
    </row>
    <row r="303" spans="1:4">
      <c r="A303" s="489"/>
      <c r="B303" s="481"/>
      <c r="D303" s="479"/>
    </row>
    <row r="304" spans="1:4">
      <c r="A304" s="489"/>
      <c r="B304" s="481"/>
      <c r="D304" s="479"/>
    </row>
    <row r="305" spans="1:4">
      <c r="A305" s="489"/>
      <c r="B305" s="481"/>
      <c r="D305" s="479"/>
    </row>
    <row r="306" spans="1:4">
      <c r="A306" s="489"/>
      <c r="B306" s="481"/>
      <c r="D306" s="479"/>
    </row>
    <row r="307" spans="1:4">
      <c r="A307" s="489"/>
      <c r="B307" s="481"/>
      <c r="D307" s="479"/>
    </row>
    <row r="308" spans="1:4">
      <c r="A308" s="489"/>
      <c r="B308" s="481"/>
      <c r="D308" s="479"/>
    </row>
    <row r="309" spans="1:4">
      <c r="A309" s="489"/>
      <c r="B309" s="481"/>
      <c r="D309" s="479"/>
    </row>
    <row r="310" spans="1:4">
      <c r="A310" s="489"/>
      <c r="B310" s="481"/>
      <c r="D310" s="479"/>
    </row>
    <row r="311" spans="1:4">
      <c r="A311" s="489"/>
      <c r="B311" s="481"/>
      <c r="D311" s="479"/>
    </row>
    <row r="312" spans="1:4">
      <c r="A312" s="489"/>
      <c r="B312" s="481"/>
      <c r="D312" s="479"/>
    </row>
    <row r="313" spans="1:4">
      <c r="A313" s="489"/>
      <c r="B313" s="481"/>
      <c r="D313" s="479"/>
    </row>
    <row r="314" spans="1:4">
      <c r="A314" s="489"/>
      <c r="B314" s="481"/>
      <c r="D314" s="479"/>
    </row>
    <row r="315" spans="1:4">
      <c r="A315" s="489"/>
      <c r="B315" s="481"/>
      <c r="D315" s="479"/>
    </row>
    <row r="316" spans="1:4">
      <c r="A316" s="489"/>
      <c r="B316" s="481"/>
      <c r="D316" s="479"/>
    </row>
    <row r="317" spans="1:4">
      <c r="A317" s="489"/>
      <c r="B317" s="481"/>
      <c r="D317" s="479"/>
    </row>
    <row r="318" spans="1:4">
      <c r="A318" s="489"/>
      <c r="B318" s="481"/>
      <c r="D318" s="479"/>
    </row>
    <row r="319" spans="1:4">
      <c r="A319" s="489"/>
      <c r="B319" s="481"/>
      <c r="D319" s="479"/>
    </row>
    <row r="320" spans="1:4">
      <c r="A320" s="489"/>
      <c r="B320" s="481"/>
      <c r="D320" s="479"/>
    </row>
    <row r="321" spans="1:4">
      <c r="A321" s="489"/>
      <c r="B321" s="481"/>
      <c r="D321" s="479"/>
    </row>
    <row r="322" spans="1:4">
      <c r="A322" s="489"/>
      <c r="B322" s="481"/>
      <c r="D322" s="479"/>
    </row>
    <row r="323" spans="1:4">
      <c r="A323" s="489"/>
      <c r="B323" s="481"/>
      <c r="D323" s="479"/>
    </row>
    <row r="324" spans="1:4">
      <c r="A324" s="489"/>
      <c r="B324" s="481"/>
      <c r="D324" s="479"/>
    </row>
    <row r="325" spans="1:4">
      <c r="A325" s="489"/>
      <c r="B325" s="481"/>
      <c r="D325" s="479"/>
    </row>
    <row r="326" spans="1:4">
      <c r="A326" s="489"/>
      <c r="B326" s="481"/>
      <c r="D326" s="479"/>
    </row>
    <row r="327" spans="1:4">
      <c r="A327" s="489"/>
      <c r="B327" s="481"/>
      <c r="D327" s="479"/>
    </row>
    <row r="328" spans="1:4">
      <c r="A328" s="489"/>
      <c r="B328" s="481"/>
      <c r="D328" s="479"/>
    </row>
    <row r="329" spans="1:4">
      <c r="A329" s="489"/>
      <c r="B329" s="481"/>
      <c r="D329" s="479"/>
    </row>
    <row r="330" spans="1:4">
      <c r="A330" s="489"/>
      <c r="B330" s="481"/>
      <c r="D330" s="479"/>
    </row>
    <row r="331" spans="1:4">
      <c r="A331" s="489"/>
      <c r="B331" s="481"/>
      <c r="D331" s="479"/>
    </row>
    <row r="332" spans="1:4">
      <c r="A332" s="489"/>
      <c r="B332" s="481"/>
      <c r="D332" s="479"/>
    </row>
    <row r="333" spans="1:4">
      <c r="A333" s="489"/>
      <c r="B333" s="481"/>
      <c r="D333" s="479"/>
    </row>
    <row r="334" spans="1:4">
      <c r="A334" s="489"/>
      <c r="B334" s="481"/>
      <c r="D334" s="479"/>
    </row>
    <row r="335" spans="1:4">
      <c r="A335" s="489"/>
      <c r="B335" s="481"/>
      <c r="D335" s="479"/>
    </row>
    <row r="336" spans="1:4">
      <c r="A336" s="489"/>
      <c r="B336" s="481"/>
      <c r="D336" s="479"/>
    </row>
    <row r="337" spans="1:4">
      <c r="A337" s="489"/>
      <c r="B337" s="481"/>
      <c r="D337" s="479"/>
    </row>
    <row r="338" spans="1:4">
      <c r="A338" s="489"/>
      <c r="B338" s="481"/>
      <c r="D338" s="479"/>
    </row>
    <row r="339" spans="1:4">
      <c r="A339" s="489"/>
      <c r="B339" s="481"/>
      <c r="D339" s="479"/>
    </row>
    <row r="340" spans="1:4">
      <c r="A340" s="489"/>
      <c r="B340" s="481"/>
      <c r="D340" s="479"/>
    </row>
    <row r="341" spans="1:4">
      <c r="A341" s="489"/>
      <c r="B341" s="481"/>
      <c r="D341" s="479"/>
    </row>
    <row r="342" spans="1:4">
      <c r="A342" s="489"/>
      <c r="B342" s="481"/>
      <c r="D342" s="479"/>
    </row>
    <row r="343" spans="1:4">
      <c r="A343" s="489"/>
      <c r="B343" s="481"/>
      <c r="D343" s="479"/>
    </row>
    <row r="344" spans="1:4">
      <c r="A344" s="489"/>
      <c r="B344" s="481"/>
      <c r="D344" s="479"/>
    </row>
    <row r="345" spans="1:4">
      <c r="A345" s="489"/>
      <c r="B345" s="481"/>
      <c r="D345" s="479"/>
    </row>
    <row r="346" spans="1:4">
      <c r="A346" s="489"/>
      <c r="B346" s="481"/>
      <c r="D346" s="479"/>
    </row>
    <row r="347" spans="1:4">
      <c r="A347" s="489"/>
      <c r="B347" s="481"/>
      <c r="D347" s="479"/>
    </row>
    <row r="348" spans="1:4">
      <c r="A348" s="489"/>
      <c r="B348" s="481"/>
      <c r="D348" s="479"/>
    </row>
    <row r="349" spans="1:4">
      <c r="A349" s="489"/>
      <c r="B349" s="481"/>
      <c r="D349" s="479"/>
    </row>
    <row r="350" spans="1:4">
      <c r="A350" s="489"/>
      <c r="B350" s="481"/>
      <c r="D350" s="479"/>
    </row>
    <row r="351" spans="1:4">
      <c r="A351" s="489"/>
      <c r="B351" s="481"/>
      <c r="D351" s="479"/>
    </row>
    <row r="352" spans="1:4">
      <c r="A352" s="489"/>
      <c r="B352" s="481"/>
      <c r="D352" s="479"/>
    </row>
  </sheetData>
  <sheetProtection password="CF7A" sheet="1" objects="1" scenarios="1"/>
  <mergeCells count="2">
    <mergeCell ref="C21:C23"/>
    <mergeCell ref="D40:D43"/>
  </mergeCells>
  <dataValidations count="1">
    <dataValidation type="list" allowBlank="1" showInputMessage="1" showErrorMessage="1" sqref="C65068 IU65068 SQ65068 ACM65068 AMI65068 AWE65068 BGA65068 BPW65068 BZS65068 CJO65068 CTK65068 DDG65068 DNC65068 DWY65068 EGU65068 EQQ65068 FAM65068 FKI65068 FUE65068 GEA65068 GNW65068 GXS65068 HHO65068 HRK65068 IBG65068 ILC65068 IUY65068 JEU65068 JOQ65068 JYM65068 KII65068 KSE65068 LCA65068 LLW65068 LVS65068 MFO65068 MPK65068 MZG65068 NJC65068 NSY65068 OCU65068 OMQ65068 OWM65068 PGI65068 PQE65068 QAA65068 QJW65068 QTS65068 RDO65068 RNK65068 RXG65068 SHC65068 SQY65068 TAU65068 TKQ65068 TUM65068 UEI65068 UOE65068 UYA65068 VHW65068 VRS65068 WBO65068 WLK65068 WVG65068 C130604 IU130604 SQ130604 ACM130604 AMI130604 AWE130604 BGA130604 BPW130604 BZS130604 CJO130604 CTK130604 DDG130604 DNC130604 DWY130604 EGU130604 EQQ130604 FAM130604 FKI130604 FUE130604 GEA130604 GNW130604 GXS130604 HHO130604 HRK130604 IBG130604 ILC130604 IUY130604 JEU130604 JOQ130604 JYM130604 KII130604 KSE130604 LCA130604 LLW130604 LVS130604 MFO130604 MPK130604 MZG130604 NJC130604 NSY130604 OCU130604 OMQ130604 OWM130604 PGI130604 PQE130604 QAA130604 QJW130604 QTS130604 RDO130604 RNK130604 RXG130604 SHC130604 SQY130604 TAU130604 TKQ130604 TUM130604 UEI130604 UOE130604 UYA130604 VHW130604 VRS130604 WBO130604 WLK130604 WVG130604 C196140 IU196140 SQ196140 ACM196140 AMI196140 AWE196140 BGA196140 BPW196140 BZS196140 CJO196140 CTK196140 DDG196140 DNC196140 DWY196140 EGU196140 EQQ196140 FAM196140 FKI196140 FUE196140 GEA196140 GNW196140 GXS196140 HHO196140 HRK196140 IBG196140 ILC196140 IUY196140 JEU196140 JOQ196140 JYM196140 KII196140 KSE196140 LCA196140 LLW196140 LVS196140 MFO196140 MPK196140 MZG196140 NJC196140 NSY196140 OCU196140 OMQ196140 OWM196140 PGI196140 PQE196140 QAA196140 QJW196140 QTS196140 RDO196140 RNK196140 RXG196140 SHC196140 SQY196140 TAU196140 TKQ196140 TUM196140 UEI196140 UOE196140 UYA196140 VHW196140 VRS196140 WBO196140 WLK196140 WVG196140 C261676 IU261676 SQ261676 ACM261676 AMI261676 AWE261676 BGA261676 BPW261676 BZS261676 CJO261676 CTK261676 DDG261676 DNC261676 DWY261676 EGU261676 EQQ261676 FAM261676 FKI261676 FUE261676 GEA261676 GNW261676 GXS261676 HHO261676 HRK261676 IBG261676 ILC261676 IUY261676 JEU261676 JOQ261676 JYM261676 KII261676 KSE261676 LCA261676 LLW261676 LVS261676 MFO261676 MPK261676 MZG261676 NJC261676 NSY261676 OCU261676 OMQ261676 OWM261676 PGI261676 PQE261676 QAA261676 QJW261676 QTS261676 RDO261676 RNK261676 RXG261676 SHC261676 SQY261676 TAU261676 TKQ261676 TUM261676 UEI261676 UOE261676 UYA261676 VHW261676 VRS261676 WBO261676 WLK261676 WVG261676 C327212 IU327212 SQ327212 ACM327212 AMI327212 AWE327212 BGA327212 BPW327212 BZS327212 CJO327212 CTK327212 DDG327212 DNC327212 DWY327212 EGU327212 EQQ327212 FAM327212 FKI327212 FUE327212 GEA327212 GNW327212 GXS327212 HHO327212 HRK327212 IBG327212 ILC327212 IUY327212 JEU327212 JOQ327212 JYM327212 KII327212 KSE327212 LCA327212 LLW327212 LVS327212 MFO327212 MPK327212 MZG327212 NJC327212 NSY327212 OCU327212 OMQ327212 OWM327212 PGI327212 PQE327212 QAA327212 QJW327212 QTS327212 RDO327212 RNK327212 RXG327212 SHC327212 SQY327212 TAU327212 TKQ327212 TUM327212 UEI327212 UOE327212 UYA327212 VHW327212 VRS327212 WBO327212 WLK327212 WVG327212 C392748 IU392748 SQ392748 ACM392748 AMI392748 AWE392748 BGA392748 BPW392748 BZS392748 CJO392748 CTK392748 DDG392748 DNC392748 DWY392748 EGU392748 EQQ392748 FAM392748 FKI392748 FUE392748 GEA392748 GNW392748 GXS392748 HHO392748 HRK392748 IBG392748 ILC392748 IUY392748 JEU392748 JOQ392748 JYM392748 KII392748 KSE392748 LCA392748 LLW392748 LVS392748 MFO392748 MPK392748 MZG392748 NJC392748 NSY392748 OCU392748 OMQ392748 OWM392748 PGI392748 PQE392748 QAA392748 QJW392748 QTS392748 RDO392748 RNK392748 RXG392748 SHC392748 SQY392748 TAU392748 TKQ392748 TUM392748 UEI392748 UOE392748 UYA392748 VHW392748 VRS392748 WBO392748 WLK392748 WVG392748 C458284 IU458284 SQ458284 ACM458284 AMI458284 AWE458284 BGA458284 BPW458284 BZS458284 CJO458284 CTK458284 DDG458284 DNC458284 DWY458284 EGU458284 EQQ458284 FAM458284 FKI458284 FUE458284 GEA458284 GNW458284 GXS458284 HHO458284 HRK458284 IBG458284 ILC458284 IUY458284 JEU458284 JOQ458284 JYM458284 KII458284 KSE458284 LCA458284 LLW458284 LVS458284 MFO458284 MPK458284 MZG458284 NJC458284 NSY458284 OCU458284 OMQ458284 OWM458284 PGI458284 PQE458284 QAA458284 QJW458284 QTS458284 RDO458284 RNK458284 RXG458284 SHC458284 SQY458284 TAU458284 TKQ458284 TUM458284 UEI458284 UOE458284 UYA458284 VHW458284 VRS458284 WBO458284 WLK458284 WVG458284 C523820 IU523820 SQ523820 ACM523820 AMI523820 AWE523820 BGA523820 BPW523820 BZS523820 CJO523820 CTK523820 DDG523820 DNC523820 DWY523820 EGU523820 EQQ523820 FAM523820 FKI523820 FUE523820 GEA523820 GNW523820 GXS523820 HHO523820 HRK523820 IBG523820 ILC523820 IUY523820 JEU523820 JOQ523820 JYM523820 KII523820 KSE523820 LCA523820 LLW523820 LVS523820 MFO523820 MPK523820 MZG523820 NJC523820 NSY523820 OCU523820 OMQ523820 OWM523820 PGI523820 PQE523820 QAA523820 QJW523820 QTS523820 RDO523820 RNK523820 RXG523820 SHC523820 SQY523820 TAU523820 TKQ523820 TUM523820 UEI523820 UOE523820 UYA523820 VHW523820 VRS523820 WBO523820 WLK523820 WVG523820 C589356 IU589356 SQ589356 ACM589356 AMI589356 AWE589356 BGA589356 BPW589356 BZS589356 CJO589356 CTK589356 DDG589356 DNC589356 DWY589356 EGU589356 EQQ589356 FAM589356 FKI589356 FUE589356 GEA589356 GNW589356 GXS589356 HHO589356 HRK589356 IBG589356 ILC589356 IUY589356 JEU589356 JOQ589356 JYM589356 KII589356 KSE589356 LCA589356 LLW589356 LVS589356 MFO589356 MPK589356 MZG589356 NJC589356 NSY589356 OCU589356 OMQ589356 OWM589356 PGI589356 PQE589356 QAA589356 QJW589356 QTS589356 RDO589356 RNK589356 RXG589356 SHC589356 SQY589356 TAU589356 TKQ589356 TUM589356 UEI589356 UOE589356 UYA589356 VHW589356 VRS589356 WBO589356 WLK589356 WVG589356 C654892 IU654892 SQ654892 ACM654892 AMI654892 AWE654892 BGA654892 BPW654892 BZS654892 CJO654892 CTK654892 DDG654892 DNC654892 DWY654892 EGU654892 EQQ654892 FAM654892 FKI654892 FUE654892 GEA654892 GNW654892 GXS654892 HHO654892 HRK654892 IBG654892 ILC654892 IUY654892 JEU654892 JOQ654892 JYM654892 KII654892 KSE654892 LCA654892 LLW654892 LVS654892 MFO654892 MPK654892 MZG654892 NJC654892 NSY654892 OCU654892 OMQ654892 OWM654892 PGI654892 PQE654892 QAA654892 QJW654892 QTS654892 RDO654892 RNK654892 RXG654892 SHC654892 SQY654892 TAU654892 TKQ654892 TUM654892 UEI654892 UOE654892 UYA654892 VHW654892 VRS654892 WBO654892 WLK654892 WVG654892 C720428 IU720428 SQ720428 ACM720428 AMI720428 AWE720428 BGA720428 BPW720428 BZS720428 CJO720428 CTK720428 DDG720428 DNC720428 DWY720428 EGU720428 EQQ720428 FAM720428 FKI720428 FUE720428 GEA720428 GNW720428 GXS720428 HHO720428 HRK720428 IBG720428 ILC720428 IUY720428 JEU720428 JOQ720428 JYM720428 KII720428 KSE720428 LCA720428 LLW720428 LVS720428 MFO720428 MPK720428 MZG720428 NJC720428 NSY720428 OCU720428 OMQ720428 OWM720428 PGI720428 PQE720428 QAA720428 QJW720428 QTS720428 RDO720428 RNK720428 RXG720428 SHC720428 SQY720428 TAU720428 TKQ720428 TUM720428 UEI720428 UOE720428 UYA720428 VHW720428 VRS720428 WBO720428 WLK720428 WVG720428 C785964 IU785964 SQ785964 ACM785964 AMI785964 AWE785964 BGA785964 BPW785964 BZS785964 CJO785964 CTK785964 DDG785964 DNC785964 DWY785964 EGU785964 EQQ785964 FAM785964 FKI785964 FUE785964 GEA785964 GNW785964 GXS785964 HHO785964 HRK785964 IBG785964 ILC785964 IUY785964 JEU785964 JOQ785964 JYM785964 KII785964 KSE785964 LCA785964 LLW785964 LVS785964 MFO785964 MPK785964 MZG785964 NJC785964 NSY785964 OCU785964 OMQ785964 OWM785964 PGI785964 PQE785964 QAA785964 QJW785964 QTS785964 RDO785964 RNK785964 RXG785964 SHC785964 SQY785964 TAU785964 TKQ785964 TUM785964 UEI785964 UOE785964 UYA785964 VHW785964 VRS785964 WBO785964 WLK785964 WVG785964 C851500 IU851500 SQ851500 ACM851500 AMI851500 AWE851500 BGA851500 BPW851500 BZS851500 CJO851500 CTK851500 DDG851500 DNC851500 DWY851500 EGU851500 EQQ851500 FAM851500 FKI851500 FUE851500 GEA851500 GNW851500 GXS851500 HHO851500 HRK851500 IBG851500 ILC851500 IUY851500 JEU851500 JOQ851500 JYM851500 KII851500 KSE851500 LCA851500 LLW851500 LVS851500 MFO851500 MPK851500 MZG851500 NJC851500 NSY851500 OCU851500 OMQ851500 OWM851500 PGI851500 PQE851500 QAA851500 QJW851500 QTS851500 RDO851500 RNK851500 RXG851500 SHC851500 SQY851500 TAU851500 TKQ851500 TUM851500 UEI851500 UOE851500 UYA851500 VHW851500 VRS851500 WBO851500 WLK851500 WVG851500 C917036 IU917036 SQ917036 ACM917036 AMI917036 AWE917036 BGA917036 BPW917036 BZS917036 CJO917036 CTK917036 DDG917036 DNC917036 DWY917036 EGU917036 EQQ917036 FAM917036 FKI917036 FUE917036 GEA917036 GNW917036 GXS917036 HHO917036 HRK917036 IBG917036 ILC917036 IUY917036 JEU917036 JOQ917036 JYM917036 KII917036 KSE917036 LCA917036 LLW917036 LVS917036 MFO917036 MPK917036 MZG917036 NJC917036 NSY917036 OCU917036 OMQ917036 OWM917036 PGI917036 PQE917036 QAA917036 QJW917036 QTS917036 RDO917036 RNK917036 RXG917036 SHC917036 SQY917036 TAU917036 TKQ917036 TUM917036 UEI917036 UOE917036 UYA917036 VHW917036 VRS917036 WBO917036 WLK917036 WVG917036 C982572 IU982572 SQ982572 ACM982572 AMI982572 AWE982572 BGA982572 BPW982572 BZS982572 CJO982572 CTK982572 DDG982572 DNC982572 DWY982572 EGU982572 EQQ982572 FAM982572 FKI982572 FUE982572 GEA982572 GNW982572 GXS982572 HHO982572 HRK982572 IBG982572 ILC982572 IUY982572 JEU982572 JOQ982572 JYM982572 KII982572 KSE982572 LCA982572 LLW982572 LVS982572 MFO982572 MPK982572 MZG982572 NJC982572 NSY982572 OCU982572 OMQ982572 OWM982572 PGI982572 PQE982572 QAA982572 QJW982572 QTS982572 RDO982572 RNK982572 RXG982572 SHC982572 SQY982572 TAU982572 TKQ982572 TUM982572 UEI982572 UOE982572 UYA982572 VHW982572 VRS982572 WBO982572 WLK982572 WVG982572">
      <formula1>$G$2:$G$9</formula1>
    </dataValidation>
  </dataValidations>
  <pageMargins left="0.11811023622047245" right="0.31496062992125984" top="0.15748031496062992" bottom="0.15748031496062992" header="0.11811023622047245" footer="0.11811023622047245"/>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9"/>
  <sheetViews>
    <sheetView workbookViewId="0">
      <pane ySplit="12" topLeftCell="A13" activePane="bottomLeft" state="frozen"/>
      <selection pane="bottomLeft" activeCell="D26" sqref="D26"/>
    </sheetView>
  </sheetViews>
  <sheetFormatPr defaultRowHeight="12.75"/>
  <cols>
    <col min="1" max="1" width="8.85546875" style="475" customWidth="1"/>
    <col min="2" max="2" width="49.42578125" style="479" customWidth="1"/>
    <col min="3" max="3" width="11" style="479" customWidth="1"/>
    <col min="4" max="4" width="74.140625" style="481" customWidth="1"/>
    <col min="5" max="9" width="9.140625" style="479"/>
    <col min="10" max="10" width="9.140625" style="479" hidden="1" customWidth="1"/>
    <col min="11" max="255" width="9.140625" style="479"/>
    <col min="256" max="256" width="9.140625" style="479" customWidth="1"/>
    <col min="257" max="257" width="32.85546875" style="479" customWidth="1"/>
    <col min="258" max="258" width="20.140625" style="479" customWidth="1"/>
    <col min="259" max="259" width="52.85546875" style="479" customWidth="1"/>
    <col min="260" max="265" width="9.140625" style="479"/>
    <col min="266" max="266" width="0" style="479" hidden="1" customWidth="1"/>
    <col min="267" max="511" width="9.140625" style="479"/>
    <col min="512" max="512" width="9.140625" style="479" customWidth="1"/>
    <col min="513" max="513" width="32.85546875" style="479" customWidth="1"/>
    <col min="514" max="514" width="20.140625" style="479" customWidth="1"/>
    <col min="515" max="515" width="52.85546875" style="479" customWidth="1"/>
    <col min="516" max="521" width="9.140625" style="479"/>
    <col min="522" max="522" width="0" style="479" hidden="1" customWidth="1"/>
    <col min="523" max="767" width="9.140625" style="479"/>
    <col min="768" max="768" width="9.140625" style="479" customWidth="1"/>
    <col min="769" max="769" width="32.85546875" style="479" customWidth="1"/>
    <col min="770" max="770" width="20.140625" style="479" customWidth="1"/>
    <col min="771" max="771" width="52.85546875" style="479" customWidth="1"/>
    <col min="772" max="777" width="9.140625" style="479"/>
    <col min="778" max="778" width="0" style="479" hidden="1" customWidth="1"/>
    <col min="779" max="1023" width="9.140625" style="479"/>
    <col min="1024" max="1024" width="9.140625" style="479" customWidth="1"/>
    <col min="1025" max="1025" width="32.85546875" style="479" customWidth="1"/>
    <col min="1026" max="1026" width="20.140625" style="479" customWidth="1"/>
    <col min="1027" max="1027" width="52.85546875" style="479" customWidth="1"/>
    <col min="1028" max="1033" width="9.140625" style="479"/>
    <col min="1034" max="1034" width="0" style="479" hidden="1" customWidth="1"/>
    <col min="1035" max="1279" width="9.140625" style="479"/>
    <col min="1280" max="1280" width="9.140625" style="479" customWidth="1"/>
    <col min="1281" max="1281" width="32.85546875" style="479" customWidth="1"/>
    <col min="1282" max="1282" width="20.140625" style="479" customWidth="1"/>
    <col min="1283" max="1283" width="52.85546875" style="479" customWidth="1"/>
    <col min="1284" max="1289" width="9.140625" style="479"/>
    <col min="1290" max="1290" width="0" style="479" hidden="1" customWidth="1"/>
    <col min="1291" max="1535" width="9.140625" style="479"/>
    <col min="1536" max="1536" width="9.140625" style="479" customWidth="1"/>
    <col min="1537" max="1537" width="32.85546875" style="479" customWidth="1"/>
    <col min="1538" max="1538" width="20.140625" style="479" customWidth="1"/>
    <col min="1539" max="1539" width="52.85546875" style="479" customWidth="1"/>
    <col min="1540" max="1545" width="9.140625" style="479"/>
    <col min="1546" max="1546" width="0" style="479" hidden="1" customWidth="1"/>
    <col min="1547" max="1791" width="9.140625" style="479"/>
    <col min="1792" max="1792" width="9.140625" style="479" customWidth="1"/>
    <col min="1793" max="1793" width="32.85546875" style="479" customWidth="1"/>
    <col min="1794" max="1794" width="20.140625" style="479" customWidth="1"/>
    <col min="1795" max="1795" width="52.85546875" style="479" customWidth="1"/>
    <col min="1796" max="1801" width="9.140625" style="479"/>
    <col min="1802" max="1802" width="0" style="479" hidden="1" customWidth="1"/>
    <col min="1803" max="2047" width="9.140625" style="479"/>
    <col min="2048" max="2048" width="9.140625" style="479" customWidth="1"/>
    <col min="2049" max="2049" width="32.85546875" style="479" customWidth="1"/>
    <col min="2050" max="2050" width="20.140625" style="479" customWidth="1"/>
    <col min="2051" max="2051" width="52.85546875" style="479" customWidth="1"/>
    <col min="2052" max="2057" width="9.140625" style="479"/>
    <col min="2058" max="2058" width="0" style="479" hidden="1" customWidth="1"/>
    <col min="2059" max="2303" width="9.140625" style="479"/>
    <col min="2304" max="2304" width="9.140625" style="479" customWidth="1"/>
    <col min="2305" max="2305" width="32.85546875" style="479" customWidth="1"/>
    <col min="2306" max="2306" width="20.140625" style="479" customWidth="1"/>
    <col min="2307" max="2307" width="52.85546875" style="479" customWidth="1"/>
    <col min="2308" max="2313" width="9.140625" style="479"/>
    <col min="2314" max="2314" width="0" style="479" hidden="1" customWidth="1"/>
    <col min="2315" max="2559" width="9.140625" style="479"/>
    <col min="2560" max="2560" width="9.140625" style="479" customWidth="1"/>
    <col min="2561" max="2561" width="32.85546875" style="479" customWidth="1"/>
    <col min="2562" max="2562" width="20.140625" style="479" customWidth="1"/>
    <col min="2563" max="2563" width="52.85546875" style="479" customWidth="1"/>
    <col min="2564" max="2569" width="9.140625" style="479"/>
    <col min="2570" max="2570" width="0" style="479" hidden="1" customWidth="1"/>
    <col min="2571" max="2815" width="9.140625" style="479"/>
    <col min="2816" max="2816" width="9.140625" style="479" customWidth="1"/>
    <col min="2817" max="2817" width="32.85546875" style="479" customWidth="1"/>
    <col min="2818" max="2818" width="20.140625" style="479" customWidth="1"/>
    <col min="2819" max="2819" width="52.85546875" style="479" customWidth="1"/>
    <col min="2820" max="2825" width="9.140625" style="479"/>
    <col min="2826" max="2826" width="0" style="479" hidden="1" customWidth="1"/>
    <col min="2827" max="3071" width="9.140625" style="479"/>
    <col min="3072" max="3072" width="9.140625" style="479" customWidth="1"/>
    <col min="3073" max="3073" width="32.85546875" style="479" customWidth="1"/>
    <col min="3074" max="3074" width="20.140625" style="479" customWidth="1"/>
    <col min="3075" max="3075" width="52.85546875" style="479" customWidth="1"/>
    <col min="3076" max="3081" width="9.140625" style="479"/>
    <col min="3082" max="3082" width="0" style="479" hidden="1" customWidth="1"/>
    <col min="3083" max="3327" width="9.140625" style="479"/>
    <col min="3328" max="3328" width="9.140625" style="479" customWidth="1"/>
    <col min="3329" max="3329" width="32.85546875" style="479" customWidth="1"/>
    <col min="3330" max="3330" width="20.140625" style="479" customWidth="1"/>
    <col min="3331" max="3331" width="52.85546875" style="479" customWidth="1"/>
    <col min="3332" max="3337" width="9.140625" style="479"/>
    <col min="3338" max="3338" width="0" style="479" hidden="1" customWidth="1"/>
    <col min="3339" max="3583" width="9.140625" style="479"/>
    <col min="3584" max="3584" width="9.140625" style="479" customWidth="1"/>
    <col min="3585" max="3585" width="32.85546875" style="479" customWidth="1"/>
    <col min="3586" max="3586" width="20.140625" style="479" customWidth="1"/>
    <col min="3587" max="3587" width="52.85546875" style="479" customWidth="1"/>
    <col min="3588" max="3593" width="9.140625" style="479"/>
    <col min="3594" max="3594" width="0" style="479" hidden="1" customWidth="1"/>
    <col min="3595" max="3839" width="9.140625" style="479"/>
    <col min="3840" max="3840" width="9.140625" style="479" customWidth="1"/>
    <col min="3841" max="3841" width="32.85546875" style="479" customWidth="1"/>
    <col min="3842" max="3842" width="20.140625" style="479" customWidth="1"/>
    <col min="3843" max="3843" width="52.85546875" style="479" customWidth="1"/>
    <col min="3844" max="3849" width="9.140625" style="479"/>
    <col min="3850" max="3850" width="0" style="479" hidden="1" customWidth="1"/>
    <col min="3851" max="4095" width="9.140625" style="479"/>
    <col min="4096" max="4096" width="9.140625" style="479" customWidth="1"/>
    <col min="4097" max="4097" width="32.85546875" style="479" customWidth="1"/>
    <col min="4098" max="4098" width="20.140625" style="479" customWidth="1"/>
    <col min="4099" max="4099" width="52.85546875" style="479" customWidth="1"/>
    <col min="4100" max="4105" width="9.140625" style="479"/>
    <col min="4106" max="4106" width="0" style="479" hidden="1" customWidth="1"/>
    <col min="4107" max="4351" width="9.140625" style="479"/>
    <col min="4352" max="4352" width="9.140625" style="479" customWidth="1"/>
    <col min="4353" max="4353" width="32.85546875" style="479" customWidth="1"/>
    <col min="4354" max="4354" width="20.140625" style="479" customWidth="1"/>
    <col min="4355" max="4355" width="52.85546875" style="479" customWidth="1"/>
    <col min="4356" max="4361" width="9.140625" style="479"/>
    <col min="4362" max="4362" width="0" style="479" hidden="1" customWidth="1"/>
    <col min="4363" max="4607" width="9.140625" style="479"/>
    <col min="4608" max="4608" width="9.140625" style="479" customWidth="1"/>
    <col min="4609" max="4609" width="32.85546875" style="479" customWidth="1"/>
    <col min="4610" max="4610" width="20.140625" style="479" customWidth="1"/>
    <col min="4611" max="4611" width="52.85546875" style="479" customWidth="1"/>
    <col min="4612" max="4617" width="9.140625" style="479"/>
    <col min="4618" max="4618" width="0" style="479" hidden="1" customWidth="1"/>
    <col min="4619" max="4863" width="9.140625" style="479"/>
    <col min="4864" max="4864" width="9.140625" style="479" customWidth="1"/>
    <col min="4865" max="4865" width="32.85546875" style="479" customWidth="1"/>
    <col min="4866" max="4866" width="20.140625" style="479" customWidth="1"/>
    <col min="4867" max="4867" width="52.85546875" style="479" customWidth="1"/>
    <col min="4868" max="4873" width="9.140625" style="479"/>
    <col min="4874" max="4874" width="0" style="479" hidden="1" customWidth="1"/>
    <col min="4875" max="5119" width="9.140625" style="479"/>
    <col min="5120" max="5120" width="9.140625" style="479" customWidth="1"/>
    <col min="5121" max="5121" width="32.85546875" style="479" customWidth="1"/>
    <col min="5122" max="5122" width="20.140625" style="479" customWidth="1"/>
    <col min="5123" max="5123" width="52.85546875" style="479" customWidth="1"/>
    <col min="5124" max="5129" width="9.140625" style="479"/>
    <col min="5130" max="5130" width="0" style="479" hidden="1" customWidth="1"/>
    <col min="5131" max="5375" width="9.140625" style="479"/>
    <col min="5376" max="5376" width="9.140625" style="479" customWidth="1"/>
    <col min="5377" max="5377" width="32.85546875" style="479" customWidth="1"/>
    <col min="5378" max="5378" width="20.140625" style="479" customWidth="1"/>
    <col min="5379" max="5379" width="52.85546875" style="479" customWidth="1"/>
    <col min="5380" max="5385" width="9.140625" style="479"/>
    <col min="5386" max="5386" width="0" style="479" hidden="1" customWidth="1"/>
    <col min="5387" max="5631" width="9.140625" style="479"/>
    <col min="5632" max="5632" width="9.140625" style="479" customWidth="1"/>
    <col min="5633" max="5633" width="32.85546875" style="479" customWidth="1"/>
    <col min="5634" max="5634" width="20.140625" style="479" customWidth="1"/>
    <col min="5635" max="5635" width="52.85546875" style="479" customWidth="1"/>
    <col min="5636" max="5641" width="9.140625" style="479"/>
    <col min="5642" max="5642" width="0" style="479" hidden="1" customWidth="1"/>
    <col min="5643" max="5887" width="9.140625" style="479"/>
    <col min="5888" max="5888" width="9.140625" style="479" customWidth="1"/>
    <col min="5889" max="5889" width="32.85546875" style="479" customWidth="1"/>
    <col min="5890" max="5890" width="20.140625" style="479" customWidth="1"/>
    <col min="5891" max="5891" width="52.85546875" style="479" customWidth="1"/>
    <col min="5892" max="5897" width="9.140625" style="479"/>
    <col min="5898" max="5898" width="0" style="479" hidden="1" customWidth="1"/>
    <col min="5899" max="6143" width="9.140625" style="479"/>
    <col min="6144" max="6144" width="9.140625" style="479" customWidth="1"/>
    <col min="6145" max="6145" width="32.85546875" style="479" customWidth="1"/>
    <col min="6146" max="6146" width="20.140625" style="479" customWidth="1"/>
    <col min="6147" max="6147" width="52.85546875" style="479" customWidth="1"/>
    <col min="6148" max="6153" width="9.140625" style="479"/>
    <col min="6154" max="6154" width="0" style="479" hidden="1" customWidth="1"/>
    <col min="6155" max="6399" width="9.140625" style="479"/>
    <col min="6400" max="6400" width="9.140625" style="479" customWidth="1"/>
    <col min="6401" max="6401" width="32.85546875" style="479" customWidth="1"/>
    <col min="6402" max="6402" width="20.140625" style="479" customWidth="1"/>
    <col min="6403" max="6403" width="52.85546875" style="479" customWidth="1"/>
    <col min="6404" max="6409" width="9.140625" style="479"/>
    <col min="6410" max="6410" width="0" style="479" hidden="1" customWidth="1"/>
    <col min="6411" max="6655" width="9.140625" style="479"/>
    <col min="6656" max="6656" width="9.140625" style="479" customWidth="1"/>
    <col min="6657" max="6657" width="32.85546875" style="479" customWidth="1"/>
    <col min="6658" max="6658" width="20.140625" style="479" customWidth="1"/>
    <col min="6659" max="6659" width="52.85546875" style="479" customWidth="1"/>
    <col min="6660" max="6665" width="9.140625" style="479"/>
    <col min="6666" max="6666" width="0" style="479" hidden="1" customWidth="1"/>
    <col min="6667" max="6911" width="9.140625" style="479"/>
    <col min="6912" max="6912" width="9.140625" style="479" customWidth="1"/>
    <col min="6913" max="6913" width="32.85546875" style="479" customWidth="1"/>
    <col min="6914" max="6914" width="20.140625" style="479" customWidth="1"/>
    <col min="6915" max="6915" width="52.85546875" style="479" customWidth="1"/>
    <col min="6916" max="6921" width="9.140625" style="479"/>
    <col min="6922" max="6922" width="0" style="479" hidden="1" customWidth="1"/>
    <col min="6923" max="7167" width="9.140625" style="479"/>
    <col min="7168" max="7168" width="9.140625" style="479" customWidth="1"/>
    <col min="7169" max="7169" width="32.85546875" style="479" customWidth="1"/>
    <col min="7170" max="7170" width="20.140625" style="479" customWidth="1"/>
    <col min="7171" max="7171" width="52.85546875" style="479" customWidth="1"/>
    <col min="7172" max="7177" width="9.140625" style="479"/>
    <col min="7178" max="7178" width="0" style="479" hidden="1" customWidth="1"/>
    <col min="7179" max="7423" width="9.140625" style="479"/>
    <col min="7424" max="7424" width="9.140625" style="479" customWidth="1"/>
    <col min="7425" max="7425" width="32.85546875" style="479" customWidth="1"/>
    <col min="7426" max="7426" width="20.140625" style="479" customWidth="1"/>
    <col min="7427" max="7427" width="52.85546875" style="479" customWidth="1"/>
    <col min="7428" max="7433" width="9.140625" style="479"/>
    <col min="7434" max="7434" width="0" style="479" hidden="1" customWidth="1"/>
    <col min="7435" max="7679" width="9.140625" style="479"/>
    <col min="7680" max="7680" width="9.140625" style="479" customWidth="1"/>
    <col min="7681" max="7681" width="32.85546875" style="479" customWidth="1"/>
    <col min="7682" max="7682" width="20.140625" style="479" customWidth="1"/>
    <col min="7683" max="7683" width="52.85546875" style="479" customWidth="1"/>
    <col min="7684" max="7689" width="9.140625" style="479"/>
    <col min="7690" max="7690" width="0" style="479" hidden="1" customWidth="1"/>
    <col min="7691" max="7935" width="9.140625" style="479"/>
    <col min="7936" max="7936" width="9.140625" style="479" customWidth="1"/>
    <col min="7937" max="7937" width="32.85546875" style="479" customWidth="1"/>
    <col min="7938" max="7938" width="20.140625" style="479" customWidth="1"/>
    <col min="7939" max="7939" width="52.85546875" style="479" customWidth="1"/>
    <col min="7940" max="7945" width="9.140625" style="479"/>
    <col min="7946" max="7946" width="0" style="479" hidden="1" customWidth="1"/>
    <col min="7947" max="8191" width="9.140625" style="479"/>
    <col min="8192" max="8192" width="9.140625" style="479" customWidth="1"/>
    <col min="8193" max="8193" width="32.85546875" style="479" customWidth="1"/>
    <col min="8194" max="8194" width="20.140625" style="479" customWidth="1"/>
    <col min="8195" max="8195" width="52.85546875" style="479" customWidth="1"/>
    <col min="8196" max="8201" width="9.140625" style="479"/>
    <col min="8202" max="8202" width="0" style="479" hidden="1" customWidth="1"/>
    <col min="8203" max="8447" width="9.140625" style="479"/>
    <col min="8448" max="8448" width="9.140625" style="479" customWidth="1"/>
    <col min="8449" max="8449" width="32.85546875" style="479" customWidth="1"/>
    <col min="8450" max="8450" width="20.140625" style="479" customWidth="1"/>
    <col min="8451" max="8451" width="52.85546875" style="479" customWidth="1"/>
    <col min="8452" max="8457" width="9.140625" style="479"/>
    <col min="8458" max="8458" width="0" style="479" hidden="1" customWidth="1"/>
    <col min="8459" max="8703" width="9.140625" style="479"/>
    <col min="8704" max="8704" width="9.140625" style="479" customWidth="1"/>
    <col min="8705" max="8705" width="32.85546875" style="479" customWidth="1"/>
    <col min="8706" max="8706" width="20.140625" style="479" customWidth="1"/>
    <col min="8707" max="8707" width="52.85546875" style="479" customWidth="1"/>
    <col min="8708" max="8713" width="9.140625" style="479"/>
    <col min="8714" max="8714" width="0" style="479" hidden="1" customWidth="1"/>
    <col min="8715" max="8959" width="9.140625" style="479"/>
    <col min="8960" max="8960" width="9.140625" style="479" customWidth="1"/>
    <col min="8961" max="8961" width="32.85546875" style="479" customWidth="1"/>
    <col min="8962" max="8962" width="20.140625" style="479" customWidth="1"/>
    <col min="8963" max="8963" width="52.85546875" style="479" customWidth="1"/>
    <col min="8964" max="8969" width="9.140625" style="479"/>
    <col min="8970" max="8970" width="0" style="479" hidden="1" customWidth="1"/>
    <col min="8971" max="9215" width="9.140625" style="479"/>
    <col min="9216" max="9216" width="9.140625" style="479" customWidth="1"/>
    <col min="9217" max="9217" width="32.85546875" style="479" customWidth="1"/>
    <col min="9218" max="9218" width="20.140625" style="479" customWidth="1"/>
    <col min="9219" max="9219" width="52.85546875" style="479" customWidth="1"/>
    <col min="9220" max="9225" width="9.140625" style="479"/>
    <col min="9226" max="9226" width="0" style="479" hidden="1" customWidth="1"/>
    <col min="9227" max="9471" width="9.140625" style="479"/>
    <col min="9472" max="9472" width="9.140625" style="479" customWidth="1"/>
    <col min="9473" max="9473" width="32.85546875" style="479" customWidth="1"/>
    <col min="9474" max="9474" width="20.140625" style="479" customWidth="1"/>
    <col min="9475" max="9475" width="52.85546875" style="479" customWidth="1"/>
    <col min="9476" max="9481" width="9.140625" style="479"/>
    <col min="9482" max="9482" width="0" style="479" hidden="1" customWidth="1"/>
    <col min="9483" max="9727" width="9.140625" style="479"/>
    <col min="9728" max="9728" width="9.140625" style="479" customWidth="1"/>
    <col min="9729" max="9729" width="32.85546875" style="479" customWidth="1"/>
    <col min="9730" max="9730" width="20.140625" style="479" customWidth="1"/>
    <col min="9731" max="9731" width="52.85546875" style="479" customWidth="1"/>
    <col min="9732" max="9737" width="9.140625" style="479"/>
    <col min="9738" max="9738" width="0" style="479" hidden="1" customWidth="1"/>
    <col min="9739" max="9983" width="9.140625" style="479"/>
    <col min="9984" max="9984" width="9.140625" style="479" customWidth="1"/>
    <col min="9985" max="9985" width="32.85546875" style="479" customWidth="1"/>
    <col min="9986" max="9986" width="20.140625" style="479" customWidth="1"/>
    <col min="9987" max="9987" width="52.85546875" style="479" customWidth="1"/>
    <col min="9988" max="9993" width="9.140625" style="479"/>
    <col min="9994" max="9994" width="0" style="479" hidden="1" customWidth="1"/>
    <col min="9995" max="10239" width="9.140625" style="479"/>
    <col min="10240" max="10240" width="9.140625" style="479" customWidth="1"/>
    <col min="10241" max="10241" width="32.85546875" style="479" customWidth="1"/>
    <col min="10242" max="10242" width="20.140625" style="479" customWidth="1"/>
    <col min="10243" max="10243" width="52.85546875" style="479" customWidth="1"/>
    <col min="10244" max="10249" width="9.140625" style="479"/>
    <col min="10250" max="10250" width="0" style="479" hidden="1" customWidth="1"/>
    <col min="10251" max="10495" width="9.140625" style="479"/>
    <col min="10496" max="10496" width="9.140625" style="479" customWidth="1"/>
    <col min="10497" max="10497" width="32.85546875" style="479" customWidth="1"/>
    <col min="10498" max="10498" width="20.140625" style="479" customWidth="1"/>
    <col min="10499" max="10499" width="52.85546875" style="479" customWidth="1"/>
    <col min="10500" max="10505" width="9.140625" style="479"/>
    <col min="10506" max="10506" width="0" style="479" hidden="1" customWidth="1"/>
    <col min="10507" max="10751" width="9.140625" style="479"/>
    <col min="10752" max="10752" width="9.140625" style="479" customWidth="1"/>
    <col min="10753" max="10753" width="32.85546875" style="479" customWidth="1"/>
    <col min="10754" max="10754" width="20.140625" style="479" customWidth="1"/>
    <col min="10755" max="10755" width="52.85546875" style="479" customWidth="1"/>
    <col min="10756" max="10761" width="9.140625" style="479"/>
    <col min="10762" max="10762" width="0" style="479" hidden="1" customWidth="1"/>
    <col min="10763" max="11007" width="9.140625" style="479"/>
    <col min="11008" max="11008" width="9.140625" style="479" customWidth="1"/>
    <col min="11009" max="11009" width="32.85546875" style="479" customWidth="1"/>
    <col min="11010" max="11010" width="20.140625" style="479" customWidth="1"/>
    <col min="11011" max="11011" width="52.85546875" style="479" customWidth="1"/>
    <col min="11012" max="11017" width="9.140625" style="479"/>
    <col min="11018" max="11018" width="0" style="479" hidden="1" customWidth="1"/>
    <col min="11019" max="11263" width="9.140625" style="479"/>
    <col min="11264" max="11264" width="9.140625" style="479" customWidth="1"/>
    <col min="11265" max="11265" width="32.85546875" style="479" customWidth="1"/>
    <col min="11266" max="11266" width="20.140625" style="479" customWidth="1"/>
    <col min="11267" max="11267" width="52.85546875" style="479" customWidth="1"/>
    <col min="11268" max="11273" width="9.140625" style="479"/>
    <col min="11274" max="11274" width="0" style="479" hidden="1" customWidth="1"/>
    <col min="11275" max="11519" width="9.140625" style="479"/>
    <col min="11520" max="11520" width="9.140625" style="479" customWidth="1"/>
    <col min="11521" max="11521" width="32.85546875" style="479" customWidth="1"/>
    <col min="11522" max="11522" width="20.140625" style="479" customWidth="1"/>
    <col min="11523" max="11523" width="52.85546875" style="479" customWidth="1"/>
    <col min="11524" max="11529" width="9.140625" style="479"/>
    <col min="11530" max="11530" width="0" style="479" hidden="1" customWidth="1"/>
    <col min="11531" max="11775" width="9.140625" style="479"/>
    <col min="11776" max="11776" width="9.140625" style="479" customWidth="1"/>
    <col min="11777" max="11777" width="32.85546875" style="479" customWidth="1"/>
    <col min="11778" max="11778" width="20.140625" style="479" customWidth="1"/>
    <col min="11779" max="11779" width="52.85546875" style="479" customWidth="1"/>
    <col min="11780" max="11785" width="9.140625" style="479"/>
    <col min="11786" max="11786" width="0" style="479" hidden="1" customWidth="1"/>
    <col min="11787" max="12031" width="9.140625" style="479"/>
    <col min="12032" max="12032" width="9.140625" style="479" customWidth="1"/>
    <col min="12033" max="12033" width="32.85546875" style="479" customWidth="1"/>
    <col min="12034" max="12034" width="20.140625" style="479" customWidth="1"/>
    <col min="12035" max="12035" width="52.85546875" style="479" customWidth="1"/>
    <col min="12036" max="12041" width="9.140625" style="479"/>
    <col min="12042" max="12042" width="0" style="479" hidden="1" customWidth="1"/>
    <col min="12043" max="12287" width="9.140625" style="479"/>
    <col min="12288" max="12288" width="9.140625" style="479" customWidth="1"/>
    <col min="12289" max="12289" width="32.85546875" style="479" customWidth="1"/>
    <col min="12290" max="12290" width="20.140625" style="479" customWidth="1"/>
    <col min="12291" max="12291" width="52.85546875" style="479" customWidth="1"/>
    <col min="12292" max="12297" width="9.140625" style="479"/>
    <col min="12298" max="12298" width="0" style="479" hidden="1" customWidth="1"/>
    <col min="12299" max="12543" width="9.140625" style="479"/>
    <col min="12544" max="12544" width="9.140625" style="479" customWidth="1"/>
    <col min="12545" max="12545" width="32.85546875" style="479" customWidth="1"/>
    <col min="12546" max="12546" width="20.140625" style="479" customWidth="1"/>
    <col min="12547" max="12547" width="52.85546875" style="479" customWidth="1"/>
    <col min="12548" max="12553" width="9.140625" style="479"/>
    <col min="12554" max="12554" width="0" style="479" hidden="1" customWidth="1"/>
    <col min="12555" max="12799" width="9.140625" style="479"/>
    <col min="12800" max="12800" width="9.140625" style="479" customWidth="1"/>
    <col min="12801" max="12801" width="32.85546875" style="479" customWidth="1"/>
    <col min="12802" max="12802" width="20.140625" style="479" customWidth="1"/>
    <col min="12803" max="12803" width="52.85546875" style="479" customWidth="1"/>
    <col min="12804" max="12809" width="9.140625" style="479"/>
    <col min="12810" max="12810" width="0" style="479" hidden="1" customWidth="1"/>
    <col min="12811" max="13055" width="9.140625" style="479"/>
    <col min="13056" max="13056" width="9.140625" style="479" customWidth="1"/>
    <col min="13057" max="13057" width="32.85546875" style="479" customWidth="1"/>
    <col min="13058" max="13058" width="20.140625" style="479" customWidth="1"/>
    <col min="13059" max="13059" width="52.85546875" style="479" customWidth="1"/>
    <col min="13060" max="13065" width="9.140625" style="479"/>
    <col min="13066" max="13066" width="0" style="479" hidden="1" customWidth="1"/>
    <col min="13067" max="13311" width="9.140625" style="479"/>
    <col min="13312" max="13312" width="9.140625" style="479" customWidth="1"/>
    <col min="13313" max="13313" width="32.85546875" style="479" customWidth="1"/>
    <col min="13314" max="13314" width="20.140625" style="479" customWidth="1"/>
    <col min="13315" max="13315" width="52.85546875" style="479" customWidth="1"/>
    <col min="13316" max="13321" width="9.140625" style="479"/>
    <col min="13322" max="13322" width="0" style="479" hidden="1" customWidth="1"/>
    <col min="13323" max="13567" width="9.140625" style="479"/>
    <col min="13568" max="13568" width="9.140625" style="479" customWidth="1"/>
    <col min="13569" max="13569" width="32.85546875" style="479" customWidth="1"/>
    <col min="13570" max="13570" width="20.140625" style="479" customWidth="1"/>
    <col min="13571" max="13571" width="52.85546875" style="479" customWidth="1"/>
    <col min="13572" max="13577" width="9.140625" style="479"/>
    <col min="13578" max="13578" width="0" style="479" hidden="1" customWidth="1"/>
    <col min="13579" max="13823" width="9.140625" style="479"/>
    <col min="13824" max="13824" width="9.140625" style="479" customWidth="1"/>
    <col min="13825" max="13825" width="32.85546875" style="479" customWidth="1"/>
    <col min="13826" max="13826" width="20.140625" style="479" customWidth="1"/>
    <col min="13827" max="13827" width="52.85546875" style="479" customWidth="1"/>
    <col min="13828" max="13833" width="9.140625" style="479"/>
    <col min="13834" max="13834" width="0" style="479" hidden="1" customWidth="1"/>
    <col min="13835" max="14079" width="9.140625" style="479"/>
    <col min="14080" max="14080" width="9.140625" style="479" customWidth="1"/>
    <col min="14081" max="14081" width="32.85546875" style="479" customWidth="1"/>
    <col min="14082" max="14082" width="20.140625" style="479" customWidth="1"/>
    <col min="14083" max="14083" width="52.85546875" style="479" customWidth="1"/>
    <col min="14084" max="14089" width="9.140625" style="479"/>
    <col min="14090" max="14090" width="0" style="479" hidden="1" customWidth="1"/>
    <col min="14091" max="14335" width="9.140625" style="479"/>
    <col min="14336" max="14336" width="9.140625" style="479" customWidth="1"/>
    <col min="14337" max="14337" width="32.85546875" style="479" customWidth="1"/>
    <col min="14338" max="14338" width="20.140625" style="479" customWidth="1"/>
    <col min="14339" max="14339" width="52.85546875" style="479" customWidth="1"/>
    <col min="14340" max="14345" width="9.140625" style="479"/>
    <col min="14346" max="14346" width="0" style="479" hidden="1" customWidth="1"/>
    <col min="14347" max="14591" width="9.140625" style="479"/>
    <col min="14592" max="14592" width="9.140625" style="479" customWidth="1"/>
    <col min="14593" max="14593" width="32.85546875" style="479" customWidth="1"/>
    <col min="14594" max="14594" width="20.140625" style="479" customWidth="1"/>
    <col min="14595" max="14595" width="52.85546875" style="479" customWidth="1"/>
    <col min="14596" max="14601" width="9.140625" style="479"/>
    <col min="14602" max="14602" width="0" style="479" hidden="1" customWidth="1"/>
    <col min="14603" max="14847" width="9.140625" style="479"/>
    <col min="14848" max="14848" width="9.140625" style="479" customWidth="1"/>
    <col min="14849" max="14849" width="32.85546875" style="479" customWidth="1"/>
    <col min="14850" max="14850" width="20.140625" style="479" customWidth="1"/>
    <col min="14851" max="14851" width="52.85546875" style="479" customWidth="1"/>
    <col min="14852" max="14857" width="9.140625" style="479"/>
    <col min="14858" max="14858" width="0" style="479" hidden="1" customWidth="1"/>
    <col min="14859" max="15103" width="9.140625" style="479"/>
    <col min="15104" max="15104" width="9.140625" style="479" customWidth="1"/>
    <col min="15105" max="15105" width="32.85546875" style="479" customWidth="1"/>
    <col min="15106" max="15106" width="20.140625" style="479" customWidth="1"/>
    <col min="15107" max="15107" width="52.85546875" style="479" customWidth="1"/>
    <col min="15108" max="15113" width="9.140625" style="479"/>
    <col min="15114" max="15114" width="0" style="479" hidden="1" customWidth="1"/>
    <col min="15115" max="15359" width="9.140625" style="479"/>
    <col min="15360" max="15360" width="9.140625" style="479" customWidth="1"/>
    <col min="15361" max="15361" width="32.85546875" style="479" customWidth="1"/>
    <col min="15362" max="15362" width="20.140625" style="479" customWidth="1"/>
    <col min="15363" max="15363" width="52.85546875" style="479" customWidth="1"/>
    <col min="15364" max="15369" width="9.140625" style="479"/>
    <col min="15370" max="15370" width="0" style="479" hidden="1" customWidth="1"/>
    <col min="15371" max="15615" width="9.140625" style="479"/>
    <col min="15616" max="15616" width="9.140625" style="479" customWidth="1"/>
    <col min="15617" max="15617" width="32.85546875" style="479" customWidth="1"/>
    <col min="15618" max="15618" width="20.140625" style="479" customWidth="1"/>
    <col min="15619" max="15619" width="52.85546875" style="479" customWidth="1"/>
    <col min="15620" max="15625" width="9.140625" style="479"/>
    <col min="15626" max="15626" width="0" style="479" hidden="1" customWidth="1"/>
    <col min="15627" max="15871" width="9.140625" style="479"/>
    <col min="15872" max="15872" width="9.140625" style="479" customWidth="1"/>
    <col min="15873" max="15873" width="32.85546875" style="479" customWidth="1"/>
    <col min="15874" max="15874" width="20.140625" style="479" customWidth="1"/>
    <col min="15875" max="15875" width="52.85546875" style="479" customWidth="1"/>
    <col min="15876" max="15881" width="9.140625" style="479"/>
    <col min="15882" max="15882" width="0" style="479" hidden="1" customWidth="1"/>
    <col min="15883" max="16127" width="9.140625" style="479"/>
    <col min="16128" max="16128" width="9.140625" style="479" customWidth="1"/>
    <col min="16129" max="16129" width="32.85546875" style="479" customWidth="1"/>
    <col min="16130" max="16130" width="20.140625" style="479" customWidth="1"/>
    <col min="16131" max="16131" width="52.85546875" style="479" customWidth="1"/>
    <col min="16132" max="16137" width="9.140625" style="479"/>
    <col min="16138" max="16138" width="0" style="479" hidden="1" customWidth="1"/>
    <col min="16139" max="16384" width="9.140625" style="479"/>
  </cols>
  <sheetData>
    <row r="1" spans="1:10" ht="15.75">
      <c r="B1" s="476" t="s">
        <v>64</v>
      </c>
      <c r="C1" s="477"/>
      <c r="D1" s="478"/>
    </row>
    <row r="2" spans="1:10" ht="14.25">
      <c r="B2" s="480" t="s">
        <v>325</v>
      </c>
      <c r="J2" s="479" t="s">
        <v>1</v>
      </c>
    </row>
    <row r="3" spans="1:10" ht="14.25">
      <c r="B3" s="480"/>
    </row>
    <row r="4" spans="1:10" s="482" customFormat="1" ht="19.5" customHeight="1">
      <c r="A4" s="498"/>
      <c r="B4" s="497" t="s">
        <v>2</v>
      </c>
      <c r="C4" s="526" t="s">
        <v>3</v>
      </c>
      <c r="D4" s="526" t="s">
        <v>4</v>
      </c>
      <c r="J4" s="482" t="s">
        <v>5</v>
      </c>
    </row>
    <row r="5" spans="1:10" ht="30.75" hidden="1" customHeight="1">
      <c r="A5" s="528" t="s">
        <v>6</v>
      </c>
      <c r="B5" s="527" t="s">
        <v>7</v>
      </c>
      <c r="C5" s="483"/>
      <c r="D5" s="563"/>
    </row>
    <row r="6" spans="1:10" ht="23.25" hidden="1" customHeight="1">
      <c r="A6" s="528" t="s">
        <v>50</v>
      </c>
      <c r="B6" s="527" t="s">
        <v>51</v>
      </c>
      <c r="C6" s="483"/>
      <c r="D6" s="563"/>
    </row>
    <row r="7" spans="1:10" s="481" customFormat="1" ht="51">
      <c r="A7" s="528" t="s">
        <v>8</v>
      </c>
      <c r="B7" s="511" t="s">
        <v>9</v>
      </c>
      <c r="C7" s="513">
        <f>2000+414</f>
        <v>2414</v>
      </c>
      <c r="D7" s="451" t="s">
        <v>510</v>
      </c>
      <c r="J7" s="481" t="s">
        <v>10</v>
      </c>
    </row>
    <row r="8" spans="1:10" s="481" customFormat="1" ht="38.25" hidden="1" customHeight="1">
      <c r="A8" s="528" t="s">
        <v>11</v>
      </c>
      <c r="B8" s="527" t="s">
        <v>12</v>
      </c>
      <c r="C8" s="513"/>
      <c r="D8" s="563"/>
    </row>
    <row r="9" spans="1:10" ht="21.75" hidden="1" customHeight="1">
      <c r="A9" s="528" t="s">
        <v>13</v>
      </c>
      <c r="B9" s="527" t="s">
        <v>14</v>
      </c>
      <c r="C9" s="513"/>
      <c r="D9" s="563"/>
    </row>
    <row r="10" spans="1:10" ht="18.75" customHeight="1">
      <c r="A10" s="486"/>
      <c r="B10" s="496" t="s">
        <v>15</v>
      </c>
      <c r="C10" s="487">
        <f>SUM(C5:C9)</f>
        <v>2414</v>
      </c>
      <c r="D10" s="488"/>
    </row>
    <row r="11" spans="1:10" ht="24" customHeight="1">
      <c r="A11" s="532"/>
      <c r="B11" s="530" t="s">
        <v>16</v>
      </c>
      <c r="C11" s="531" t="s">
        <v>3</v>
      </c>
      <c r="D11" s="531" t="s">
        <v>4</v>
      </c>
    </row>
    <row r="12" spans="1:10">
      <c r="A12" s="533" t="s">
        <v>42</v>
      </c>
      <c r="B12" s="521" t="s">
        <v>205</v>
      </c>
      <c r="C12" s="534">
        <f>C13+C14+C15+C16+C17+C18+C19+C20+C21+C22+C23</f>
        <v>17562</v>
      </c>
      <c r="D12" s="518"/>
    </row>
    <row r="13" spans="1:10">
      <c r="A13" s="514"/>
      <c r="B13" s="503">
        <v>1100</v>
      </c>
      <c r="C13" s="572">
        <v>970</v>
      </c>
      <c r="D13" s="575" t="s">
        <v>506</v>
      </c>
    </row>
    <row r="14" spans="1:10" ht="25.5">
      <c r="A14" s="514"/>
      <c r="B14" s="503">
        <v>1200</v>
      </c>
      <c r="C14" s="572">
        <v>6843</v>
      </c>
      <c r="D14" s="593" t="s">
        <v>503</v>
      </c>
    </row>
    <row r="15" spans="1:10" ht="38.25">
      <c r="A15" s="514"/>
      <c r="B15" s="503">
        <v>2100</v>
      </c>
      <c r="C15" s="572">
        <v>3122</v>
      </c>
      <c r="D15" s="577" t="s">
        <v>515</v>
      </c>
    </row>
    <row r="16" spans="1:10">
      <c r="A16" s="514"/>
      <c r="B16" s="503">
        <v>2200</v>
      </c>
      <c r="C16" s="572">
        <v>-3721</v>
      </c>
      <c r="D16" s="614" t="s">
        <v>504</v>
      </c>
    </row>
    <row r="17" spans="1:5">
      <c r="A17" s="535"/>
      <c r="B17" s="536">
        <v>2300</v>
      </c>
      <c r="C17" s="573">
        <v>3001</v>
      </c>
      <c r="D17" s="614"/>
      <c r="E17" s="595"/>
    </row>
    <row r="18" spans="1:5" ht="25.5">
      <c r="A18" s="535"/>
      <c r="B18" s="536">
        <v>2500</v>
      </c>
      <c r="C18" s="573">
        <v>257</v>
      </c>
      <c r="D18" s="578" t="s">
        <v>505</v>
      </c>
    </row>
    <row r="19" spans="1:5" ht="76.5">
      <c r="A19" s="535"/>
      <c r="B19" s="536">
        <v>3200</v>
      </c>
      <c r="C19" s="573">
        <v>-2562</v>
      </c>
      <c r="D19" s="576" t="s">
        <v>516</v>
      </c>
    </row>
    <row r="20" spans="1:5" hidden="1">
      <c r="A20" s="535"/>
      <c r="B20" s="536">
        <v>5100</v>
      </c>
      <c r="C20" s="534"/>
      <c r="D20" s="453"/>
    </row>
    <row r="21" spans="1:5" ht="65.25" customHeight="1">
      <c r="A21" s="535"/>
      <c r="B21" s="536">
        <v>5200</v>
      </c>
      <c r="C21" s="579">
        <v>9652</v>
      </c>
      <c r="D21" s="580" t="s">
        <v>512</v>
      </c>
    </row>
    <row r="22" spans="1:5" hidden="1">
      <c r="A22" s="535"/>
      <c r="B22" s="536">
        <v>6400</v>
      </c>
      <c r="C22" s="534"/>
      <c r="D22" s="453"/>
    </row>
    <row r="23" spans="1:5" hidden="1">
      <c r="A23" s="535"/>
      <c r="B23" s="536">
        <v>7200</v>
      </c>
      <c r="C23" s="534"/>
      <c r="D23" s="454"/>
    </row>
    <row r="24" spans="1:5">
      <c r="A24" s="539" t="s">
        <v>43</v>
      </c>
      <c r="B24" s="521" t="s">
        <v>23</v>
      </c>
      <c r="C24" s="534">
        <f>C25+C26+C27+C28+C31+C35+C37</f>
        <v>1593</v>
      </c>
      <c r="D24" s="540"/>
    </row>
    <row r="25" spans="1:5">
      <c r="A25" s="541"/>
      <c r="B25" s="542">
        <v>1100</v>
      </c>
      <c r="C25" s="581">
        <v>-865</v>
      </c>
      <c r="D25" s="596" t="s">
        <v>507</v>
      </c>
    </row>
    <row r="26" spans="1:5" ht="24.95" customHeight="1">
      <c r="A26" s="541"/>
      <c r="B26" s="542">
        <v>1200</v>
      </c>
      <c r="C26" s="581">
        <v>3094</v>
      </c>
      <c r="D26" s="582" t="s">
        <v>508</v>
      </c>
    </row>
    <row r="27" spans="1:5" ht="12.75" hidden="1" customHeight="1">
      <c r="A27" s="541"/>
      <c r="B27" s="543">
        <v>2100</v>
      </c>
      <c r="C27" s="554"/>
      <c r="D27" s="455"/>
    </row>
    <row r="28" spans="1:5" ht="25.5">
      <c r="A28" s="541"/>
      <c r="B28" s="543">
        <v>2200</v>
      </c>
      <c r="C28" s="584">
        <v>1097</v>
      </c>
      <c r="D28" s="586" t="s">
        <v>509</v>
      </c>
    </row>
    <row r="29" spans="1:5" ht="31.5" hidden="1" customHeight="1">
      <c r="A29" s="535"/>
      <c r="B29" s="506">
        <v>2220</v>
      </c>
      <c r="C29" s="583"/>
      <c r="D29" s="585"/>
    </row>
    <row r="30" spans="1:5" ht="54" hidden="1" customHeight="1">
      <c r="A30" s="535"/>
      <c r="B30" s="506">
        <v>2240</v>
      </c>
      <c r="C30" s="583"/>
      <c r="D30" s="585"/>
    </row>
    <row r="31" spans="1:5">
      <c r="A31" s="541"/>
      <c r="B31" s="543">
        <v>2300</v>
      </c>
      <c r="C31" s="584">
        <v>-6841</v>
      </c>
      <c r="D31" s="586" t="s">
        <v>511</v>
      </c>
    </row>
    <row r="32" spans="1:5" ht="12.75" hidden="1" customHeight="1">
      <c r="A32" s="535"/>
      <c r="B32" s="506">
        <v>2312</v>
      </c>
      <c r="C32" s="507"/>
      <c r="D32" s="455"/>
    </row>
    <row r="33" spans="1:4" ht="12.75" hidden="1" customHeight="1">
      <c r="A33" s="535"/>
      <c r="B33" s="506">
        <v>2321</v>
      </c>
      <c r="C33" s="507"/>
      <c r="D33" s="455"/>
    </row>
    <row r="34" spans="1:4" ht="12.75" hidden="1" customHeight="1">
      <c r="A34" s="535"/>
      <c r="B34" s="506">
        <v>2350</v>
      </c>
      <c r="C34" s="507"/>
      <c r="D34" s="455"/>
    </row>
    <row r="35" spans="1:4" ht="25.5">
      <c r="A35" s="541"/>
      <c r="B35" s="543">
        <v>2500</v>
      </c>
      <c r="C35" s="587">
        <v>155</v>
      </c>
      <c r="D35" s="588" t="s">
        <v>505</v>
      </c>
    </row>
    <row r="36" spans="1:4" ht="12.75" hidden="1" customHeight="1">
      <c r="A36" s="541"/>
      <c r="B36" s="543">
        <v>3200</v>
      </c>
      <c r="C36" s="554"/>
      <c r="D36" s="455"/>
    </row>
    <row r="37" spans="1:4" ht="38.25">
      <c r="A37" s="541"/>
      <c r="B37" s="543">
        <v>5200</v>
      </c>
      <c r="C37" s="589">
        <v>4953</v>
      </c>
      <c r="D37" s="590" t="s">
        <v>513</v>
      </c>
    </row>
    <row r="38" spans="1:4" ht="24.95" hidden="1" customHeight="1">
      <c r="A38" s="535"/>
      <c r="B38" s="506">
        <v>5232</v>
      </c>
      <c r="C38" s="506">
        <f>SUM(C24:C37)</f>
        <v>3186</v>
      </c>
      <c r="D38" s="611"/>
    </row>
    <row r="39" spans="1:4" ht="24.95" hidden="1" customHeight="1">
      <c r="A39" s="535"/>
      <c r="B39" s="506">
        <v>5239</v>
      </c>
      <c r="C39" s="506"/>
      <c r="D39" s="612"/>
    </row>
    <row r="40" spans="1:4" ht="24.95" hidden="1" customHeight="1">
      <c r="A40" s="541"/>
      <c r="B40" s="506">
        <v>5240</v>
      </c>
      <c r="C40" s="557"/>
      <c r="D40" s="613"/>
    </row>
    <row r="41" spans="1:4">
      <c r="A41" s="537"/>
      <c r="B41" s="538"/>
      <c r="C41" s="485"/>
      <c r="D41" s="565"/>
    </row>
    <row r="42" spans="1:4" ht="63.75">
      <c r="A42" s="523"/>
      <c r="B42" s="524" t="s">
        <v>25</v>
      </c>
      <c r="C42" s="515">
        <f>C12+C24</f>
        <v>19155</v>
      </c>
      <c r="D42" s="591" t="s">
        <v>514</v>
      </c>
    </row>
    <row r="43" spans="1:4">
      <c r="A43" s="501"/>
      <c r="B43" s="500"/>
      <c r="C43" s="499"/>
      <c r="D43" s="485"/>
    </row>
    <row r="44" spans="1:4">
      <c r="A44" s="489"/>
      <c r="B44" s="494"/>
    </row>
    <row r="45" spans="1:4">
      <c r="A45" s="489"/>
      <c r="B45" s="494"/>
    </row>
    <row r="46" spans="1:4">
      <c r="A46" s="489"/>
      <c r="B46" s="494"/>
    </row>
    <row r="47" spans="1:4">
      <c r="A47" s="489"/>
      <c r="B47" s="490"/>
    </row>
    <row r="48" spans="1:4">
      <c r="A48" s="489"/>
      <c r="B48" s="494"/>
    </row>
    <row r="49" spans="1:4">
      <c r="A49" s="489"/>
      <c r="B49" s="494"/>
    </row>
    <row r="50" spans="1:4">
      <c r="A50" s="489"/>
      <c r="B50" s="494"/>
    </row>
    <row r="51" spans="1:4">
      <c r="A51" s="489"/>
      <c r="B51" s="494"/>
    </row>
    <row r="52" spans="1:4">
      <c r="A52" s="489"/>
      <c r="B52" s="490"/>
      <c r="C52" s="510"/>
    </row>
    <row r="53" spans="1:4">
      <c r="A53" s="489"/>
      <c r="B53" s="490"/>
      <c r="D53" s="479"/>
    </row>
    <row r="54" spans="1:4">
      <c r="A54" s="489"/>
      <c r="B54" s="494"/>
      <c r="D54" s="479"/>
    </row>
    <row r="55" spans="1:4">
      <c r="A55" s="489"/>
      <c r="B55" s="494"/>
      <c r="D55" s="479"/>
    </row>
    <row r="56" spans="1:4">
      <c r="A56" s="489"/>
      <c r="B56" s="494"/>
      <c r="D56" s="479"/>
    </row>
    <row r="57" spans="1:4">
      <c r="A57" s="489"/>
      <c r="B57" s="494"/>
      <c r="D57" s="479"/>
    </row>
    <row r="58" spans="1:4">
      <c r="A58" s="489"/>
      <c r="B58" s="490"/>
      <c r="D58" s="479"/>
    </row>
    <row r="59" spans="1:4">
      <c r="A59" s="489"/>
      <c r="B59" s="494"/>
      <c r="D59" s="479"/>
    </row>
    <row r="60" spans="1:4">
      <c r="A60" s="489"/>
      <c r="B60" s="494"/>
      <c r="D60" s="479"/>
    </row>
    <row r="61" spans="1:4">
      <c r="A61" s="489"/>
      <c r="B61" s="494"/>
      <c r="D61" s="479"/>
    </row>
    <row r="62" spans="1:4">
      <c r="A62" s="489"/>
      <c r="B62" s="494"/>
      <c r="D62" s="479"/>
    </row>
    <row r="63" spans="1:4">
      <c r="A63" s="489"/>
      <c r="B63" s="494"/>
      <c r="D63" s="479"/>
    </row>
    <row r="64" spans="1:4">
      <c r="A64" s="489"/>
      <c r="B64" s="494"/>
      <c r="D64" s="479"/>
    </row>
    <row r="65" spans="1:4">
      <c r="A65" s="489"/>
      <c r="B65" s="494"/>
      <c r="D65" s="479"/>
    </row>
    <row r="66" spans="1:4">
      <c r="A66" s="489"/>
      <c r="B66" s="490"/>
      <c r="D66" s="479"/>
    </row>
    <row r="67" spans="1:4">
      <c r="A67" s="489"/>
      <c r="B67" s="494"/>
      <c r="D67" s="479"/>
    </row>
    <row r="68" spans="1:4">
      <c r="A68" s="489"/>
      <c r="B68" s="494"/>
      <c r="D68" s="479"/>
    </row>
    <row r="69" spans="1:4">
      <c r="A69" s="489"/>
      <c r="B69" s="490"/>
      <c r="D69" s="479"/>
    </row>
    <row r="70" spans="1:4">
      <c r="A70" s="489"/>
      <c r="B70" s="494"/>
      <c r="D70" s="479"/>
    </row>
    <row r="71" spans="1:4">
      <c r="A71" s="489"/>
      <c r="B71" s="494"/>
      <c r="D71" s="479"/>
    </row>
    <row r="72" spans="1:4">
      <c r="A72" s="489"/>
      <c r="B72" s="494"/>
      <c r="D72" s="479"/>
    </row>
    <row r="73" spans="1:4">
      <c r="A73" s="489"/>
      <c r="B73" s="493"/>
      <c r="D73" s="479"/>
    </row>
    <row r="74" spans="1:4">
      <c r="A74" s="489"/>
      <c r="B74" s="491"/>
      <c r="D74" s="479"/>
    </row>
    <row r="75" spans="1:4">
      <c r="A75" s="489"/>
      <c r="B75" s="490"/>
      <c r="D75" s="479"/>
    </row>
    <row r="76" spans="1:4">
      <c r="A76" s="489"/>
      <c r="B76" s="494"/>
      <c r="D76" s="479"/>
    </row>
    <row r="77" spans="1:4">
      <c r="A77" s="489"/>
      <c r="B77" s="494"/>
      <c r="D77" s="479"/>
    </row>
    <row r="78" spans="1:4">
      <c r="A78" s="489"/>
      <c r="B78" s="494"/>
      <c r="D78" s="479"/>
    </row>
    <row r="79" spans="1:4">
      <c r="A79" s="489"/>
      <c r="B79" s="494"/>
      <c r="D79" s="479"/>
    </row>
    <row r="80" spans="1:4">
      <c r="A80" s="489"/>
      <c r="B80" s="490"/>
      <c r="D80" s="479"/>
    </row>
    <row r="81" spans="1:4">
      <c r="A81" s="489"/>
      <c r="B81" s="494"/>
      <c r="D81" s="479"/>
    </row>
    <row r="82" spans="1:4">
      <c r="A82" s="489"/>
      <c r="B82" s="494"/>
      <c r="D82" s="479"/>
    </row>
    <row r="83" spans="1:4">
      <c r="A83" s="489"/>
      <c r="B83" s="494"/>
      <c r="D83" s="479"/>
    </row>
    <row r="84" spans="1:4">
      <c r="A84" s="489"/>
      <c r="B84" s="494"/>
      <c r="D84" s="479"/>
    </row>
    <row r="85" spans="1:4">
      <c r="A85" s="489"/>
      <c r="B85" s="490"/>
      <c r="D85" s="479"/>
    </row>
    <row r="86" spans="1:4">
      <c r="A86" s="489"/>
      <c r="B86" s="490"/>
      <c r="D86" s="479"/>
    </row>
    <row r="87" spans="1:4">
      <c r="A87" s="489"/>
      <c r="B87" s="490"/>
      <c r="D87" s="479"/>
    </row>
    <row r="88" spans="1:4">
      <c r="A88" s="489"/>
      <c r="B88" s="494"/>
      <c r="D88" s="479"/>
    </row>
    <row r="89" spans="1:4">
      <c r="A89" s="489"/>
      <c r="B89" s="494"/>
      <c r="D89" s="479"/>
    </row>
    <row r="90" spans="1:4">
      <c r="A90" s="489"/>
      <c r="B90" s="490"/>
      <c r="D90" s="479"/>
    </row>
    <row r="91" spans="1:4">
      <c r="A91" s="489"/>
      <c r="B91" s="494"/>
      <c r="D91" s="479"/>
    </row>
    <row r="92" spans="1:4">
      <c r="A92" s="489"/>
      <c r="B92" s="494"/>
      <c r="D92" s="479"/>
    </row>
    <row r="93" spans="1:4">
      <c r="A93" s="489"/>
      <c r="B93" s="490"/>
      <c r="D93" s="479"/>
    </row>
    <row r="94" spans="1:4">
      <c r="A94" s="489"/>
      <c r="B94" s="494"/>
      <c r="D94" s="479"/>
    </row>
    <row r="95" spans="1:4">
      <c r="A95" s="489"/>
      <c r="B95" s="494"/>
      <c r="D95" s="479"/>
    </row>
    <row r="96" spans="1:4">
      <c r="A96" s="489"/>
      <c r="B96" s="491"/>
      <c r="D96" s="479"/>
    </row>
    <row r="97" spans="1:4">
      <c r="A97" s="489"/>
      <c r="B97" s="490"/>
      <c r="D97" s="479"/>
    </row>
    <row r="98" spans="1:4">
      <c r="A98" s="489"/>
      <c r="B98" s="490"/>
      <c r="D98" s="479"/>
    </row>
    <row r="99" spans="1:4">
      <c r="A99" s="489"/>
      <c r="B99" s="492"/>
      <c r="D99" s="479"/>
    </row>
    <row r="100" spans="1:4">
      <c r="A100" s="489"/>
      <c r="B100" s="493"/>
      <c r="D100" s="479"/>
    </row>
    <row r="101" spans="1:4">
      <c r="A101" s="489"/>
      <c r="B101" s="491"/>
      <c r="D101" s="479"/>
    </row>
    <row r="102" spans="1:4">
      <c r="A102" s="489"/>
      <c r="B102" s="490"/>
      <c r="D102" s="479"/>
    </row>
    <row r="103" spans="1:4">
      <c r="A103" s="489"/>
      <c r="B103" s="494"/>
      <c r="D103" s="479"/>
    </row>
    <row r="104" spans="1:4">
      <c r="A104" s="489"/>
      <c r="B104" s="494"/>
      <c r="D104" s="479"/>
    </row>
    <row r="105" spans="1:4">
      <c r="A105" s="489"/>
      <c r="B105" s="494"/>
      <c r="D105" s="479"/>
    </row>
    <row r="106" spans="1:4">
      <c r="A106" s="489"/>
      <c r="B106" s="494"/>
      <c r="D106" s="479"/>
    </row>
    <row r="107" spans="1:4">
      <c r="A107" s="489"/>
      <c r="B107" s="494"/>
      <c r="D107" s="479"/>
    </row>
    <row r="108" spans="1:4">
      <c r="A108" s="489"/>
      <c r="B108" s="494"/>
      <c r="D108" s="479"/>
    </row>
    <row r="109" spans="1:4">
      <c r="A109" s="489"/>
      <c r="B109" s="494"/>
      <c r="D109" s="479"/>
    </row>
    <row r="110" spans="1:4">
      <c r="A110" s="489"/>
      <c r="B110" s="494"/>
      <c r="D110" s="479"/>
    </row>
    <row r="111" spans="1:4">
      <c r="A111" s="489"/>
      <c r="B111" s="494"/>
      <c r="D111" s="479"/>
    </row>
    <row r="112" spans="1:4">
      <c r="A112" s="489"/>
      <c r="B112" s="490"/>
      <c r="D112" s="479"/>
    </row>
    <row r="113" spans="1:4">
      <c r="A113" s="489"/>
      <c r="B113" s="494"/>
      <c r="D113" s="479"/>
    </row>
    <row r="114" spans="1:4">
      <c r="A114" s="489"/>
      <c r="B114" s="494"/>
      <c r="D114" s="479"/>
    </row>
    <row r="115" spans="1:4">
      <c r="A115" s="489"/>
      <c r="B115" s="494"/>
      <c r="D115" s="479"/>
    </row>
    <row r="116" spans="1:4">
      <c r="A116" s="489"/>
      <c r="B116" s="490"/>
      <c r="D116" s="479"/>
    </row>
    <row r="117" spans="1:4">
      <c r="A117" s="489"/>
      <c r="B117" s="494"/>
      <c r="D117" s="479"/>
    </row>
    <row r="118" spans="1:4">
      <c r="A118" s="489"/>
      <c r="B118" s="494"/>
      <c r="D118" s="479"/>
    </row>
    <row r="119" spans="1:4">
      <c r="A119" s="489"/>
      <c r="B119" s="490"/>
      <c r="D119" s="479"/>
    </row>
    <row r="120" spans="1:4">
      <c r="A120" s="489"/>
      <c r="B120" s="490"/>
      <c r="D120" s="479"/>
    </row>
    <row r="121" spans="1:4">
      <c r="A121" s="489"/>
      <c r="B121" s="494"/>
      <c r="D121" s="479"/>
    </row>
    <row r="122" spans="1:4">
      <c r="A122" s="489"/>
      <c r="B122" s="494"/>
      <c r="D122" s="479"/>
    </row>
    <row r="123" spans="1:4">
      <c r="A123" s="489"/>
      <c r="B123" s="491"/>
      <c r="D123" s="479"/>
    </row>
    <row r="124" spans="1:4">
      <c r="A124" s="489"/>
      <c r="B124" s="490"/>
      <c r="D124" s="479"/>
    </row>
    <row r="125" spans="1:4">
      <c r="A125" s="489"/>
      <c r="B125" s="494"/>
      <c r="D125" s="479"/>
    </row>
    <row r="126" spans="1:4">
      <c r="A126" s="489"/>
      <c r="B126" s="494"/>
      <c r="D126" s="479"/>
    </row>
    <row r="127" spans="1:4">
      <c r="A127" s="489"/>
      <c r="B127" s="494"/>
      <c r="D127" s="479"/>
    </row>
    <row r="128" spans="1:4">
      <c r="A128" s="489"/>
      <c r="B128" s="494"/>
      <c r="D128" s="479"/>
    </row>
    <row r="129" spans="1:4">
      <c r="A129" s="489"/>
      <c r="B129" s="494"/>
      <c r="D129" s="479"/>
    </row>
    <row r="130" spans="1:4">
      <c r="A130" s="489"/>
      <c r="B130" s="494"/>
      <c r="D130" s="479"/>
    </row>
    <row r="131" spans="1:4">
      <c r="A131" s="489"/>
      <c r="B131" s="494"/>
      <c r="D131" s="479"/>
    </row>
    <row r="132" spans="1:4">
      <c r="A132" s="489"/>
      <c r="B132" s="491"/>
      <c r="D132" s="479"/>
    </row>
    <row r="133" spans="1:4">
      <c r="A133" s="489"/>
      <c r="B133" s="491"/>
      <c r="D133" s="479"/>
    </row>
    <row r="134" spans="1:4">
      <c r="A134" s="489"/>
      <c r="B134" s="491"/>
      <c r="D134" s="479"/>
    </row>
    <row r="135" spans="1:4">
      <c r="A135" s="489"/>
      <c r="B135" s="490"/>
      <c r="D135" s="479"/>
    </row>
    <row r="136" spans="1:4">
      <c r="A136" s="489"/>
      <c r="B136" s="494"/>
      <c r="D136" s="479"/>
    </row>
    <row r="137" spans="1:4">
      <c r="A137" s="489"/>
      <c r="B137" s="494"/>
      <c r="D137" s="479"/>
    </row>
    <row r="138" spans="1:4">
      <c r="A138" s="489"/>
      <c r="B138" s="494"/>
      <c r="D138" s="479"/>
    </row>
    <row r="139" spans="1:4">
      <c r="A139" s="489"/>
      <c r="B139" s="494"/>
      <c r="D139" s="479"/>
    </row>
    <row r="140" spans="1:4">
      <c r="A140" s="489"/>
      <c r="B140" s="494"/>
      <c r="D140" s="479"/>
    </row>
    <row r="141" spans="1:4">
      <c r="A141" s="489"/>
      <c r="B141" s="494"/>
      <c r="D141" s="479"/>
    </row>
    <row r="142" spans="1:4">
      <c r="A142" s="489"/>
      <c r="B142" s="494"/>
      <c r="D142" s="479"/>
    </row>
    <row r="143" spans="1:4">
      <c r="A143" s="489"/>
      <c r="B143" s="494"/>
      <c r="D143" s="479"/>
    </row>
    <row r="144" spans="1:4">
      <c r="A144" s="489"/>
      <c r="B144" s="494"/>
      <c r="D144" s="479"/>
    </row>
    <row r="145" spans="1:4">
      <c r="A145" s="489"/>
      <c r="B145" s="490"/>
      <c r="D145" s="479"/>
    </row>
    <row r="146" spans="1:4">
      <c r="A146" s="489"/>
      <c r="B146" s="491"/>
      <c r="D146" s="479"/>
    </row>
    <row r="147" spans="1:4">
      <c r="A147" s="489"/>
      <c r="B147" s="490"/>
      <c r="D147" s="479"/>
    </row>
    <row r="148" spans="1:4">
      <c r="A148" s="489"/>
      <c r="B148" s="490"/>
      <c r="D148" s="479"/>
    </row>
    <row r="149" spans="1:4">
      <c r="A149" s="489"/>
      <c r="B149" s="490"/>
      <c r="D149" s="479"/>
    </row>
    <row r="150" spans="1:4">
      <c r="A150" s="489"/>
      <c r="B150" s="490"/>
      <c r="D150" s="479"/>
    </row>
    <row r="151" spans="1:4">
      <c r="A151" s="489"/>
      <c r="B151" s="490"/>
      <c r="D151" s="479"/>
    </row>
    <row r="152" spans="1:4">
      <c r="A152" s="489"/>
      <c r="B152" s="491"/>
      <c r="D152" s="479"/>
    </row>
    <row r="153" spans="1:4">
      <c r="A153" s="489"/>
      <c r="B153" s="490"/>
      <c r="D153" s="479"/>
    </row>
    <row r="154" spans="1:4">
      <c r="A154" s="489"/>
      <c r="B154" s="490"/>
      <c r="D154" s="479"/>
    </row>
    <row r="155" spans="1:4">
      <c r="A155" s="489"/>
      <c r="B155" s="490"/>
      <c r="D155" s="479"/>
    </row>
    <row r="156" spans="1:4">
      <c r="A156" s="489"/>
      <c r="B156" s="491"/>
      <c r="D156" s="479"/>
    </row>
    <row r="157" spans="1:4">
      <c r="A157" s="489"/>
      <c r="B157" s="490"/>
      <c r="D157" s="479"/>
    </row>
    <row r="158" spans="1:4">
      <c r="A158" s="489"/>
      <c r="B158" s="494"/>
      <c r="D158" s="479"/>
    </row>
    <row r="159" spans="1:4">
      <c r="A159" s="489"/>
      <c r="B159" s="494"/>
      <c r="D159" s="479"/>
    </row>
    <row r="160" spans="1:4">
      <c r="A160" s="489"/>
      <c r="B160" s="490"/>
      <c r="D160" s="479"/>
    </row>
    <row r="161" spans="1:4">
      <c r="A161" s="489"/>
      <c r="B161" s="494"/>
      <c r="D161" s="479"/>
    </row>
    <row r="162" spans="1:4">
      <c r="A162" s="489"/>
      <c r="B162" s="494"/>
      <c r="D162" s="479"/>
    </row>
    <row r="163" spans="1:4">
      <c r="A163" s="489"/>
      <c r="B163" s="491"/>
      <c r="D163" s="479"/>
    </row>
    <row r="164" spans="1:4">
      <c r="A164" s="489"/>
      <c r="B164" s="490"/>
      <c r="D164" s="479"/>
    </row>
    <row r="165" spans="1:4">
      <c r="A165" s="489"/>
      <c r="B165" s="490"/>
      <c r="D165" s="479"/>
    </row>
    <row r="166" spans="1:4">
      <c r="A166" s="489"/>
      <c r="B166" s="490"/>
      <c r="D166" s="479"/>
    </row>
    <row r="167" spans="1:4">
      <c r="A167" s="489"/>
      <c r="B167" s="493"/>
      <c r="D167" s="479"/>
    </row>
    <row r="168" spans="1:4">
      <c r="A168" s="489"/>
      <c r="B168" s="491"/>
      <c r="D168" s="479"/>
    </row>
    <row r="169" spans="1:4">
      <c r="A169" s="489"/>
      <c r="B169" s="490"/>
      <c r="D169" s="479"/>
    </row>
    <row r="170" spans="1:4">
      <c r="A170" s="489"/>
      <c r="B170" s="494"/>
      <c r="D170" s="479"/>
    </row>
    <row r="171" spans="1:4">
      <c r="A171" s="489"/>
      <c r="B171" s="494"/>
      <c r="D171" s="479"/>
    </row>
    <row r="172" spans="1:4">
      <c r="A172" s="489"/>
      <c r="B172" s="490"/>
      <c r="D172" s="479"/>
    </row>
    <row r="173" spans="1:4">
      <c r="A173" s="489"/>
      <c r="B173" s="494"/>
      <c r="D173" s="479"/>
    </row>
    <row r="174" spans="1:4">
      <c r="A174" s="489"/>
      <c r="B174" s="494"/>
      <c r="D174" s="479"/>
    </row>
    <row r="175" spans="1:4">
      <c r="A175" s="489"/>
      <c r="B175" s="491"/>
      <c r="D175" s="479"/>
    </row>
    <row r="176" spans="1:4">
      <c r="A176" s="489"/>
      <c r="B176" s="490"/>
      <c r="D176" s="479"/>
    </row>
    <row r="177" spans="1:4">
      <c r="A177" s="489"/>
      <c r="B177" s="490"/>
      <c r="D177" s="479"/>
    </row>
    <row r="178" spans="1:4">
      <c r="A178" s="489"/>
      <c r="B178" s="490"/>
      <c r="D178" s="479"/>
    </row>
    <row r="179" spans="1:4">
      <c r="A179" s="489"/>
      <c r="B179" s="490"/>
      <c r="D179" s="479"/>
    </row>
    <row r="180" spans="1:4">
      <c r="A180" s="489"/>
      <c r="B180" s="490"/>
      <c r="D180" s="479"/>
    </row>
    <row r="181" spans="1:4">
      <c r="A181" s="489"/>
      <c r="B181" s="491"/>
      <c r="D181" s="479"/>
    </row>
    <row r="182" spans="1:4">
      <c r="A182" s="489"/>
      <c r="B182" s="490"/>
      <c r="D182" s="479"/>
    </row>
    <row r="183" spans="1:4">
      <c r="A183" s="489"/>
      <c r="B183" s="494"/>
      <c r="D183" s="479"/>
    </row>
    <row r="184" spans="1:4">
      <c r="A184" s="489"/>
      <c r="B184" s="495"/>
      <c r="D184" s="479"/>
    </row>
    <row r="185" spans="1:4">
      <c r="A185" s="489"/>
      <c r="B185" s="495"/>
      <c r="D185" s="479"/>
    </row>
    <row r="186" spans="1:4">
      <c r="A186" s="489"/>
      <c r="B186" s="495"/>
      <c r="D186" s="479"/>
    </row>
    <row r="187" spans="1:4">
      <c r="A187" s="489"/>
      <c r="B187" s="495"/>
      <c r="D187" s="479"/>
    </row>
    <row r="188" spans="1:4">
      <c r="A188" s="489"/>
      <c r="B188" s="495"/>
      <c r="D188" s="479"/>
    </row>
    <row r="189" spans="1:4">
      <c r="A189" s="489"/>
      <c r="B189" s="495"/>
      <c r="D189" s="479"/>
    </row>
    <row r="190" spans="1:4">
      <c r="A190" s="489"/>
      <c r="B190" s="481"/>
      <c r="D190" s="479"/>
    </row>
    <row r="191" spans="1:4">
      <c r="A191" s="489"/>
      <c r="B191" s="481"/>
      <c r="D191" s="479"/>
    </row>
    <row r="192" spans="1:4">
      <c r="A192" s="489"/>
      <c r="B192" s="481"/>
      <c r="D192" s="479"/>
    </row>
    <row r="193" spans="1:4">
      <c r="A193" s="489"/>
      <c r="B193" s="481"/>
      <c r="D193" s="479"/>
    </row>
    <row r="194" spans="1:4">
      <c r="A194" s="489"/>
      <c r="B194" s="481"/>
      <c r="D194" s="479"/>
    </row>
    <row r="195" spans="1:4">
      <c r="A195" s="489"/>
      <c r="B195" s="481"/>
      <c r="D195" s="479"/>
    </row>
    <row r="196" spans="1:4">
      <c r="A196" s="489"/>
      <c r="B196" s="481"/>
      <c r="D196" s="479"/>
    </row>
    <row r="197" spans="1:4">
      <c r="A197" s="489"/>
      <c r="B197" s="481"/>
      <c r="D197" s="479"/>
    </row>
    <row r="198" spans="1:4">
      <c r="A198" s="489"/>
      <c r="B198" s="481"/>
      <c r="D198" s="479"/>
    </row>
    <row r="199" spans="1:4">
      <c r="A199" s="489"/>
      <c r="B199" s="481"/>
      <c r="D199" s="479"/>
    </row>
    <row r="200" spans="1:4">
      <c r="A200" s="489"/>
      <c r="B200" s="481"/>
      <c r="D200" s="479"/>
    </row>
    <row r="201" spans="1:4">
      <c r="A201" s="489"/>
      <c r="B201" s="481"/>
      <c r="D201" s="479"/>
    </row>
    <row r="202" spans="1:4">
      <c r="A202" s="489"/>
      <c r="B202" s="481"/>
      <c r="D202" s="479"/>
    </row>
    <row r="203" spans="1:4">
      <c r="A203" s="489"/>
      <c r="B203" s="481"/>
      <c r="D203" s="479"/>
    </row>
    <row r="204" spans="1:4">
      <c r="A204" s="489"/>
      <c r="B204" s="481"/>
      <c r="D204" s="479"/>
    </row>
    <row r="205" spans="1:4">
      <c r="A205" s="489"/>
      <c r="B205" s="481"/>
      <c r="D205" s="479"/>
    </row>
    <row r="206" spans="1:4">
      <c r="A206" s="489"/>
      <c r="B206" s="481"/>
      <c r="D206" s="479"/>
    </row>
    <row r="207" spans="1:4">
      <c r="A207" s="489"/>
      <c r="B207" s="481"/>
      <c r="D207" s="479"/>
    </row>
    <row r="208" spans="1:4">
      <c r="A208" s="489"/>
      <c r="B208" s="481"/>
      <c r="D208" s="479"/>
    </row>
    <row r="209" spans="1:4">
      <c r="A209" s="489"/>
      <c r="B209" s="481"/>
      <c r="D209" s="479"/>
    </row>
    <row r="210" spans="1:4">
      <c r="A210" s="489"/>
      <c r="B210" s="481"/>
      <c r="D210" s="479"/>
    </row>
    <row r="211" spans="1:4">
      <c r="A211" s="489"/>
      <c r="B211" s="481"/>
      <c r="D211" s="479"/>
    </row>
    <row r="212" spans="1:4">
      <c r="A212" s="489"/>
      <c r="B212" s="481"/>
      <c r="D212" s="479"/>
    </row>
    <row r="213" spans="1:4">
      <c r="A213" s="489"/>
      <c r="B213" s="481"/>
      <c r="D213" s="479"/>
    </row>
    <row r="214" spans="1:4">
      <c r="A214" s="489"/>
      <c r="B214" s="481"/>
      <c r="D214" s="479"/>
    </row>
    <row r="215" spans="1:4">
      <c r="A215" s="489"/>
      <c r="B215" s="481"/>
      <c r="D215" s="479"/>
    </row>
    <row r="216" spans="1:4">
      <c r="A216" s="489"/>
      <c r="B216" s="481"/>
      <c r="D216" s="479"/>
    </row>
    <row r="217" spans="1:4">
      <c r="A217" s="489"/>
      <c r="B217" s="481"/>
      <c r="D217" s="479"/>
    </row>
    <row r="218" spans="1:4">
      <c r="A218" s="489"/>
      <c r="B218" s="481"/>
      <c r="D218" s="479"/>
    </row>
    <row r="219" spans="1:4">
      <c r="A219" s="489"/>
      <c r="B219" s="481"/>
      <c r="D219" s="479"/>
    </row>
    <row r="220" spans="1:4">
      <c r="A220" s="489"/>
      <c r="B220" s="481"/>
      <c r="D220" s="479"/>
    </row>
    <row r="221" spans="1:4">
      <c r="A221" s="489"/>
      <c r="B221" s="481"/>
      <c r="D221" s="479"/>
    </row>
    <row r="222" spans="1:4">
      <c r="A222" s="489"/>
      <c r="B222" s="481"/>
      <c r="D222" s="479"/>
    </row>
    <row r="223" spans="1:4">
      <c r="A223" s="489"/>
      <c r="B223" s="481"/>
      <c r="D223" s="479"/>
    </row>
    <row r="224" spans="1:4">
      <c r="A224" s="489"/>
      <c r="B224" s="481"/>
      <c r="D224" s="479"/>
    </row>
    <row r="225" spans="1:4">
      <c r="A225" s="489"/>
      <c r="B225" s="481"/>
      <c r="D225" s="479"/>
    </row>
    <row r="226" spans="1:4">
      <c r="A226" s="489"/>
      <c r="B226" s="481"/>
      <c r="D226" s="479"/>
    </row>
    <row r="227" spans="1:4">
      <c r="A227" s="489"/>
      <c r="B227" s="481"/>
      <c r="D227" s="479"/>
    </row>
    <row r="228" spans="1:4">
      <c r="A228" s="489"/>
      <c r="B228" s="481"/>
      <c r="D228" s="479"/>
    </row>
    <row r="229" spans="1:4">
      <c r="A229" s="489"/>
      <c r="B229" s="481"/>
      <c r="D229" s="479"/>
    </row>
    <row r="230" spans="1:4">
      <c r="A230" s="489"/>
      <c r="B230" s="481"/>
      <c r="D230" s="479"/>
    </row>
    <row r="231" spans="1:4">
      <c r="A231" s="489"/>
      <c r="B231" s="481"/>
      <c r="D231" s="479"/>
    </row>
    <row r="232" spans="1:4">
      <c r="A232" s="489"/>
      <c r="B232" s="481"/>
      <c r="D232" s="479"/>
    </row>
    <row r="233" spans="1:4">
      <c r="A233" s="489"/>
      <c r="B233" s="481"/>
      <c r="D233" s="479"/>
    </row>
    <row r="234" spans="1:4">
      <c r="A234" s="489"/>
      <c r="B234" s="481"/>
      <c r="D234" s="479"/>
    </row>
    <row r="235" spans="1:4">
      <c r="A235" s="489"/>
      <c r="B235" s="481"/>
      <c r="D235" s="479"/>
    </row>
    <row r="236" spans="1:4">
      <c r="A236" s="489"/>
      <c r="B236" s="481"/>
      <c r="D236" s="479"/>
    </row>
    <row r="237" spans="1:4">
      <c r="A237" s="489"/>
      <c r="B237" s="481"/>
      <c r="D237" s="479"/>
    </row>
    <row r="238" spans="1:4">
      <c r="A238" s="489"/>
      <c r="B238" s="481"/>
      <c r="D238" s="479"/>
    </row>
    <row r="239" spans="1:4">
      <c r="A239" s="489"/>
      <c r="B239" s="481"/>
      <c r="D239" s="479"/>
    </row>
    <row r="240" spans="1:4">
      <c r="A240" s="489"/>
      <c r="B240" s="481"/>
      <c r="D240" s="479"/>
    </row>
    <row r="241" spans="1:4">
      <c r="A241" s="489"/>
      <c r="B241" s="481"/>
      <c r="D241" s="479"/>
    </row>
    <row r="242" spans="1:4">
      <c r="A242" s="489"/>
      <c r="B242" s="481"/>
      <c r="D242" s="479"/>
    </row>
    <row r="243" spans="1:4">
      <c r="A243" s="489"/>
      <c r="B243" s="481"/>
      <c r="D243" s="479"/>
    </row>
    <row r="244" spans="1:4">
      <c r="A244" s="489"/>
      <c r="B244" s="481"/>
      <c r="D244" s="479"/>
    </row>
    <row r="245" spans="1:4">
      <c r="A245" s="489"/>
      <c r="B245" s="481"/>
      <c r="D245" s="479"/>
    </row>
    <row r="246" spans="1:4">
      <c r="A246" s="489"/>
      <c r="B246" s="481"/>
      <c r="D246" s="479"/>
    </row>
    <row r="247" spans="1:4">
      <c r="A247" s="489"/>
      <c r="B247" s="481"/>
      <c r="D247" s="479"/>
    </row>
    <row r="248" spans="1:4">
      <c r="A248" s="489"/>
      <c r="B248" s="481"/>
      <c r="D248" s="479"/>
    </row>
    <row r="249" spans="1:4">
      <c r="A249" s="489"/>
      <c r="B249" s="481"/>
      <c r="D249" s="479"/>
    </row>
    <row r="250" spans="1:4">
      <c r="A250" s="489"/>
      <c r="B250" s="481"/>
      <c r="D250" s="479"/>
    </row>
    <row r="251" spans="1:4">
      <c r="A251" s="489"/>
      <c r="B251" s="481"/>
      <c r="D251" s="479"/>
    </row>
    <row r="252" spans="1:4">
      <c r="A252" s="489"/>
      <c r="B252" s="481"/>
      <c r="D252" s="479"/>
    </row>
    <row r="253" spans="1:4">
      <c r="A253" s="489"/>
      <c r="B253" s="481"/>
      <c r="D253" s="479"/>
    </row>
    <row r="254" spans="1:4">
      <c r="A254" s="489"/>
      <c r="B254" s="481"/>
      <c r="D254" s="479"/>
    </row>
    <row r="255" spans="1:4">
      <c r="A255" s="489"/>
      <c r="B255" s="481"/>
      <c r="D255" s="479"/>
    </row>
    <row r="256" spans="1:4">
      <c r="A256" s="489"/>
      <c r="B256" s="481"/>
      <c r="D256" s="479"/>
    </row>
    <row r="257" spans="1:4">
      <c r="A257" s="489"/>
      <c r="B257" s="481"/>
      <c r="D257" s="479"/>
    </row>
    <row r="258" spans="1:4">
      <c r="A258" s="489"/>
      <c r="B258" s="481"/>
      <c r="D258" s="479"/>
    </row>
    <row r="259" spans="1:4">
      <c r="A259" s="489"/>
      <c r="B259" s="481"/>
      <c r="D259" s="479"/>
    </row>
    <row r="260" spans="1:4">
      <c r="A260" s="489"/>
      <c r="B260" s="481"/>
      <c r="D260" s="479"/>
    </row>
    <row r="261" spans="1:4">
      <c r="A261" s="489"/>
      <c r="B261" s="481"/>
      <c r="D261" s="479"/>
    </row>
    <row r="262" spans="1:4">
      <c r="A262" s="489"/>
      <c r="B262" s="481"/>
      <c r="D262" s="479"/>
    </row>
    <row r="263" spans="1:4">
      <c r="A263" s="489"/>
      <c r="B263" s="481"/>
      <c r="D263" s="479"/>
    </row>
    <row r="264" spans="1:4">
      <c r="A264" s="489"/>
      <c r="B264" s="481"/>
      <c r="D264" s="479"/>
    </row>
    <row r="265" spans="1:4">
      <c r="A265" s="489"/>
      <c r="B265" s="481"/>
      <c r="D265" s="479"/>
    </row>
    <row r="266" spans="1:4">
      <c r="A266" s="489"/>
      <c r="B266" s="481"/>
      <c r="D266" s="479"/>
    </row>
    <row r="267" spans="1:4">
      <c r="A267" s="489"/>
      <c r="B267" s="481"/>
      <c r="D267" s="479"/>
    </row>
    <row r="268" spans="1:4">
      <c r="A268" s="489"/>
      <c r="B268" s="481"/>
      <c r="D268" s="479"/>
    </row>
    <row r="269" spans="1:4">
      <c r="A269" s="489"/>
      <c r="B269" s="481"/>
      <c r="D269" s="479"/>
    </row>
    <row r="270" spans="1:4">
      <c r="A270" s="489"/>
      <c r="B270" s="481"/>
      <c r="D270" s="479"/>
    </row>
    <row r="271" spans="1:4">
      <c r="A271" s="489"/>
      <c r="B271" s="481"/>
      <c r="D271" s="479"/>
    </row>
    <row r="272" spans="1:4">
      <c r="A272" s="489"/>
      <c r="B272" s="481"/>
      <c r="D272" s="479"/>
    </row>
    <row r="273" spans="1:4">
      <c r="A273" s="489"/>
      <c r="B273" s="481"/>
      <c r="D273" s="479"/>
    </row>
    <row r="274" spans="1:4">
      <c r="A274" s="489"/>
      <c r="B274" s="481"/>
      <c r="D274" s="479"/>
    </row>
    <row r="275" spans="1:4">
      <c r="A275" s="489"/>
      <c r="B275" s="481"/>
      <c r="D275" s="479"/>
    </row>
    <row r="276" spans="1:4">
      <c r="A276" s="489"/>
      <c r="B276" s="481"/>
      <c r="D276" s="479"/>
    </row>
    <row r="277" spans="1:4">
      <c r="A277" s="489"/>
      <c r="B277" s="481"/>
      <c r="D277" s="479"/>
    </row>
    <row r="278" spans="1:4">
      <c r="A278" s="489"/>
      <c r="B278" s="481"/>
      <c r="D278" s="479"/>
    </row>
    <row r="279" spans="1:4">
      <c r="A279" s="489"/>
      <c r="B279" s="481"/>
      <c r="D279" s="479"/>
    </row>
    <row r="280" spans="1:4">
      <c r="A280" s="489"/>
      <c r="B280" s="481"/>
      <c r="D280" s="479"/>
    </row>
    <row r="281" spans="1:4">
      <c r="A281" s="489"/>
      <c r="B281" s="481"/>
      <c r="D281" s="479"/>
    </row>
    <row r="282" spans="1:4">
      <c r="A282" s="489"/>
      <c r="B282" s="481"/>
      <c r="D282" s="479"/>
    </row>
    <row r="283" spans="1:4">
      <c r="A283" s="489"/>
      <c r="B283" s="481"/>
      <c r="D283" s="479"/>
    </row>
    <row r="284" spans="1:4">
      <c r="A284" s="489"/>
      <c r="B284" s="481"/>
      <c r="D284" s="479"/>
    </row>
    <row r="285" spans="1:4">
      <c r="A285" s="489"/>
      <c r="B285" s="481"/>
      <c r="D285" s="479"/>
    </row>
    <row r="286" spans="1:4">
      <c r="A286" s="489"/>
      <c r="B286" s="481"/>
      <c r="D286" s="479"/>
    </row>
    <row r="287" spans="1:4">
      <c r="A287" s="489"/>
      <c r="B287" s="481"/>
      <c r="D287" s="479"/>
    </row>
    <row r="288" spans="1:4">
      <c r="A288" s="489"/>
      <c r="B288" s="481"/>
      <c r="D288" s="479"/>
    </row>
    <row r="289" spans="1:4">
      <c r="A289" s="489"/>
      <c r="B289" s="481"/>
      <c r="D289" s="479"/>
    </row>
    <row r="290" spans="1:4">
      <c r="A290" s="489"/>
      <c r="B290" s="481"/>
      <c r="D290" s="479"/>
    </row>
    <row r="291" spans="1:4">
      <c r="A291" s="489"/>
      <c r="B291" s="481"/>
      <c r="D291" s="479"/>
    </row>
    <row r="292" spans="1:4">
      <c r="A292" s="489"/>
      <c r="B292" s="481"/>
      <c r="D292" s="479"/>
    </row>
    <row r="293" spans="1:4">
      <c r="A293" s="489"/>
      <c r="B293" s="481"/>
      <c r="D293" s="479"/>
    </row>
    <row r="294" spans="1:4">
      <c r="A294" s="489"/>
      <c r="B294" s="481"/>
      <c r="D294" s="479"/>
    </row>
    <row r="295" spans="1:4">
      <c r="A295" s="489"/>
      <c r="B295" s="481"/>
      <c r="D295" s="479"/>
    </row>
    <row r="296" spans="1:4">
      <c r="A296" s="489"/>
      <c r="B296" s="481"/>
      <c r="D296" s="479"/>
    </row>
    <row r="297" spans="1:4">
      <c r="A297" s="489"/>
      <c r="B297" s="481"/>
      <c r="D297" s="479"/>
    </row>
    <row r="298" spans="1:4">
      <c r="A298" s="489"/>
      <c r="B298" s="481"/>
      <c r="D298" s="479"/>
    </row>
    <row r="299" spans="1:4">
      <c r="A299" s="489"/>
      <c r="B299" s="481"/>
      <c r="D299" s="479"/>
    </row>
    <row r="300" spans="1:4">
      <c r="A300" s="489"/>
      <c r="B300" s="481"/>
      <c r="D300" s="479"/>
    </row>
    <row r="301" spans="1:4">
      <c r="A301" s="489"/>
      <c r="B301" s="481"/>
      <c r="D301" s="479"/>
    </row>
    <row r="302" spans="1:4">
      <c r="A302" s="489"/>
      <c r="B302" s="481"/>
      <c r="D302" s="479"/>
    </row>
    <row r="303" spans="1:4">
      <c r="A303" s="489"/>
      <c r="B303" s="481"/>
      <c r="D303" s="479"/>
    </row>
    <row r="304" spans="1:4">
      <c r="A304" s="489"/>
      <c r="B304" s="481"/>
      <c r="D304" s="479"/>
    </row>
    <row r="305" spans="1:4">
      <c r="A305" s="489"/>
      <c r="B305" s="481"/>
      <c r="D305" s="479"/>
    </row>
    <row r="306" spans="1:4">
      <c r="A306" s="489"/>
      <c r="B306" s="481"/>
      <c r="D306" s="479"/>
    </row>
    <row r="307" spans="1:4">
      <c r="A307" s="489"/>
      <c r="B307" s="481"/>
      <c r="D307" s="479"/>
    </row>
    <row r="308" spans="1:4">
      <c r="A308" s="489"/>
      <c r="B308" s="481"/>
      <c r="D308" s="479"/>
    </row>
    <row r="309" spans="1:4">
      <c r="A309" s="489"/>
      <c r="B309" s="481"/>
      <c r="D309" s="479"/>
    </row>
    <row r="310" spans="1:4">
      <c r="A310" s="489"/>
      <c r="B310" s="481"/>
      <c r="D310" s="479"/>
    </row>
    <row r="311" spans="1:4">
      <c r="A311" s="489"/>
      <c r="B311" s="481"/>
      <c r="D311" s="479"/>
    </row>
    <row r="312" spans="1:4">
      <c r="A312" s="489"/>
      <c r="B312" s="481"/>
      <c r="D312" s="479"/>
    </row>
    <row r="313" spans="1:4">
      <c r="A313" s="489"/>
      <c r="B313" s="481"/>
      <c r="D313" s="479"/>
    </row>
    <row r="314" spans="1:4">
      <c r="A314" s="489"/>
      <c r="B314" s="481"/>
      <c r="D314" s="479"/>
    </row>
    <row r="315" spans="1:4">
      <c r="A315" s="489"/>
      <c r="B315" s="481"/>
      <c r="D315" s="479"/>
    </row>
    <row r="316" spans="1:4">
      <c r="A316" s="489"/>
      <c r="B316" s="481"/>
      <c r="D316" s="479"/>
    </row>
    <row r="317" spans="1:4">
      <c r="A317" s="489"/>
      <c r="B317" s="481"/>
      <c r="D317" s="479"/>
    </row>
    <row r="318" spans="1:4">
      <c r="A318" s="489"/>
      <c r="B318" s="481"/>
      <c r="D318" s="479"/>
    </row>
    <row r="319" spans="1:4">
      <c r="A319" s="489"/>
      <c r="B319" s="481"/>
      <c r="D319" s="479"/>
    </row>
    <row r="320" spans="1:4">
      <c r="A320" s="489"/>
      <c r="B320" s="481"/>
      <c r="D320" s="479"/>
    </row>
    <row r="321" spans="1:4">
      <c r="A321" s="489"/>
      <c r="B321" s="481"/>
      <c r="D321" s="479"/>
    </row>
    <row r="322" spans="1:4">
      <c r="A322" s="489"/>
      <c r="B322" s="481"/>
      <c r="D322" s="479"/>
    </row>
    <row r="323" spans="1:4">
      <c r="A323" s="489"/>
      <c r="B323" s="481"/>
      <c r="D323" s="479"/>
    </row>
    <row r="324" spans="1:4">
      <c r="A324" s="489"/>
      <c r="B324" s="481"/>
      <c r="D324" s="479"/>
    </row>
    <row r="325" spans="1:4">
      <c r="A325" s="489"/>
      <c r="B325" s="481"/>
      <c r="D325" s="479"/>
    </row>
    <row r="326" spans="1:4">
      <c r="A326" s="489"/>
      <c r="B326" s="481"/>
      <c r="D326" s="479"/>
    </row>
    <row r="327" spans="1:4">
      <c r="A327" s="489"/>
      <c r="B327" s="481"/>
      <c r="D327" s="479"/>
    </row>
    <row r="328" spans="1:4">
      <c r="A328" s="489"/>
      <c r="B328" s="481"/>
      <c r="D328" s="479"/>
    </row>
    <row r="329" spans="1:4">
      <c r="A329" s="489"/>
      <c r="B329" s="481"/>
      <c r="D329" s="479"/>
    </row>
    <row r="330" spans="1:4">
      <c r="A330" s="489"/>
      <c r="B330" s="481"/>
      <c r="D330" s="479"/>
    </row>
    <row r="331" spans="1:4">
      <c r="A331" s="489"/>
      <c r="B331" s="481"/>
      <c r="D331" s="479"/>
    </row>
    <row r="332" spans="1:4">
      <c r="A332" s="489"/>
      <c r="B332" s="481"/>
      <c r="D332" s="479"/>
    </row>
    <row r="333" spans="1:4">
      <c r="A333" s="489"/>
      <c r="B333" s="481"/>
      <c r="D333" s="479"/>
    </row>
    <row r="334" spans="1:4">
      <c r="A334" s="489"/>
      <c r="B334" s="481"/>
      <c r="D334" s="479"/>
    </row>
    <row r="335" spans="1:4">
      <c r="A335" s="489"/>
      <c r="B335" s="481"/>
      <c r="D335" s="479"/>
    </row>
    <row r="336" spans="1:4">
      <c r="A336" s="489"/>
      <c r="B336" s="481"/>
      <c r="D336" s="479"/>
    </row>
    <row r="337" spans="1:4">
      <c r="A337" s="489"/>
      <c r="B337" s="481"/>
      <c r="D337" s="479"/>
    </row>
    <row r="338" spans="1:4">
      <c r="A338" s="489"/>
      <c r="B338" s="481"/>
      <c r="D338" s="479"/>
    </row>
    <row r="339" spans="1:4">
      <c r="A339" s="489"/>
      <c r="B339" s="481"/>
      <c r="D339" s="479"/>
    </row>
    <row r="340" spans="1:4">
      <c r="A340" s="489"/>
      <c r="B340" s="481"/>
      <c r="D340" s="479"/>
    </row>
    <row r="341" spans="1:4">
      <c r="A341" s="489"/>
      <c r="B341" s="481"/>
      <c r="D341" s="479"/>
    </row>
    <row r="342" spans="1:4">
      <c r="A342" s="489"/>
      <c r="B342" s="481"/>
      <c r="D342" s="479"/>
    </row>
    <row r="343" spans="1:4">
      <c r="A343" s="489"/>
      <c r="B343" s="481"/>
      <c r="D343" s="479"/>
    </row>
    <row r="344" spans="1:4">
      <c r="A344" s="489"/>
      <c r="B344" s="481"/>
      <c r="D344" s="479"/>
    </row>
    <row r="345" spans="1:4">
      <c r="A345" s="489"/>
      <c r="B345" s="481"/>
      <c r="D345" s="479"/>
    </row>
    <row r="346" spans="1:4">
      <c r="A346" s="489"/>
      <c r="B346" s="481"/>
      <c r="D346" s="479"/>
    </row>
    <row r="347" spans="1:4">
      <c r="A347" s="489"/>
      <c r="B347" s="481"/>
      <c r="D347" s="479"/>
    </row>
    <row r="348" spans="1:4">
      <c r="A348" s="489"/>
      <c r="B348" s="481"/>
      <c r="D348" s="479"/>
    </row>
    <row r="349" spans="1:4">
      <c r="A349" s="489"/>
      <c r="B349" s="481"/>
      <c r="D349" s="479"/>
    </row>
  </sheetData>
  <sheetProtection password="CF7A" sheet="1" objects="1" scenarios="1"/>
  <mergeCells count="2">
    <mergeCell ref="D38:D40"/>
    <mergeCell ref="D16:D17"/>
  </mergeCells>
  <dataValidations count="1">
    <dataValidation type="list" allowBlank="1" showInputMessage="1" showErrorMessage="1" sqref="C65065 IX65065 ST65065 ACP65065 AML65065 AWH65065 BGD65065 BPZ65065 BZV65065 CJR65065 CTN65065 DDJ65065 DNF65065 DXB65065 EGX65065 EQT65065 FAP65065 FKL65065 FUH65065 GED65065 GNZ65065 GXV65065 HHR65065 HRN65065 IBJ65065 ILF65065 IVB65065 JEX65065 JOT65065 JYP65065 KIL65065 KSH65065 LCD65065 LLZ65065 LVV65065 MFR65065 MPN65065 MZJ65065 NJF65065 NTB65065 OCX65065 OMT65065 OWP65065 PGL65065 PQH65065 QAD65065 QJZ65065 QTV65065 RDR65065 RNN65065 RXJ65065 SHF65065 SRB65065 TAX65065 TKT65065 TUP65065 UEL65065 UOH65065 UYD65065 VHZ65065 VRV65065 WBR65065 WLN65065 WVJ65065 C130601 IX130601 ST130601 ACP130601 AML130601 AWH130601 BGD130601 BPZ130601 BZV130601 CJR130601 CTN130601 DDJ130601 DNF130601 DXB130601 EGX130601 EQT130601 FAP130601 FKL130601 FUH130601 GED130601 GNZ130601 GXV130601 HHR130601 HRN130601 IBJ130601 ILF130601 IVB130601 JEX130601 JOT130601 JYP130601 KIL130601 KSH130601 LCD130601 LLZ130601 LVV130601 MFR130601 MPN130601 MZJ130601 NJF130601 NTB130601 OCX130601 OMT130601 OWP130601 PGL130601 PQH130601 QAD130601 QJZ130601 QTV130601 RDR130601 RNN130601 RXJ130601 SHF130601 SRB130601 TAX130601 TKT130601 TUP130601 UEL130601 UOH130601 UYD130601 VHZ130601 VRV130601 WBR130601 WLN130601 WVJ130601 C196137 IX196137 ST196137 ACP196137 AML196137 AWH196137 BGD196137 BPZ196137 BZV196137 CJR196137 CTN196137 DDJ196137 DNF196137 DXB196137 EGX196137 EQT196137 FAP196137 FKL196137 FUH196137 GED196137 GNZ196137 GXV196137 HHR196137 HRN196137 IBJ196137 ILF196137 IVB196137 JEX196137 JOT196137 JYP196137 KIL196137 KSH196137 LCD196137 LLZ196137 LVV196137 MFR196137 MPN196137 MZJ196137 NJF196137 NTB196137 OCX196137 OMT196137 OWP196137 PGL196137 PQH196137 QAD196137 QJZ196137 QTV196137 RDR196137 RNN196137 RXJ196137 SHF196137 SRB196137 TAX196137 TKT196137 TUP196137 UEL196137 UOH196137 UYD196137 VHZ196137 VRV196137 WBR196137 WLN196137 WVJ196137 C261673 IX261673 ST261673 ACP261673 AML261673 AWH261673 BGD261673 BPZ261673 BZV261673 CJR261673 CTN261673 DDJ261673 DNF261673 DXB261673 EGX261673 EQT261673 FAP261673 FKL261673 FUH261673 GED261673 GNZ261673 GXV261673 HHR261673 HRN261673 IBJ261673 ILF261673 IVB261673 JEX261673 JOT261673 JYP261673 KIL261673 KSH261673 LCD261673 LLZ261673 LVV261673 MFR261673 MPN261673 MZJ261673 NJF261673 NTB261673 OCX261673 OMT261673 OWP261673 PGL261673 PQH261673 QAD261673 QJZ261673 QTV261673 RDR261673 RNN261673 RXJ261673 SHF261673 SRB261673 TAX261673 TKT261673 TUP261673 UEL261673 UOH261673 UYD261673 VHZ261673 VRV261673 WBR261673 WLN261673 WVJ261673 C327209 IX327209 ST327209 ACP327209 AML327209 AWH327209 BGD327209 BPZ327209 BZV327209 CJR327209 CTN327209 DDJ327209 DNF327209 DXB327209 EGX327209 EQT327209 FAP327209 FKL327209 FUH327209 GED327209 GNZ327209 GXV327209 HHR327209 HRN327209 IBJ327209 ILF327209 IVB327209 JEX327209 JOT327209 JYP327209 KIL327209 KSH327209 LCD327209 LLZ327209 LVV327209 MFR327209 MPN327209 MZJ327209 NJF327209 NTB327209 OCX327209 OMT327209 OWP327209 PGL327209 PQH327209 QAD327209 QJZ327209 QTV327209 RDR327209 RNN327209 RXJ327209 SHF327209 SRB327209 TAX327209 TKT327209 TUP327209 UEL327209 UOH327209 UYD327209 VHZ327209 VRV327209 WBR327209 WLN327209 WVJ327209 C392745 IX392745 ST392745 ACP392745 AML392745 AWH392745 BGD392745 BPZ392745 BZV392745 CJR392745 CTN392745 DDJ392745 DNF392745 DXB392745 EGX392745 EQT392745 FAP392745 FKL392745 FUH392745 GED392745 GNZ392745 GXV392745 HHR392745 HRN392745 IBJ392745 ILF392745 IVB392745 JEX392745 JOT392745 JYP392745 KIL392745 KSH392745 LCD392745 LLZ392745 LVV392745 MFR392745 MPN392745 MZJ392745 NJF392745 NTB392745 OCX392745 OMT392745 OWP392745 PGL392745 PQH392745 QAD392745 QJZ392745 QTV392745 RDR392745 RNN392745 RXJ392745 SHF392745 SRB392745 TAX392745 TKT392745 TUP392745 UEL392745 UOH392745 UYD392745 VHZ392745 VRV392745 WBR392745 WLN392745 WVJ392745 C458281 IX458281 ST458281 ACP458281 AML458281 AWH458281 BGD458281 BPZ458281 BZV458281 CJR458281 CTN458281 DDJ458281 DNF458281 DXB458281 EGX458281 EQT458281 FAP458281 FKL458281 FUH458281 GED458281 GNZ458281 GXV458281 HHR458281 HRN458281 IBJ458281 ILF458281 IVB458281 JEX458281 JOT458281 JYP458281 KIL458281 KSH458281 LCD458281 LLZ458281 LVV458281 MFR458281 MPN458281 MZJ458281 NJF458281 NTB458281 OCX458281 OMT458281 OWP458281 PGL458281 PQH458281 QAD458281 QJZ458281 QTV458281 RDR458281 RNN458281 RXJ458281 SHF458281 SRB458281 TAX458281 TKT458281 TUP458281 UEL458281 UOH458281 UYD458281 VHZ458281 VRV458281 WBR458281 WLN458281 WVJ458281 C523817 IX523817 ST523817 ACP523817 AML523817 AWH523817 BGD523817 BPZ523817 BZV523817 CJR523817 CTN523817 DDJ523817 DNF523817 DXB523817 EGX523817 EQT523817 FAP523817 FKL523817 FUH523817 GED523817 GNZ523817 GXV523817 HHR523817 HRN523817 IBJ523817 ILF523817 IVB523817 JEX523817 JOT523817 JYP523817 KIL523817 KSH523817 LCD523817 LLZ523817 LVV523817 MFR523817 MPN523817 MZJ523817 NJF523817 NTB523817 OCX523817 OMT523817 OWP523817 PGL523817 PQH523817 QAD523817 QJZ523817 QTV523817 RDR523817 RNN523817 RXJ523817 SHF523817 SRB523817 TAX523817 TKT523817 TUP523817 UEL523817 UOH523817 UYD523817 VHZ523817 VRV523817 WBR523817 WLN523817 WVJ523817 C589353 IX589353 ST589353 ACP589353 AML589353 AWH589353 BGD589353 BPZ589353 BZV589353 CJR589353 CTN589353 DDJ589353 DNF589353 DXB589353 EGX589353 EQT589353 FAP589353 FKL589353 FUH589353 GED589353 GNZ589353 GXV589353 HHR589353 HRN589353 IBJ589353 ILF589353 IVB589353 JEX589353 JOT589353 JYP589353 KIL589353 KSH589353 LCD589353 LLZ589353 LVV589353 MFR589353 MPN589353 MZJ589353 NJF589353 NTB589353 OCX589353 OMT589353 OWP589353 PGL589353 PQH589353 QAD589353 QJZ589353 QTV589353 RDR589353 RNN589353 RXJ589353 SHF589353 SRB589353 TAX589353 TKT589353 TUP589353 UEL589353 UOH589353 UYD589353 VHZ589353 VRV589353 WBR589353 WLN589353 WVJ589353 C654889 IX654889 ST654889 ACP654889 AML654889 AWH654889 BGD654889 BPZ654889 BZV654889 CJR654889 CTN654889 DDJ654889 DNF654889 DXB654889 EGX654889 EQT654889 FAP654889 FKL654889 FUH654889 GED654889 GNZ654889 GXV654889 HHR654889 HRN654889 IBJ654889 ILF654889 IVB654889 JEX654889 JOT654889 JYP654889 KIL654889 KSH654889 LCD654889 LLZ654889 LVV654889 MFR654889 MPN654889 MZJ654889 NJF654889 NTB654889 OCX654889 OMT654889 OWP654889 PGL654889 PQH654889 QAD654889 QJZ654889 QTV654889 RDR654889 RNN654889 RXJ654889 SHF654889 SRB654889 TAX654889 TKT654889 TUP654889 UEL654889 UOH654889 UYD654889 VHZ654889 VRV654889 WBR654889 WLN654889 WVJ654889 C720425 IX720425 ST720425 ACP720425 AML720425 AWH720425 BGD720425 BPZ720425 BZV720425 CJR720425 CTN720425 DDJ720425 DNF720425 DXB720425 EGX720425 EQT720425 FAP720425 FKL720425 FUH720425 GED720425 GNZ720425 GXV720425 HHR720425 HRN720425 IBJ720425 ILF720425 IVB720425 JEX720425 JOT720425 JYP720425 KIL720425 KSH720425 LCD720425 LLZ720425 LVV720425 MFR720425 MPN720425 MZJ720425 NJF720425 NTB720425 OCX720425 OMT720425 OWP720425 PGL720425 PQH720425 QAD720425 QJZ720425 QTV720425 RDR720425 RNN720425 RXJ720425 SHF720425 SRB720425 TAX720425 TKT720425 TUP720425 UEL720425 UOH720425 UYD720425 VHZ720425 VRV720425 WBR720425 WLN720425 WVJ720425 C785961 IX785961 ST785961 ACP785961 AML785961 AWH785961 BGD785961 BPZ785961 BZV785961 CJR785961 CTN785961 DDJ785961 DNF785961 DXB785961 EGX785961 EQT785961 FAP785961 FKL785961 FUH785961 GED785961 GNZ785961 GXV785961 HHR785961 HRN785961 IBJ785961 ILF785961 IVB785961 JEX785961 JOT785961 JYP785961 KIL785961 KSH785961 LCD785961 LLZ785961 LVV785961 MFR785961 MPN785961 MZJ785961 NJF785961 NTB785961 OCX785961 OMT785961 OWP785961 PGL785961 PQH785961 QAD785961 QJZ785961 QTV785961 RDR785961 RNN785961 RXJ785961 SHF785961 SRB785961 TAX785961 TKT785961 TUP785961 UEL785961 UOH785961 UYD785961 VHZ785961 VRV785961 WBR785961 WLN785961 WVJ785961 C851497 IX851497 ST851497 ACP851497 AML851497 AWH851497 BGD851497 BPZ851497 BZV851497 CJR851497 CTN851497 DDJ851497 DNF851497 DXB851497 EGX851497 EQT851497 FAP851497 FKL851497 FUH851497 GED851497 GNZ851497 GXV851497 HHR851497 HRN851497 IBJ851497 ILF851497 IVB851497 JEX851497 JOT851497 JYP851497 KIL851497 KSH851497 LCD851497 LLZ851497 LVV851497 MFR851497 MPN851497 MZJ851497 NJF851497 NTB851497 OCX851497 OMT851497 OWP851497 PGL851497 PQH851497 QAD851497 QJZ851497 QTV851497 RDR851497 RNN851497 RXJ851497 SHF851497 SRB851497 TAX851497 TKT851497 TUP851497 UEL851497 UOH851497 UYD851497 VHZ851497 VRV851497 WBR851497 WLN851497 WVJ851497 C917033 IX917033 ST917033 ACP917033 AML917033 AWH917033 BGD917033 BPZ917033 BZV917033 CJR917033 CTN917033 DDJ917033 DNF917033 DXB917033 EGX917033 EQT917033 FAP917033 FKL917033 FUH917033 GED917033 GNZ917033 GXV917033 HHR917033 HRN917033 IBJ917033 ILF917033 IVB917033 JEX917033 JOT917033 JYP917033 KIL917033 KSH917033 LCD917033 LLZ917033 LVV917033 MFR917033 MPN917033 MZJ917033 NJF917033 NTB917033 OCX917033 OMT917033 OWP917033 PGL917033 PQH917033 QAD917033 QJZ917033 QTV917033 RDR917033 RNN917033 RXJ917033 SHF917033 SRB917033 TAX917033 TKT917033 TUP917033 UEL917033 UOH917033 UYD917033 VHZ917033 VRV917033 WBR917033 WLN917033 WVJ917033 C982569 IX982569 ST982569 ACP982569 AML982569 AWH982569 BGD982569 BPZ982569 BZV982569 CJR982569 CTN982569 DDJ982569 DNF982569 DXB982569 EGX982569 EQT982569 FAP982569 FKL982569 FUH982569 GED982569 GNZ982569 GXV982569 HHR982569 HRN982569 IBJ982569 ILF982569 IVB982569 JEX982569 JOT982569 JYP982569 KIL982569 KSH982569 LCD982569 LLZ982569 LVV982569 MFR982569 MPN982569 MZJ982569 NJF982569 NTB982569 OCX982569 OMT982569 OWP982569 PGL982569 PQH982569 QAD982569 QJZ982569 QTV982569 RDR982569 RNN982569 RXJ982569 SHF982569 SRB982569 TAX982569 TKT982569 TUP982569 UEL982569 UOH982569 UYD982569 VHZ982569 VRV982569 WBR982569 WLN982569 WVJ982569">
      <formula1>$J$2:$J$8</formula1>
    </dataValidation>
  </dataValidations>
  <pageMargins left="0.7" right="0.7" top="0.75" bottom="0.75" header="0.3" footer="0.3"/>
  <pageSetup paperSize="9" scale="9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1"/>
  <sheetViews>
    <sheetView workbookViewId="0">
      <selection activeCell="D54" sqref="D54"/>
    </sheetView>
  </sheetViews>
  <sheetFormatPr defaultRowHeight="12.75"/>
  <cols>
    <col min="1" max="1" width="8.85546875" style="311" customWidth="1"/>
    <col min="2" max="2" width="49.42578125" style="315" customWidth="1"/>
    <col min="3" max="3" width="11" style="315" customWidth="1"/>
    <col min="4" max="4" width="74.140625" style="317" customWidth="1"/>
    <col min="5" max="9" width="9.140625" style="315"/>
    <col min="10" max="10" width="9.140625" style="315" hidden="1" customWidth="1"/>
    <col min="11" max="255" width="9.140625" style="315"/>
    <col min="256" max="256" width="9.140625" style="315" customWidth="1"/>
    <col min="257" max="257" width="32.85546875" style="315" customWidth="1"/>
    <col min="258" max="258" width="20.140625" style="315" customWidth="1"/>
    <col min="259" max="259" width="52.85546875" style="315" customWidth="1"/>
    <col min="260" max="265" width="9.140625" style="315"/>
    <col min="266" max="266" width="0" style="315" hidden="1" customWidth="1"/>
    <col min="267" max="511" width="9.140625" style="315"/>
    <col min="512" max="512" width="9.140625" style="315" customWidth="1"/>
    <col min="513" max="513" width="32.85546875" style="315" customWidth="1"/>
    <col min="514" max="514" width="20.140625" style="315" customWidth="1"/>
    <col min="515" max="515" width="52.85546875" style="315" customWidth="1"/>
    <col min="516" max="521" width="9.140625" style="315"/>
    <col min="522" max="522" width="0" style="315" hidden="1" customWidth="1"/>
    <col min="523" max="767" width="9.140625" style="315"/>
    <col min="768" max="768" width="9.140625" style="315" customWidth="1"/>
    <col min="769" max="769" width="32.85546875" style="315" customWidth="1"/>
    <col min="770" max="770" width="20.140625" style="315" customWidth="1"/>
    <col min="771" max="771" width="52.85546875" style="315" customWidth="1"/>
    <col min="772" max="777" width="9.140625" style="315"/>
    <col min="778" max="778" width="0" style="315" hidden="1" customWidth="1"/>
    <col min="779" max="1023" width="9.140625" style="315"/>
    <col min="1024" max="1024" width="9.140625" style="315" customWidth="1"/>
    <col min="1025" max="1025" width="32.85546875" style="315" customWidth="1"/>
    <col min="1026" max="1026" width="20.140625" style="315" customWidth="1"/>
    <col min="1027" max="1027" width="52.85546875" style="315" customWidth="1"/>
    <col min="1028" max="1033" width="9.140625" style="315"/>
    <col min="1034" max="1034" width="0" style="315" hidden="1" customWidth="1"/>
    <col min="1035" max="1279" width="9.140625" style="315"/>
    <col min="1280" max="1280" width="9.140625" style="315" customWidth="1"/>
    <col min="1281" max="1281" width="32.85546875" style="315" customWidth="1"/>
    <col min="1282" max="1282" width="20.140625" style="315" customWidth="1"/>
    <col min="1283" max="1283" width="52.85546875" style="315" customWidth="1"/>
    <col min="1284" max="1289" width="9.140625" style="315"/>
    <col min="1290" max="1290" width="0" style="315" hidden="1" customWidth="1"/>
    <col min="1291" max="1535" width="9.140625" style="315"/>
    <col min="1536" max="1536" width="9.140625" style="315" customWidth="1"/>
    <col min="1537" max="1537" width="32.85546875" style="315" customWidth="1"/>
    <col min="1538" max="1538" width="20.140625" style="315" customWidth="1"/>
    <col min="1539" max="1539" width="52.85546875" style="315" customWidth="1"/>
    <col min="1540" max="1545" width="9.140625" style="315"/>
    <col min="1546" max="1546" width="0" style="315" hidden="1" customWidth="1"/>
    <col min="1547" max="1791" width="9.140625" style="315"/>
    <col min="1792" max="1792" width="9.140625" style="315" customWidth="1"/>
    <col min="1793" max="1793" width="32.85546875" style="315" customWidth="1"/>
    <col min="1794" max="1794" width="20.140625" style="315" customWidth="1"/>
    <col min="1795" max="1795" width="52.85546875" style="315" customWidth="1"/>
    <col min="1796" max="1801" width="9.140625" style="315"/>
    <col min="1802" max="1802" width="0" style="315" hidden="1" customWidth="1"/>
    <col min="1803" max="2047" width="9.140625" style="315"/>
    <col min="2048" max="2048" width="9.140625" style="315" customWidth="1"/>
    <col min="2049" max="2049" width="32.85546875" style="315" customWidth="1"/>
    <col min="2050" max="2050" width="20.140625" style="315" customWidth="1"/>
    <col min="2051" max="2051" width="52.85546875" style="315" customWidth="1"/>
    <col min="2052" max="2057" width="9.140625" style="315"/>
    <col min="2058" max="2058" width="0" style="315" hidden="1" customWidth="1"/>
    <col min="2059" max="2303" width="9.140625" style="315"/>
    <col min="2304" max="2304" width="9.140625" style="315" customWidth="1"/>
    <col min="2305" max="2305" width="32.85546875" style="315" customWidth="1"/>
    <col min="2306" max="2306" width="20.140625" style="315" customWidth="1"/>
    <col min="2307" max="2307" width="52.85546875" style="315" customWidth="1"/>
    <col min="2308" max="2313" width="9.140625" style="315"/>
    <col min="2314" max="2314" width="0" style="315" hidden="1" customWidth="1"/>
    <col min="2315" max="2559" width="9.140625" style="315"/>
    <col min="2560" max="2560" width="9.140625" style="315" customWidth="1"/>
    <col min="2561" max="2561" width="32.85546875" style="315" customWidth="1"/>
    <col min="2562" max="2562" width="20.140625" style="315" customWidth="1"/>
    <col min="2563" max="2563" width="52.85546875" style="315" customWidth="1"/>
    <col min="2564" max="2569" width="9.140625" style="315"/>
    <col min="2570" max="2570" width="0" style="315" hidden="1" customWidth="1"/>
    <col min="2571" max="2815" width="9.140625" style="315"/>
    <col min="2816" max="2816" width="9.140625" style="315" customWidth="1"/>
    <col min="2817" max="2817" width="32.85546875" style="315" customWidth="1"/>
    <col min="2818" max="2818" width="20.140625" style="315" customWidth="1"/>
    <col min="2819" max="2819" width="52.85546875" style="315" customWidth="1"/>
    <col min="2820" max="2825" width="9.140625" style="315"/>
    <col min="2826" max="2826" width="0" style="315" hidden="1" customWidth="1"/>
    <col min="2827" max="3071" width="9.140625" style="315"/>
    <col min="3072" max="3072" width="9.140625" style="315" customWidth="1"/>
    <col min="3073" max="3073" width="32.85546875" style="315" customWidth="1"/>
    <col min="3074" max="3074" width="20.140625" style="315" customWidth="1"/>
    <col min="3075" max="3075" width="52.85546875" style="315" customWidth="1"/>
    <col min="3076" max="3081" width="9.140625" style="315"/>
    <col min="3082" max="3082" width="0" style="315" hidden="1" customWidth="1"/>
    <col min="3083" max="3327" width="9.140625" style="315"/>
    <col min="3328" max="3328" width="9.140625" style="315" customWidth="1"/>
    <col min="3329" max="3329" width="32.85546875" style="315" customWidth="1"/>
    <col min="3330" max="3330" width="20.140625" style="315" customWidth="1"/>
    <col min="3331" max="3331" width="52.85546875" style="315" customWidth="1"/>
    <col min="3332" max="3337" width="9.140625" style="315"/>
    <col min="3338" max="3338" width="0" style="315" hidden="1" customWidth="1"/>
    <col min="3339" max="3583" width="9.140625" style="315"/>
    <col min="3584" max="3584" width="9.140625" style="315" customWidth="1"/>
    <col min="3585" max="3585" width="32.85546875" style="315" customWidth="1"/>
    <col min="3586" max="3586" width="20.140625" style="315" customWidth="1"/>
    <col min="3587" max="3587" width="52.85546875" style="315" customWidth="1"/>
    <col min="3588" max="3593" width="9.140625" style="315"/>
    <col min="3594" max="3594" width="0" style="315" hidden="1" customWidth="1"/>
    <col min="3595" max="3839" width="9.140625" style="315"/>
    <col min="3840" max="3840" width="9.140625" style="315" customWidth="1"/>
    <col min="3841" max="3841" width="32.85546875" style="315" customWidth="1"/>
    <col min="3842" max="3842" width="20.140625" style="315" customWidth="1"/>
    <col min="3843" max="3843" width="52.85546875" style="315" customWidth="1"/>
    <col min="3844" max="3849" width="9.140625" style="315"/>
    <col min="3850" max="3850" width="0" style="315" hidden="1" customWidth="1"/>
    <col min="3851" max="4095" width="9.140625" style="315"/>
    <col min="4096" max="4096" width="9.140625" style="315" customWidth="1"/>
    <col min="4097" max="4097" width="32.85546875" style="315" customWidth="1"/>
    <col min="4098" max="4098" width="20.140625" style="315" customWidth="1"/>
    <col min="4099" max="4099" width="52.85546875" style="315" customWidth="1"/>
    <col min="4100" max="4105" width="9.140625" style="315"/>
    <col min="4106" max="4106" width="0" style="315" hidden="1" customWidth="1"/>
    <col min="4107" max="4351" width="9.140625" style="315"/>
    <col min="4352" max="4352" width="9.140625" style="315" customWidth="1"/>
    <col min="4353" max="4353" width="32.85546875" style="315" customWidth="1"/>
    <col min="4354" max="4354" width="20.140625" style="315" customWidth="1"/>
    <col min="4355" max="4355" width="52.85546875" style="315" customWidth="1"/>
    <col min="4356" max="4361" width="9.140625" style="315"/>
    <col min="4362" max="4362" width="0" style="315" hidden="1" customWidth="1"/>
    <col min="4363" max="4607" width="9.140625" style="315"/>
    <col min="4608" max="4608" width="9.140625" style="315" customWidth="1"/>
    <col min="4609" max="4609" width="32.85546875" style="315" customWidth="1"/>
    <col min="4610" max="4610" width="20.140625" style="315" customWidth="1"/>
    <col min="4611" max="4611" width="52.85546875" style="315" customWidth="1"/>
    <col min="4612" max="4617" width="9.140625" style="315"/>
    <col min="4618" max="4618" width="0" style="315" hidden="1" customWidth="1"/>
    <col min="4619" max="4863" width="9.140625" style="315"/>
    <col min="4864" max="4864" width="9.140625" style="315" customWidth="1"/>
    <col min="4865" max="4865" width="32.85546875" style="315" customWidth="1"/>
    <col min="4866" max="4866" width="20.140625" style="315" customWidth="1"/>
    <col min="4867" max="4867" width="52.85546875" style="315" customWidth="1"/>
    <col min="4868" max="4873" width="9.140625" style="315"/>
    <col min="4874" max="4874" width="0" style="315" hidden="1" customWidth="1"/>
    <col min="4875" max="5119" width="9.140625" style="315"/>
    <col min="5120" max="5120" width="9.140625" style="315" customWidth="1"/>
    <col min="5121" max="5121" width="32.85546875" style="315" customWidth="1"/>
    <col min="5122" max="5122" width="20.140625" style="315" customWidth="1"/>
    <col min="5123" max="5123" width="52.85546875" style="315" customWidth="1"/>
    <col min="5124" max="5129" width="9.140625" style="315"/>
    <col min="5130" max="5130" width="0" style="315" hidden="1" customWidth="1"/>
    <col min="5131" max="5375" width="9.140625" style="315"/>
    <col min="5376" max="5376" width="9.140625" style="315" customWidth="1"/>
    <col min="5377" max="5377" width="32.85546875" style="315" customWidth="1"/>
    <col min="5378" max="5378" width="20.140625" style="315" customWidth="1"/>
    <col min="5379" max="5379" width="52.85546875" style="315" customWidth="1"/>
    <col min="5380" max="5385" width="9.140625" style="315"/>
    <col min="5386" max="5386" width="0" style="315" hidden="1" customWidth="1"/>
    <col min="5387" max="5631" width="9.140625" style="315"/>
    <col min="5632" max="5632" width="9.140625" style="315" customWidth="1"/>
    <col min="5633" max="5633" width="32.85546875" style="315" customWidth="1"/>
    <col min="5634" max="5634" width="20.140625" style="315" customWidth="1"/>
    <col min="5635" max="5635" width="52.85546875" style="315" customWidth="1"/>
    <col min="5636" max="5641" width="9.140625" style="315"/>
    <col min="5642" max="5642" width="0" style="315" hidden="1" customWidth="1"/>
    <col min="5643" max="5887" width="9.140625" style="315"/>
    <col min="5888" max="5888" width="9.140625" style="315" customWidth="1"/>
    <col min="5889" max="5889" width="32.85546875" style="315" customWidth="1"/>
    <col min="5890" max="5890" width="20.140625" style="315" customWidth="1"/>
    <col min="5891" max="5891" width="52.85546875" style="315" customWidth="1"/>
    <col min="5892" max="5897" width="9.140625" style="315"/>
    <col min="5898" max="5898" width="0" style="315" hidden="1" customWidth="1"/>
    <col min="5899" max="6143" width="9.140625" style="315"/>
    <col min="6144" max="6144" width="9.140625" style="315" customWidth="1"/>
    <col min="6145" max="6145" width="32.85546875" style="315" customWidth="1"/>
    <col min="6146" max="6146" width="20.140625" style="315" customWidth="1"/>
    <col min="6147" max="6147" width="52.85546875" style="315" customWidth="1"/>
    <col min="6148" max="6153" width="9.140625" style="315"/>
    <col min="6154" max="6154" width="0" style="315" hidden="1" customWidth="1"/>
    <col min="6155" max="6399" width="9.140625" style="315"/>
    <col min="6400" max="6400" width="9.140625" style="315" customWidth="1"/>
    <col min="6401" max="6401" width="32.85546875" style="315" customWidth="1"/>
    <col min="6402" max="6402" width="20.140625" style="315" customWidth="1"/>
    <col min="6403" max="6403" width="52.85546875" style="315" customWidth="1"/>
    <col min="6404" max="6409" width="9.140625" style="315"/>
    <col min="6410" max="6410" width="0" style="315" hidden="1" customWidth="1"/>
    <col min="6411" max="6655" width="9.140625" style="315"/>
    <col min="6656" max="6656" width="9.140625" style="315" customWidth="1"/>
    <col min="6657" max="6657" width="32.85546875" style="315" customWidth="1"/>
    <col min="6658" max="6658" width="20.140625" style="315" customWidth="1"/>
    <col min="6659" max="6659" width="52.85546875" style="315" customWidth="1"/>
    <col min="6660" max="6665" width="9.140625" style="315"/>
    <col min="6666" max="6666" width="0" style="315" hidden="1" customWidth="1"/>
    <col min="6667" max="6911" width="9.140625" style="315"/>
    <col min="6912" max="6912" width="9.140625" style="315" customWidth="1"/>
    <col min="6913" max="6913" width="32.85546875" style="315" customWidth="1"/>
    <col min="6914" max="6914" width="20.140625" style="315" customWidth="1"/>
    <col min="6915" max="6915" width="52.85546875" style="315" customWidth="1"/>
    <col min="6916" max="6921" width="9.140625" style="315"/>
    <col min="6922" max="6922" width="0" style="315" hidden="1" customWidth="1"/>
    <col min="6923" max="7167" width="9.140625" style="315"/>
    <col min="7168" max="7168" width="9.140625" style="315" customWidth="1"/>
    <col min="7169" max="7169" width="32.85546875" style="315" customWidth="1"/>
    <col min="7170" max="7170" width="20.140625" style="315" customWidth="1"/>
    <col min="7171" max="7171" width="52.85546875" style="315" customWidth="1"/>
    <col min="7172" max="7177" width="9.140625" style="315"/>
    <col min="7178" max="7178" width="0" style="315" hidden="1" customWidth="1"/>
    <col min="7179" max="7423" width="9.140625" style="315"/>
    <col min="7424" max="7424" width="9.140625" style="315" customWidth="1"/>
    <col min="7425" max="7425" width="32.85546875" style="315" customWidth="1"/>
    <col min="7426" max="7426" width="20.140625" style="315" customWidth="1"/>
    <col min="7427" max="7427" width="52.85546875" style="315" customWidth="1"/>
    <col min="7428" max="7433" width="9.140625" style="315"/>
    <col min="7434" max="7434" width="0" style="315" hidden="1" customWidth="1"/>
    <col min="7435" max="7679" width="9.140625" style="315"/>
    <col min="7680" max="7680" width="9.140625" style="315" customWidth="1"/>
    <col min="7681" max="7681" width="32.85546875" style="315" customWidth="1"/>
    <col min="7682" max="7682" width="20.140625" style="315" customWidth="1"/>
    <col min="7683" max="7683" width="52.85546875" style="315" customWidth="1"/>
    <col min="7684" max="7689" width="9.140625" style="315"/>
    <col min="7690" max="7690" width="0" style="315" hidden="1" customWidth="1"/>
    <col min="7691" max="7935" width="9.140625" style="315"/>
    <col min="7936" max="7936" width="9.140625" style="315" customWidth="1"/>
    <col min="7937" max="7937" width="32.85546875" style="315" customWidth="1"/>
    <col min="7938" max="7938" width="20.140625" style="315" customWidth="1"/>
    <col min="7939" max="7939" width="52.85546875" style="315" customWidth="1"/>
    <col min="7940" max="7945" width="9.140625" style="315"/>
    <col min="7946" max="7946" width="0" style="315" hidden="1" customWidth="1"/>
    <col min="7947" max="8191" width="9.140625" style="315"/>
    <col min="8192" max="8192" width="9.140625" style="315" customWidth="1"/>
    <col min="8193" max="8193" width="32.85546875" style="315" customWidth="1"/>
    <col min="8194" max="8194" width="20.140625" style="315" customWidth="1"/>
    <col min="8195" max="8195" width="52.85546875" style="315" customWidth="1"/>
    <col min="8196" max="8201" width="9.140625" style="315"/>
    <col min="8202" max="8202" width="0" style="315" hidden="1" customWidth="1"/>
    <col min="8203" max="8447" width="9.140625" style="315"/>
    <col min="8448" max="8448" width="9.140625" style="315" customWidth="1"/>
    <col min="8449" max="8449" width="32.85546875" style="315" customWidth="1"/>
    <col min="8450" max="8450" width="20.140625" style="315" customWidth="1"/>
    <col min="8451" max="8451" width="52.85546875" style="315" customWidth="1"/>
    <col min="8452" max="8457" width="9.140625" style="315"/>
    <col min="8458" max="8458" width="0" style="315" hidden="1" customWidth="1"/>
    <col min="8459" max="8703" width="9.140625" style="315"/>
    <col min="8704" max="8704" width="9.140625" style="315" customWidth="1"/>
    <col min="8705" max="8705" width="32.85546875" style="315" customWidth="1"/>
    <col min="8706" max="8706" width="20.140625" style="315" customWidth="1"/>
    <col min="8707" max="8707" width="52.85546875" style="315" customWidth="1"/>
    <col min="8708" max="8713" width="9.140625" style="315"/>
    <col min="8714" max="8714" width="0" style="315" hidden="1" customWidth="1"/>
    <col min="8715" max="8959" width="9.140625" style="315"/>
    <col min="8960" max="8960" width="9.140625" style="315" customWidth="1"/>
    <col min="8961" max="8961" width="32.85546875" style="315" customWidth="1"/>
    <col min="8962" max="8962" width="20.140625" style="315" customWidth="1"/>
    <col min="8963" max="8963" width="52.85546875" style="315" customWidth="1"/>
    <col min="8964" max="8969" width="9.140625" style="315"/>
    <col min="8970" max="8970" width="0" style="315" hidden="1" customWidth="1"/>
    <col min="8971" max="9215" width="9.140625" style="315"/>
    <col min="9216" max="9216" width="9.140625" style="315" customWidth="1"/>
    <col min="9217" max="9217" width="32.85546875" style="315" customWidth="1"/>
    <col min="9218" max="9218" width="20.140625" style="315" customWidth="1"/>
    <col min="9219" max="9219" width="52.85546875" style="315" customWidth="1"/>
    <col min="9220" max="9225" width="9.140625" style="315"/>
    <col min="9226" max="9226" width="0" style="315" hidden="1" customWidth="1"/>
    <col min="9227" max="9471" width="9.140625" style="315"/>
    <col min="9472" max="9472" width="9.140625" style="315" customWidth="1"/>
    <col min="9473" max="9473" width="32.85546875" style="315" customWidth="1"/>
    <col min="9474" max="9474" width="20.140625" style="315" customWidth="1"/>
    <col min="9475" max="9475" width="52.85546875" style="315" customWidth="1"/>
    <col min="9476" max="9481" width="9.140625" style="315"/>
    <col min="9482" max="9482" width="0" style="315" hidden="1" customWidth="1"/>
    <col min="9483" max="9727" width="9.140625" style="315"/>
    <col min="9728" max="9728" width="9.140625" style="315" customWidth="1"/>
    <col min="9729" max="9729" width="32.85546875" style="315" customWidth="1"/>
    <col min="9730" max="9730" width="20.140625" style="315" customWidth="1"/>
    <col min="9731" max="9731" width="52.85546875" style="315" customWidth="1"/>
    <col min="9732" max="9737" width="9.140625" style="315"/>
    <col min="9738" max="9738" width="0" style="315" hidden="1" customWidth="1"/>
    <col min="9739" max="9983" width="9.140625" style="315"/>
    <col min="9984" max="9984" width="9.140625" style="315" customWidth="1"/>
    <col min="9985" max="9985" width="32.85546875" style="315" customWidth="1"/>
    <col min="9986" max="9986" width="20.140625" style="315" customWidth="1"/>
    <col min="9987" max="9987" width="52.85546875" style="315" customWidth="1"/>
    <col min="9988" max="9993" width="9.140625" style="315"/>
    <col min="9994" max="9994" width="0" style="315" hidden="1" customWidth="1"/>
    <col min="9995" max="10239" width="9.140625" style="315"/>
    <col min="10240" max="10240" width="9.140625" style="315" customWidth="1"/>
    <col min="10241" max="10241" width="32.85546875" style="315" customWidth="1"/>
    <col min="10242" max="10242" width="20.140625" style="315" customWidth="1"/>
    <col min="10243" max="10243" width="52.85546875" style="315" customWidth="1"/>
    <col min="10244" max="10249" width="9.140625" style="315"/>
    <col min="10250" max="10250" width="0" style="315" hidden="1" customWidth="1"/>
    <col min="10251" max="10495" width="9.140625" style="315"/>
    <col min="10496" max="10496" width="9.140625" style="315" customWidth="1"/>
    <col min="10497" max="10497" width="32.85546875" style="315" customWidth="1"/>
    <col min="10498" max="10498" width="20.140625" style="315" customWidth="1"/>
    <col min="10499" max="10499" width="52.85546875" style="315" customWidth="1"/>
    <col min="10500" max="10505" width="9.140625" style="315"/>
    <col min="10506" max="10506" width="0" style="315" hidden="1" customWidth="1"/>
    <col min="10507" max="10751" width="9.140625" style="315"/>
    <col min="10752" max="10752" width="9.140625" style="315" customWidth="1"/>
    <col min="10753" max="10753" width="32.85546875" style="315" customWidth="1"/>
    <col min="10754" max="10754" width="20.140625" style="315" customWidth="1"/>
    <col min="10755" max="10755" width="52.85546875" style="315" customWidth="1"/>
    <col min="10756" max="10761" width="9.140625" style="315"/>
    <col min="10762" max="10762" width="0" style="315" hidden="1" customWidth="1"/>
    <col min="10763" max="11007" width="9.140625" style="315"/>
    <col min="11008" max="11008" width="9.140625" style="315" customWidth="1"/>
    <col min="11009" max="11009" width="32.85546875" style="315" customWidth="1"/>
    <col min="11010" max="11010" width="20.140625" style="315" customWidth="1"/>
    <col min="11011" max="11011" width="52.85546875" style="315" customWidth="1"/>
    <col min="11012" max="11017" width="9.140625" style="315"/>
    <col min="11018" max="11018" width="0" style="315" hidden="1" customWidth="1"/>
    <col min="11019" max="11263" width="9.140625" style="315"/>
    <col min="11264" max="11264" width="9.140625" style="315" customWidth="1"/>
    <col min="11265" max="11265" width="32.85546875" style="315" customWidth="1"/>
    <col min="11266" max="11266" width="20.140625" style="315" customWidth="1"/>
    <col min="11267" max="11267" width="52.85546875" style="315" customWidth="1"/>
    <col min="11268" max="11273" width="9.140625" style="315"/>
    <col min="11274" max="11274" width="0" style="315" hidden="1" customWidth="1"/>
    <col min="11275" max="11519" width="9.140625" style="315"/>
    <col min="11520" max="11520" width="9.140625" style="315" customWidth="1"/>
    <col min="11521" max="11521" width="32.85546875" style="315" customWidth="1"/>
    <col min="11522" max="11522" width="20.140625" style="315" customWidth="1"/>
    <col min="11523" max="11523" width="52.85546875" style="315" customWidth="1"/>
    <col min="11524" max="11529" width="9.140625" style="315"/>
    <col min="11530" max="11530" width="0" style="315" hidden="1" customWidth="1"/>
    <col min="11531" max="11775" width="9.140625" style="315"/>
    <col min="11776" max="11776" width="9.140625" style="315" customWidth="1"/>
    <col min="11777" max="11777" width="32.85546875" style="315" customWidth="1"/>
    <col min="11778" max="11778" width="20.140625" style="315" customWidth="1"/>
    <col min="11779" max="11779" width="52.85546875" style="315" customWidth="1"/>
    <col min="11780" max="11785" width="9.140625" style="315"/>
    <col min="11786" max="11786" width="0" style="315" hidden="1" customWidth="1"/>
    <col min="11787" max="12031" width="9.140625" style="315"/>
    <col min="12032" max="12032" width="9.140625" style="315" customWidth="1"/>
    <col min="12033" max="12033" width="32.85546875" style="315" customWidth="1"/>
    <col min="12034" max="12034" width="20.140625" style="315" customWidth="1"/>
    <col min="12035" max="12035" width="52.85546875" style="315" customWidth="1"/>
    <col min="12036" max="12041" width="9.140625" style="315"/>
    <col min="12042" max="12042" width="0" style="315" hidden="1" customWidth="1"/>
    <col min="12043" max="12287" width="9.140625" style="315"/>
    <col min="12288" max="12288" width="9.140625" style="315" customWidth="1"/>
    <col min="12289" max="12289" width="32.85546875" style="315" customWidth="1"/>
    <col min="12290" max="12290" width="20.140625" style="315" customWidth="1"/>
    <col min="12291" max="12291" width="52.85546875" style="315" customWidth="1"/>
    <col min="12292" max="12297" width="9.140625" style="315"/>
    <col min="12298" max="12298" width="0" style="315" hidden="1" customWidth="1"/>
    <col min="12299" max="12543" width="9.140625" style="315"/>
    <col min="12544" max="12544" width="9.140625" style="315" customWidth="1"/>
    <col min="12545" max="12545" width="32.85546875" style="315" customWidth="1"/>
    <col min="12546" max="12546" width="20.140625" style="315" customWidth="1"/>
    <col min="12547" max="12547" width="52.85546875" style="315" customWidth="1"/>
    <col min="12548" max="12553" width="9.140625" style="315"/>
    <col min="12554" max="12554" width="0" style="315" hidden="1" customWidth="1"/>
    <col min="12555" max="12799" width="9.140625" style="315"/>
    <col min="12800" max="12800" width="9.140625" style="315" customWidth="1"/>
    <col min="12801" max="12801" width="32.85546875" style="315" customWidth="1"/>
    <col min="12802" max="12802" width="20.140625" style="315" customWidth="1"/>
    <col min="12803" max="12803" width="52.85546875" style="315" customWidth="1"/>
    <col min="12804" max="12809" width="9.140625" style="315"/>
    <col min="12810" max="12810" width="0" style="315" hidden="1" customWidth="1"/>
    <col min="12811" max="13055" width="9.140625" style="315"/>
    <col min="13056" max="13056" width="9.140625" style="315" customWidth="1"/>
    <col min="13057" max="13057" width="32.85546875" style="315" customWidth="1"/>
    <col min="13058" max="13058" width="20.140625" style="315" customWidth="1"/>
    <col min="13059" max="13059" width="52.85546875" style="315" customWidth="1"/>
    <col min="13060" max="13065" width="9.140625" style="315"/>
    <col min="13066" max="13066" width="0" style="315" hidden="1" customWidth="1"/>
    <col min="13067" max="13311" width="9.140625" style="315"/>
    <col min="13312" max="13312" width="9.140625" style="315" customWidth="1"/>
    <col min="13313" max="13313" width="32.85546875" style="315" customWidth="1"/>
    <col min="13314" max="13314" width="20.140625" style="315" customWidth="1"/>
    <col min="13315" max="13315" width="52.85546875" style="315" customWidth="1"/>
    <col min="13316" max="13321" width="9.140625" style="315"/>
    <col min="13322" max="13322" width="0" style="315" hidden="1" customWidth="1"/>
    <col min="13323" max="13567" width="9.140625" style="315"/>
    <col min="13568" max="13568" width="9.140625" style="315" customWidth="1"/>
    <col min="13569" max="13569" width="32.85546875" style="315" customWidth="1"/>
    <col min="13570" max="13570" width="20.140625" style="315" customWidth="1"/>
    <col min="13571" max="13571" width="52.85546875" style="315" customWidth="1"/>
    <col min="13572" max="13577" width="9.140625" style="315"/>
    <col min="13578" max="13578" width="0" style="315" hidden="1" customWidth="1"/>
    <col min="13579" max="13823" width="9.140625" style="315"/>
    <col min="13824" max="13824" width="9.140625" style="315" customWidth="1"/>
    <col min="13825" max="13825" width="32.85546875" style="315" customWidth="1"/>
    <col min="13826" max="13826" width="20.140625" style="315" customWidth="1"/>
    <col min="13827" max="13827" width="52.85546875" style="315" customWidth="1"/>
    <col min="13828" max="13833" width="9.140625" style="315"/>
    <col min="13834" max="13834" width="0" style="315" hidden="1" customWidth="1"/>
    <col min="13835" max="14079" width="9.140625" style="315"/>
    <col min="14080" max="14080" width="9.140625" style="315" customWidth="1"/>
    <col min="14081" max="14081" width="32.85546875" style="315" customWidth="1"/>
    <col min="14082" max="14082" width="20.140625" style="315" customWidth="1"/>
    <col min="14083" max="14083" width="52.85546875" style="315" customWidth="1"/>
    <col min="14084" max="14089" width="9.140625" style="315"/>
    <col min="14090" max="14090" width="0" style="315" hidden="1" customWidth="1"/>
    <col min="14091" max="14335" width="9.140625" style="315"/>
    <col min="14336" max="14336" width="9.140625" style="315" customWidth="1"/>
    <col min="14337" max="14337" width="32.85546875" style="315" customWidth="1"/>
    <col min="14338" max="14338" width="20.140625" style="315" customWidth="1"/>
    <col min="14339" max="14339" width="52.85546875" style="315" customWidth="1"/>
    <col min="14340" max="14345" width="9.140625" style="315"/>
    <col min="14346" max="14346" width="0" style="315" hidden="1" customWidth="1"/>
    <col min="14347" max="14591" width="9.140625" style="315"/>
    <col min="14592" max="14592" width="9.140625" style="315" customWidth="1"/>
    <col min="14593" max="14593" width="32.85546875" style="315" customWidth="1"/>
    <col min="14594" max="14594" width="20.140625" style="315" customWidth="1"/>
    <col min="14595" max="14595" width="52.85546875" style="315" customWidth="1"/>
    <col min="14596" max="14601" width="9.140625" style="315"/>
    <col min="14602" max="14602" width="0" style="315" hidden="1" customWidth="1"/>
    <col min="14603" max="14847" width="9.140625" style="315"/>
    <col min="14848" max="14848" width="9.140625" style="315" customWidth="1"/>
    <col min="14849" max="14849" width="32.85546875" style="315" customWidth="1"/>
    <col min="14850" max="14850" width="20.140625" style="315" customWidth="1"/>
    <col min="14851" max="14851" width="52.85546875" style="315" customWidth="1"/>
    <col min="14852" max="14857" width="9.140625" style="315"/>
    <col min="14858" max="14858" width="0" style="315" hidden="1" customWidth="1"/>
    <col min="14859" max="15103" width="9.140625" style="315"/>
    <col min="15104" max="15104" width="9.140625" style="315" customWidth="1"/>
    <col min="15105" max="15105" width="32.85546875" style="315" customWidth="1"/>
    <col min="15106" max="15106" width="20.140625" style="315" customWidth="1"/>
    <col min="15107" max="15107" width="52.85546875" style="315" customWidth="1"/>
    <col min="15108" max="15113" width="9.140625" style="315"/>
    <col min="15114" max="15114" width="0" style="315" hidden="1" customWidth="1"/>
    <col min="15115" max="15359" width="9.140625" style="315"/>
    <col min="15360" max="15360" width="9.140625" style="315" customWidth="1"/>
    <col min="15361" max="15361" width="32.85546875" style="315" customWidth="1"/>
    <col min="15362" max="15362" width="20.140625" style="315" customWidth="1"/>
    <col min="15363" max="15363" width="52.85546875" style="315" customWidth="1"/>
    <col min="15364" max="15369" width="9.140625" style="315"/>
    <col min="15370" max="15370" width="0" style="315" hidden="1" customWidth="1"/>
    <col min="15371" max="15615" width="9.140625" style="315"/>
    <col min="15616" max="15616" width="9.140625" style="315" customWidth="1"/>
    <col min="15617" max="15617" width="32.85546875" style="315" customWidth="1"/>
    <col min="15618" max="15618" width="20.140625" style="315" customWidth="1"/>
    <col min="15619" max="15619" width="52.85546875" style="315" customWidth="1"/>
    <col min="15620" max="15625" width="9.140625" style="315"/>
    <col min="15626" max="15626" width="0" style="315" hidden="1" customWidth="1"/>
    <col min="15627" max="15871" width="9.140625" style="315"/>
    <col min="15872" max="15872" width="9.140625" style="315" customWidth="1"/>
    <col min="15873" max="15873" width="32.85546875" style="315" customWidth="1"/>
    <col min="15874" max="15874" width="20.140625" style="315" customWidth="1"/>
    <col min="15875" max="15875" width="52.85546875" style="315" customWidth="1"/>
    <col min="15876" max="15881" width="9.140625" style="315"/>
    <col min="15882" max="15882" width="0" style="315" hidden="1" customWidth="1"/>
    <col min="15883" max="16127" width="9.140625" style="315"/>
    <col min="16128" max="16128" width="9.140625" style="315" customWidth="1"/>
    <col min="16129" max="16129" width="32.85546875" style="315" customWidth="1"/>
    <col min="16130" max="16130" width="20.140625" style="315" customWidth="1"/>
    <col min="16131" max="16131" width="52.85546875" style="315" customWidth="1"/>
    <col min="16132" max="16137" width="9.140625" style="315"/>
    <col min="16138" max="16138" width="0" style="315" hidden="1" customWidth="1"/>
    <col min="16139" max="16384" width="9.140625" style="315"/>
  </cols>
  <sheetData>
    <row r="1" spans="1:10" ht="15.75">
      <c r="B1" s="312" t="s">
        <v>64</v>
      </c>
      <c r="C1" s="313"/>
      <c r="D1" s="314"/>
    </row>
    <row r="2" spans="1:10" ht="14.25">
      <c r="B2" s="316" t="s">
        <v>325</v>
      </c>
      <c r="J2" s="315" t="s">
        <v>1</v>
      </c>
    </row>
    <row r="3" spans="1:10" ht="14.25">
      <c r="B3" s="316"/>
    </row>
    <row r="4" spans="1:10" s="322" customFormat="1" ht="19.5" customHeight="1">
      <c r="A4" s="319"/>
      <c r="B4" s="320" t="s">
        <v>2</v>
      </c>
      <c r="C4" s="321" t="s">
        <v>3</v>
      </c>
      <c r="D4" s="321" t="s">
        <v>4</v>
      </c>
      <c r="J4" s="322" t="s">
        <v>5</v>
      </c>
    </row>
    <row r="5" spans="1:10" ht="18.75" customHeight="1">
      <c r="A5" s="323" t="s">
        <v>6</v>
      </c>
      <c r="B5" s="324" t="s">
        <v>7</v>
      </c>
      <c r="C5" s="325"/>
      <c r="D5" s="615" t="s">
        <v>311</v>
      </c>
    </row>
    <row r="6" spans="1:10" ht="23.25" hidden="1" customHeight="1">
      <c r="A6" s="323" t="s">
        <v>50</v>
      </c>
      <c r="B6" s="324" t="s">
        <v>51</v>
      </c>
      <c r="C6" s="325"/>
      <c r="D6" s="616"/>
    </row>
    <row r="7" spans="1:10" s="317" customFormat="1" ht="25.5" hidden="1" customHeight="1">
      <c r="A7" s="323" t="s">
        <v>8</v>
      </c>
      <c r="B7" s="329" t="s">
        <v>9</v>
      </c>
      <c r="C7" s="326"/>
      <c r="D7" s="616"/>
      <c r="J7" s="317" t="s">
        <v>10</v>
      </c>
    </row>
    <row r="8" spans="1:10" s="317" customFormat="1" ht="38.25" hidden="1" customHeight="1">
      <c r="A8" s="323" t="s">
        <v>11</v>
      </c>
      <c r="B8" s="324" t="s">
        <v>12</v>
      </c>
      <c r="C8" s="326"/>
      <c r="D8" s="616"/>
    </row>
    <row r="9" spans="1:10" ht="21.75" hidden="1" customHeight="1">
      <c r="A9" s="323" t="s">
        <v>13</v>
      </c>
      <c r="B9" s="324" t="s">
        <v>14</v>
      </c>
      <c r="C9" s="326"/>
      <c r="D9" s="617"/>
    </row>
    <row r="10" spans="1:10" ht="18.75" customHeight="1">
      <c r="A10" s="331"/>
      <c r="B10" s="332" t="s">
        <v>15</v>
      </c>
      <c r="C10" s="333">
        <f>SUM(C5:C9)</f>
        <v>0</v>
      </c>
      <c r="D10" s="334"/>
    </row>
    <row r="11" spans="1:10" ht="24" customHeight="1">
      <c r="A11" s="358"/>
      <c r="B11" s="359" t="s">
        <v>16</v>
      </c>
      <c r="C11" s="360" t="s">
        <v>3</v>
      </c>
      <c r="D11" s="360" t="s">
        <v>4</v>
      </c>
    </row>
    <row r="12" spans="1:10">
      <c r="A12" s="327" t="s">
        <v>42</v>
      </c>
      <c r="B12" s="101" t="s">
        <v>205</v>
      </c>
      <c r="C12" s="183">
        <f>C13+C14+C15+C16+C21+C25+C26+C27+C28+C32+C33+C34</f>
        <v>0</v>
      </c>
      <c r="D12" s="337"/>
    </row>
    <row r="13" spans="1:10">
      <c r="A13" s="338"/>
      <c r="B13" s="54">
        <v>1100</v>
      </c>
      <c r="C13" s="55"/>
      <c r="D13" s="618" t="s">
        <v>312</v>
      </c>
    </row>
    <row r="14" spans="1:10">
      <c r="A14" s="338"/>
      <c r="B14" s="54">
        <v>1200</v>
      </c>
      <c r="C14" s="55"/>
      <c r="D14" s="619"/>
    </row>
    <row r="15" spans="1:10" ht="114.75">
      <c r="A15" s="338"/>
      <c r="B15" s="54">
        <v>2100</v>
      </c>
      <c r="C15" s="55"/>
      <c r="D15" s="377" t="s">
        <v>336</v>
      </c>
    </row>
    <row r="16" spans="1:10" ht="38.25">
      <c r="A16" s="338"/>
      <c r="B16" s="54">
        <v>2200</v>
      </c>
      <c r="C16" s="55"/>
      <c r="D16" s="310" t="s">
        <v>314</v>
      </c>
    </row>
    <row r="17" spans="1:4" hidden="1">
      <c r="A17" s="184"/>
      <c r="B17" s="57">
        <v>2230</v>
      </c>
      <c r="C17" s="58"/>
      <c r="D17" s="261"/>
    </row>
    <row r="18" spans="1:4" hidden="1">
      <c r="A18" s="184"/>
      <c r="B18" s="57">
        <v>2240</v>
      </c>
      <c r="C18" s="58"/>
      <c r="D18" s="261"/>
    </row>
    <row r="19" spans="1:4" hidden="1">
      <c r="A19" s="184"/>
      <c r="B19" s="57">
        <v>2279</v>
      </c>
      <c r="C19" s="58"/>
      <c r="D19" s="261"/>
    </row>
    <row r="20" spans="1:4" hidden="1">
      <c r="A20" s="184"/>
      <c r="B20" s="57">
        <v>2260</v>
      </c>
      <c r="C20" s="58"/>
      <c r="D20" s="261"/>
    </row>
    <row r="21" spans="1:4" ht="38.25">
      <c r="A21" s="184"/>
      <c r="B21" s="185">
        <v>2300</v>
      </c>
      <c r="C21" s="183"/>
      <c r="D21" s="258" t="s">
        <v>337</v>
      </c>
    </row>
    <row r="22" spans="1:4" hidden="1">
      <c r="A22" s="184"/>
      <c r="B22" s="57">
        <v>2312</v>
      </c>
      <c r="C22" s="58"/>
      <c r="D22" s="378"/>
    </row>
    <row r="23" spans="1:4" hidden="1">
      <c r="A23" s="184"/>
      <c r="B23" s="57">
        <v>2314</v>
      </c>
      <c r="C23" s="58"/>
      <c r="D23" s="378"/>
    </row>
    <row r="24" spans="1:4" hidden="1">
      <c r="A24" s="184"/>
      <c r="B24" s="57">
        <v>2363</v>
      </c>
      <c r="C24" s="58"/>
      <c r="D24" s="261"/>
    </row>
    <row r="25" spans="1:4" hidden="1">
      <c r="A25" s="184"/>
      <c r="B25" s="185">
        <v>2500</v>
      </c>
      <c r="C25" s="183"/>
      <c r="D25" s="257"/>
    </row>
    <row r="26" spans="1:4" ht="64.5" customHeight="1">
      <c r="A26" s="184"/>
      <c r="B26" s="185">
        <v>3200</v>
      </c>
      <c r="C26" s="183"/>
      <c r="D26" s="379" t="s">
        <v>338</v>
      </c>
    </row>
    <row r="27" spans="1:4" hidden="1">
      <c r="A27" s="184"/>
      <c r="B27" s="185">
        <v>5100</v>
      </c>
      <c r="C27" s="183"/>
      <c r="D27" s="258"/>
    </row>
    <row r="28" spans="1:4" ht="25.5">
      <c r="A28" s="184"/>
      <c r="B28" s="185">
        <v>5200</v>
      </c>
      <c r="C28" s="183"/>
      <c r="D28" s="258" t="s">
        <v>339</v>
      </c>
    </row>
    <row r="29" spans="1:4" hidden="1">
      <c r="A29" s="184"/>
      <c r="B29" s="57">
        <v>5232</v>
      </c>
      <c r="C29" s="58"/>
      <c r="D29" s="378"/>
    </row>
    <row r="30" spans="1:4" hidden="1">
      <c r="A30" s="184"/>
      <c r="B30" s="57">
        <v>5238</v>
      </c>
      <c r="C30" s="58"/>
      <c r="D30" s="380"/>
    </row>
    <row r="31" spans="1:4" hidden="1">
      <c r="A31" s="184"/>
      <c r="B31" s="57">
        <v>5239</v>
      </c>
      <c r="C31" s="58"/>
      <c r="D31" s="261"/>
    </row>
    <row r="32" spans="1:4" hidden="1">
      <c r="A32" s="184"/>
      <c r="B32" s="185">
        <v>6400</v>
      </c>
      <c r="C32" s="183"/>
      <c r="D32" s="258"/>
    </row>
    <row r="33" spans="1:4" hidden="1">
      <c r="A33" s="184"/>
      <c r="B33" s="185">
        <v>7200</v>
      </c>
      <c r="C33" s="183"/>
      <c r="D33" s="381"/>
    </row>
    <row r="34" spans="1:4" hidden="1">
      <c r="A34" s="184"/>
      <c r="B34" s="185">
        <v>8100</v>
      </c>
      <c r="C34" s="183"/>
      <c r="D34" s="381"/>
    </row>
    <row r="35" spans="1:4" hidden="1">
      <c r="A35" s="186"/>
      <c r="B35" s="187"/>
      <c r="C35" s="318"/>
      <c r="D35" s="382"/>
    </row>
    <row r="36" spans="1:4">
      <c r="A36" s="188" t="s">
        <v>43</v>
      </c>
      <c r="B36" s="101" t="s">
        <v>23</v>
      </c>
      <c r="C36" s="183"/>
      <c r="D36" s="229"/>
    </row>
    <row r="37" spans="1:4" ht="17.25" customHeight="1">
      <c r="A37" s="190"/>
      <c r="B37" s="191">
        <v>1100</v>
      </c>
      <c r="C37" s="230"/>
      <c r="D37" s="620" t="s">
        <v>308</v>
      </c>
    </row>
    <row r="38" spans="1:4" ht="24.95" hidden="1" customHeight="1">
      <c r="A38" s="190"/>
      <c r="B38" s="191">
        <v>1200</v>
      </c>
      <c r="C38" s="230"/>
      <c r="D38" s="621"/>
    </row>
    <row r="39" spans="1:4" ht="12.75" hidden="1" customHeight="1">
      <c r="A39" s="190"/>
      <c r="B39" s="192">
        <v>2100</v>
      </c>
      <c r="C39" s="230"/>
      <c r="D39" s="621"/>
    </row>
    <row r="40" spans="1:4" ht="12.75" customHeight="1">
      <c r="A40" s="190"/>
      <c r="B40" s="192">
        <v>2200</v>
      </c>
      <c r="C40" s="230"/>
      <c r="D40" s="622"/>
    </row>
    <row r="41" spans="1:4" ht="31.5" hidden="1" customHeight="1">
      <c r="A41" s="184"/>
      <c r="B41" s="57">
        <v>2220</v>
      </c>
      <c r="C41" s="58"/>
      <c r="D41" s="383"/>
    </row>
    <row r="42" spans="1:4" ht="54" hidden="1" customHeight="1">
      <c r="A42" s="184"/>
      <c r="B42" s="57">
        <v>2240</v>
      </c>
      <c r="C42" s="58"/>
      <c r="D42" s="383"/>
    </row>
    <row r="43" spans="1:4">
      <c r="A43" s="190"/>
      <c r="B43" s="192">
        <v>2300</v>
      </c>
      <c r="C43" s="230"/>
      <c r="D43" s="620" t="s">
        <v>313</v>
      </c>
    </row>
    <row r="44" spans="1:4" ht="12.75" hidden="1" customHeight="1">
      <c r="A44" s="184"/>
      <c r="B44" s="57">
        <v>2312</v>
      </c>
      <c r="C44" s="58"/>
      <c r="D44" s="621"/>
    </row>
    <row r="45" spans="1:4" ht="12.75" hidden="1" customHeight="1">
      <c r="A45" s="184"/>
      <c r="B45" s="57">
        <v>2321</v>
      </c>
      <c r="C45" s="58"/>
      <c r="D45" s="621"/>
    </row>
    <row r="46" spans="1:4" ht="12.75" hidden="1" customHeight="1">
      <c r="A46" s="184"/>
      <c r="B46" s="57">
        <v>2350</v>
      </c>
      <c r="C46" s="58"/>
      <c r="D46" s="621"/>
    </row>
    <row r="47" spans="1:4" ht="12.75" hidden="1" customHeight="1">
      <c r="A47" s="190"/>
      <c r="B47" s="192">
        <v>2500</v>
      </c>
      <c r="C47" s="231"/>
      <c r="D47" s="621"/>
    </row>
    <row r="48" spans="1:4" ht="12.75" hidden="1" customHeight="1">
      <c r="A48" s="190"/>
      <c r="B48" s="192">
        <v>3200</v>
      </c>
      <c r="C48" s="230"/>
      <c r="D48" s="621"/>
    </row>
    <row r="49" spans="1:4">
      <c r="A49" s="190"/>
      <c r="B49" s="192">
        <v>5200</v>
      </c>
      <c r="C49" s="230"/>
      <c r="D49" s="622"/>
    </row>
    <row r="50" spans="1:4" ht="24.95" hidden="1" customHeight="1">
      <c r="A50" s="184"/>
      <c r="B50" s="57">
        <v>5232</v>
      </c>
      <c r="C50" s="57"/>
      <c r="D50" s="611"/>
    </row>
    <row r="51" spans="1:4" ht="24.95" hidden="1" customHeight="1">
      <c r="A51" s="184"/>
      <c r="B51" s="57">
        <v>5239</v>
      </c>
      <c r="C51" s="57"/>
      <c r="D51" s="612"/>
    </row>
    <row r="52" spans="1:4" ht="24.95" hidden="1" customHeight="1">
      <c r="A52" s="190"/>
      <c r="B52" s="57">
        <v>5240</v>
      </c>
      <c r="C52" s="268"/>
      <c r="D52" s="613"/>
    </row>
    <row r="53" spans="1:4">
      <c r="A53" s="186"/>
      <c r="B53" s="187"/>
      <c r="C53" s="318"/>
      <c r="D53" s="308"/>
    </row>
    <row r="54" spans="1:4" ht="51">
      <c r="A54" s="345"/>
      <c r="B54" s="346" t="s">
        <v>25</v>
      </c>
      <c r="C54" s="340">
        <f>C12+C36</f>
        <v>0</v>
      </c>
      <c r="D54" s="384" t="s">
        <v>324</v>
      </c>
    </row>
    <row r="55" spans="1:4">
      <c r="A55" s="347"/>
      <c r="B55" s="348"/>
      <c r="C55" s="339"/>
      <c r="D55" s="318"/>
    </row>
    <row r="56" spans="1:4">
      <c r="A56" s="349"/>
      <c r="B56" s="350"/>
    </row>
    <row r="57" spans="1:4">
      <c r="A57" s="349"/>
      <c r="B57" s="350"/>
    </row>
    <row r="58" spans="1:4">
      <c r="A58" s="349"/>
      <c r="B58" s="350"/>
    </row>
    <row r="59" spans="1:4">
      <c r="A59" s="349"/>
      <c r="B59" s="352"/>
    </row>
    <row r="60" spans="1:4">
      <c r="A60" s="349"/>
      <c r="B60" s="350"/>
    </row>
    <row r="61" spans="1:4">
      <c r="A61" s="349"/>
      <c r="B61" s="350"/>
    </row>
    <row r="62" spans="1:4">
      <c r="A62" s="349"/>
      <c r="B62" s="350"/>
    </row>
    <row r="63" spans="1:4">
      <c r="A63" s="349"/>
      <c r="B63" s="350"/>
    </row>
    <row r="64" spans="1:4">
      <c r="A64" s="349"/>
      <c r="B64" s="352"/>
    </row>
    <row r="65" spans="1:2" s="315" customFormat="1">
      <c r="A65" s="349"/>
      <c r="B65" s="352"/>
    </row>
    <row r="66" spans="1:2" s="315" customFormat="1">
      <c r="A66" s="349"/>
      <c r="B66" s="350"/>
    </row>
    <row r="67" spans="1:2" s="315" customFormat="1">
      <c r="A67" s="349"/>
      <c r="B67" s="350"/>
    </row>
    <row r="68" spans="1:2" s="315" customFormat="1">
      <c r="A68" s="349"/>
      <c r="B68" s="350"/>
    </row>
    <row r="69" spans="1:2" s="315" customFormat="1">
      <c r="A69" s="349"/>
      <c r="B69" s="350"/>
    </row>
    <row r="70" spans="1:2" s="315" customFormat="1">
      <c r="A70" s="349"/>
      <c r="B70" s="352"/>
    </row>
    <row r="71" spans="1:2" s="315" customFormat="1">
      <c r="A71" s="349"/>
      <c r="B71" s="350"/>
    </row>
    <row r="72" spans="1:2" s="315" customFormat="1">
      <c r="A72" s="349"/>
      <c r="B72" s="350"/>
    </row>
    <row r="73" spans="1:2" s="315" customFormat="1">
      <c r="A73" s="349"/>
      <c r="B73" s="350"/>
    </row>
    <row r="74" spans="1:2" s="315" customFormat="1">
      <c r="A74" s="349"/>
      <c r="B74" s="350"/>
    </row>
    <row r="75" spans="1:2" s="315" customFormat="1">
      <c r="A75" s="349"/>
      <c r="B75" s="350"/>
    </row>
    <row r="76" spans="1:2" s="315" customFormat="1">
      <c r="A76" s="349"/>
      <c r="B76" s="350"/>
    </row>
    <row r="77" spans="1:2" s="315" customFormat="1">
      <c r="A77" s="349"/>
      <c r="B77" s="350"/>
    </row>
    <row r="78" spans="1:2" s="315" customFormat="1">
      <c r="A78" s="349"/>
      <c r="B78" s="352"/>
    </row>
    <row r="79" spans="1:2" s="315" customFormat="1">
      <c r="A79" s="349"/>
      <c r="B79" s="350"/>
    </row>
    <row r="80" spans="1:2" s="315" customFormat="1">
      <c r="A80" s="349"/>
      <c r="B80" s="350"/>
    </row>
    <row r="81" spans="1:2" s="315" customFormat="1">
      <c r="A81" s="349"/>
      <c r="B81" s="352"/>
    </row>
    <row r="82" spans="1:2" s="315" customFormat="1">
      <c r="A82" s="349"/>
      <c r="B82" s="350"/>
    </row>
    <row r="83" spans="1:2" s="315" customFormat="1">
      <c r="A83" s="349"/>
      <c r="B83" s="350"/>
    </row>
    <row r="84" spans="1:2" s="315" customFormat="1">
      <c r="A84" s="349"/>
      <c r="B84" s="350"/>
    </row>
    <row r="85" spans="1:2" s="315" customFormat="1">
      <c r="A85" s="349"/>
      <c r="B85" s="353"/>
    </row>
    <row r="86" spans="1:2" s="315" customFormat="1">
      <c r="A86" s="349"/>
      <c r="B86" s="354"/>
    </row>
    <row r="87" spans="1:2" s="315" customFormat="1">
      <c r="A87" s="349"/>
      <c r="B87" s="352"/>
    </row>
    <row r="88" spans="1:2" s="315" customFormat="1">
      <c r="A88" s="349"/>
      <c r="B88" s="350"/>
    </row>
    <row r="89" spans="1:2" s="315" customFormat="1">
      <c r="A89" s="349"/>
      <c r="B89" s="350"/>
    </row>
    <row r="90" spans="1:2" s="315" customFormat="1">
      <c r="A90" s="349"/>
      <c r="B90" s="350"/>
    </row>
    <row r="91" spans="1:2" s="315" customFormat="1">
      <c r="A91" s="349"/>
      <c r="B91" s="350"/>
    </row>
    <row r="92" spans="1:2" s="315" customFormat="1">
      <c r="A92" s="349"/>
      <c r="B92" s="352"/>
    </row>
    <row r="93" spans="1:2" s="315" customFormat="1">
      <c r="A93" s="349"/>
      <c r="B93" s="350"/>
    </row>
    <row r="94" spans="1:2" s="315" customFormat="1">
      <c r="A94" s="349"/>
      <c r="B94" s="350"/>
    </row>
    <row r="95" spans="1:2" s="315" customFormat="1">
      <c r="A95" s="349"/>
      <c r="B95" s="350"/>
    </row>
    <row r="96" spans="1:2" s="315" customFormat="1">
      <c r="A96" s="349"/>
      <c r="B96" s="350"/>
    </row>
    <row r="97" spans="1:2" s="315" customFormat="1">
      <c r="A97" s="349"/>
      <c r="B97" s="352"/>
    </row>
    <row r="98" spans="1:2" s="315" customFormat="1">
      <c r="A98" s="349"/>
      <c r="B98" s="352"/>
    </row>
    <row r="99" spans="1:2" s="315" customFormat="1">
      <c r="A99" s="349"/>
      <c r="B99" s="352"/>
    </row>
    <row r="100" spans="1:2" s="315" customFormat="1">
      <c r="A100" s="349"/>
      <c r="B100" s="350"/>
    </row>
    <row r="101" spans="1:2" s="315" customFormat="1">
      <c r="A101" s="349"/>
      <c r="B101" s="350"/>
    </row>
    <row r="102" spans="1:2" s="315" customFormat="1">
      <c r="A102" s="349"/>
      <c r="B102" s="352"/>
    </row>
    <row r="103" spans="1:2" s="315" customFormat="1">
      <c r="A103" s="349"/>
      <c r="B103" s="350"/>
    </row>
    <row r="104" spans="1:2" s="315" customFormat="1">
      <c r="A104" s="349"/>
      <c r="B104" s="350"/>
    </row>
    <row r="105" spans="1:2" s="315" customFormat="1">
      <c r="A105" s="349"/>
      <c r="B105" s="352"/>
    </row>
    <row r="106" spans="1:2" s="315" customFormat="1">
      <c r="A106" s="349"/>
      <c r="B106" s="350"/>
    </row>
    <row r="107" spans="1:2" s="315" customFormat="1">
      <c r="A107" s="349"/>
      <c r="B107" s="350"/>
    </row>
    <row r="108" spans="1:2" s="315" customFormat="1">
      <c r="A108" s="349"/>
      <c r="B108" s="354"/>
    </row>
    <row r="109" spans="1:2" s="315" customFormat="1">
      <c r="A109" s="349"/>
      <c r="B109" s="352"/>
    </row>
    <row r="110" spans="1:2" s="315" customFormat="1">
      <c r="A110" s="349"/>
      <c r="B110" s="352"/>
    </row>
    <row r="111" spans="1:2" s="315" customFormat="1">
      <c r="A111" s="349"/>
      <c r="B111" s="355"/>
    </row>
    <row r="112" spans="1:2" s="315" customFormat="1">
      <c r="A112" s="349"/>
      <c r="B112" s="353"/>
    </row>
    <row r="113" spans="1:2" s="315" customFormat="1">
      <c r="A113" s="349"/>
      <c r="B113" s="354"/>
    </row>
    <row r="114" spans="1:2" s="315" customFormat="1">
      <c r="A114" s="349"/>
      <c r="B114" s="352"/>
    </row>
    <row r="115" spans="1:2" s="315" customFormat="1">
      <c r="A115" s="349"/>
      <c r="B115" s="350"/>
    </row>
    <row r="116" spans="1:2" s="315" customFormat="1">
      <c r="A116" s="349"/>
      <c r="B116" s="350"/>
    </row>
    <row r="117" spans="1:2" s="315" customFormat="1">
      <c r="A117" s="349"/>
      <c r="B117" s="350"/>
    </row>
    <row r="118" spans="1:2" s="315" customFormat="1">
      <c r="A118" s="349"/>
      <c r="B118" s="350"/>
    </row>
    <row r="119" spans="1:2" s="315" customFormat="1">
      <c r="A119" s="349"/>
      <c r="B119" s="350"/>
    </row>
    <row r="120" spans="1:2" s="315" customFormat="1">
      <c r="A120" s="349"/>
      <c r="B120" s="350"/>
    </row>
    <row r="121" spans="1:2" s="315" customFormat="1">
      <c r="A121" s="349"/>
      <c r="B121" s="350"/>
    </row>
    <row r="122" spans="1:2" s="315" customFormat="1">
      <c r="A122" s="349"/>
      <c r="B122" s="350"/>
    </row>
    <row r="123" spans="1:2" s="315" customFormat="1">
      <c r="A123" s="349"/>
      <c r="B123" s="350"/>
    </row>
    <row r="124" spans="1:2" s="315" customFormat="1">
      <c r="A124" s="349"/>
      <c r="B124" s="352"/>
    </row>
    <row r="125" spans="1:2" s="315" customFormat="1">
      <c r="A125" s="349"/>
      <c r="B125" s="350"/>
    </row>
    <row r="126" spans="1:2" s="315" customFormat="1">
      <c r="A126" s="349"/>
      <c r="B126" s="350"/>
    </row>
    <row r="127" spans="1:2" s="315" customFormat="1">
      <c r="A127" s="349"/>
      <c r="B127" s="350"/>
    </row>
    <row r="128" spans="1:2" s="315" customFormat="1">
      <c r="A128" s="349"/>
      <c r="B128" s="352"/>
    </row>
    <row r="129" spans="1:2" s="315" customFormat="1">
      <c r="A129" s="349"/>
      <c r="B129" s="350"/>
    </row>
    <row r="130" spans="1:2" s="315" customFormat="1">
      <c r="A130" s="349"/>
      <c r="B130" s="350"/>
    </row>
    <row r="131" spans="1:2" s="315" customFormat="1">
      <c r="A131" s="349"/>
      <c r="B131" s="352"/>
    </row>
    <row r="132" spans="1:2" s="315" customFormat="1">
      <c r="A132" s="349"/>
      <c r="B132" s="352"/>
    </row>
    <row r="133" spans="1:2" s="315" customFormat="1">
      <c r="A133" s="349"/>
      <c r="B133" s="350"/>
    </row>
    <row r="134" spans="1:2" s="315" customFormat="1">
      <c r="A134" s="349"/>
      <c r="B134" s="350"/>
    </row>
    <row r="135" spans="1:2" s="315" customFormat="1">
      <c r="A135" s="349"/>
      <c r="B135" s="354"/>
    </row>
    <row r="136" spans="1:2" s="315" customFormat="1">
      <c r="A136" s="349"/>
      <c r="B136" s="352"/>
    </row>
    <row r="137" spans="1:2" s="315" customFormat="1">
      <c r="A137" s="349"/>
      <c r="B137" s="350"/>
    </row>
    <row r="138" spans="1:2" s="315" customFormat="1">
      <c r="A138" s="349"/>
      <c r="B138" s="350"/>
    </row>
    <row r="139" spans="1:2" s="315" customFormat="1">
      <c r="A139" s="349"/>
      <c r="B139" s="350"/>
    </row>
    <row r="140" spans="1:2" s="315" customFormat="1">
      <c r="A140" s="349"/>
      <c r="B140" s="350"/>
    </row>
    <row r="141" spans="1:2" s="315" customFormat="1">
      <c r="A141" s="349"/>
      <c r="B141" s="350"/>
    </row>
    <row r="142" spans="1:2" s="315" customFormat="1">
      <c r="A142" s="349"/>
      <c r="B142" s="350"/>
    </row>
    <row r="143" spans="1:2" s="315" customFormat="1">
      <c r="A143" s="349"/>
      <c r="B143" s="350"/>
    </row>
    <row r="144" spans="1:2" s="315" customFormat="1">
      <c r="A144" s="349"/>
      <c r="B144" s="354"/>
    </row>
    <row r="145" spans="1:2" s="315" customFormat="1">
      <c r="A145" s="349"/>
      <c r="B145" s="354"/>
    </row>
    <row r="146" spans="1:2" s="315" customFormat="1">
      <c r="A146" s="349"/>
      <c r="B146" s="354"/>
    </row>
    <row r="147" spans="1:2" s="315" customFormat="1">
      <c r="A147" s="349"/>
      <c r="B147" s="352"/>
    </row>
    <row r="148" spans="1:2" s="315" customFormat="1">
      <c r="A148" s="349"/>
      <c r="B148" s="350"/>
    </row>
    <row r="149" spans="1:2" s="315" customFormat="1">
      <c r="A149" s="349"/>
      <c r="B149" s="350"/>
    </row>
    <row r="150" spans="1:2" s="315" customFormat="1">
      <c r="A150" s="349"/>
      <c r="B150" s="350"/>
    </row>
    <row r="151" spans="1:2" s="315" customFormat="1">
      <c r="A151" s="349"/>
      <c r="B151" s="350"/>
    </row>
    <row r="152" spans="1:2" s="315" customFormat="1">
      <c r="A152" s="349"/>
      <c r="B152" s="350"/>
    </row>
    <row r="153" spans="1:2" s="315" customFormat="1">
      <c r="A153" s="349"/>
      <c r="B153" s="350"/>
    </row>
    <row r="154" spans="1:2" s="315" customFormat="1">
      <c r="A154" s="349"/>
      <c r="B154" s="350"/>
    </row>
    <row r="155" spans="1:2" s="315" customFormat="1">
      <c r="A155" s="349"/>
      <c r="B155" s="350"/>
    </row>
    <row r="156" spans="1:2" s="315" customFormat="1">
      <c r="A156" s="349"/>
      <c r="B156" s="350"/>
    </row>
    <row r="157" spans="1:2" s="315" customFormat="1">
      <c r="A157" s="349"/>
      <c r="B157" s="352"/>
    </row>
    <row r="158" spans="1:2" s="315" customFormat="1">
      <c r="A158" s="349"/>
      <c r="B158" s="354"/>
    </row>
    <row r="159" spans="1:2" s="315" customFormat="1">
      <c r="A159" s="349"/>
      <c r="B159" s="352"/>
    </row>
    <row r="160" spans="1:2" s="315" customFormat="1">
      <c r="A160" s="349"/>
      <c r="B160" s="352"/>
    </row>
    <row r="161" spans="1:2" s="315" customFormat="1">
      <c r="A161" s="349"/>
      <c r="B161" s="352"/>
    </row>
    <row r="162" spans="1:2" s="315" customFormat="1">
      <c r="A162" s="349"/>
      <c r="B162" s="352"/>
    </row>
    <row r="163" spans="1:2" s="315" customFormat="1">
      <c r="A163" s="349"/>
      <c r="B163" s="352"/>
    </row>
    <row r="164" spans="1:2" s="315" customFormat="1">
      <c r="A164" s="349"/>
      <c r="B164" s="354"/>
    </row>
    <row r="165" spans="1:2" s="315" customFormat="1">
      <c r="A165" s="349"/>
      <c r="B165" s="352"/>
    </row>
    <row r="166" spans="1:2" s="315" customFormat="1">
      <c r="A166" s="349"/>
      <c r="B166" s="352"/>
    </row>
    <row r="167" spans="1:2" s="315" customFormat="1">
      <c r="A167" s="349"/>
      <c r="B167" s="352"/>
    </row>
    <row r="168" spans="1:2" s="315" customFormat="1">
      <c r="A168" s="349"/>
      <c r="B168" s="354"/>
    </row>
    <row r="169" spans="1:2" s="315" customFormat="1">
      <c r="A169" s="349"/>
      <c r="B169" s="352"/>
    </row>
    <row r="170" spans="1:2" s="315" customFormat="1">
      <c r="A170" s="349"/>
      <c r="B170" s="350"/>
    </row>
    <row r="171" spans="1:2" s="315" customFormat="1">
      <c r="A171" s="349"/>
      <c r="B171" s="350"/>
    </row>
    <row r="172" spans="1:2" s="315" customFormat="1">
      <c r="A172" s="349"/>
      <c r="B172" s="352"/>
    </row>
    <row r="173" spans="1:2" s="315" customFormat="1">
      <c r="A173" s="349"/>
      <c r="B173" s="350"/>
    </row>
    <row r="174" spans="1:2" s="315" customFormat="1">
      <c r="A174" s="349"/>
      <c r="B174" s="350"/>
    </row>
    <row r="175" spans="1:2" s="315" customFormat="1">
      <c r="A175" s="349"/>
      <c r="B175" s="354"/>
    </row>
    <row r="176" spans="1:2" s="315" customFormat="1">
      <c r="A176" s="349"/>
      <c r="B176" s="352"/>
    </row>
    <row r="177" spans="1:2" s="315" customFormat="1">
      <c r="A177" s="349"/>
      <c r="B177" s="352"/>
    </row>
    <row r="178" spans="1:2" s="315" customFormat="1">
      <c r="A178" s="349"/>
      <c r="B178" s="352"/>
    </row>
    <row r="179" spans="1:2" s="315" customFormat="1">
      <c r="A179" s="349"/>
      <c r="B179" s="353"/>
    </row>
    <row r="180" spans="1:2" s="315" customFormat="1">
      <c r="A180" s="349"/>
      <c r="B180" s="354"/>
    </row>
    <row r="181" spans="1:2" s="315" customFormat="1">
      <c r="A181" s="349"/>
      <c r="B181" s="352"/>
    </row>
    <row r="182" spans="1:2" s="315" customFormat="1">
      <c r="A182" s="349"/>
      <c r="B182" s="350"/>
    </row>
    <row r="183" spans="1:2" s="315" customFormat="1">
      <c r="A183" s="349"/>
      <c r="B183" s="350"/>
    </row>
    <row r="184" spans="1:2" s="315" customFormat="1">
      <c r="A184" s="349"/>
      <c r="B184" s="352"/>
    </row>
    <row r="185" spans="1:2" s="315" customFormat="1">
      <c r="A185" s="349"/>
      <c r="B185" s="350"/>
    </row>
    <row r="186" spans="1:2" s="315" customFormat="1">
      <c r="A186" s="349"/>
      <c r="B186" s="350"/>
    </row>
    <row r="187" spans="1:2" s="315" customFormat="1">
      <c r="A187" s="349"/>
      <c r="B187" s="354"/>
    </row>
    <row r="188" spans="1:2" s="315" customFormat="1">
      <c r="A188" s="349"/>
      <c r="B188" s="352"/>
    </row>
    <row r="189" spans="1:2" s="315" customFormat="1">
      <c r="A189" s="349"/>
      <c r="B189" s="352"/>
    </row>
    <row r="190" spans="1:2" s="315" customFormat="1">
      <c r="A190" s="349"/>
      <c r="B190" s="352"/>
    </row>
    <row r="191" spans="1:2" s="315" customFormat="1">
      <c r="A191" s="349"/>
      <c r="B191" s="352"/>
    </row>
    <row r="192" spans="1:2" s="315" customFormat="1">
      <c r="A192" s="349"/>
      <c r="B192" s="352"/>
    </row>
    <row r="193" spans="1:2" s="315" customFormat="1">
      <c r="A193" s="349"/>
      <c r="B193" s="354"/>
    </row>
    <row r="194" spans="1:2" s="315" customFormat="1">
      <c r="A194" s="349"/>
      <c r="B194" s="352"/>
    </row>
    <row r="195" spans="1:2" s="315" customFormat="1">
      <c r="A195" s="349"/>
      <c r="B195" s="350"/>
    </row>
    <row r="196" spans="1:2" s="315" customFormat="1">
      <c r="A196" s="349"/>
      <c r="B196" s="356"/>
    </row>
    <row r="197" spans="1:2" s="315" customFormat="1">
      <c r="A197" s="349"/>
      <c r="B197" s="356"/>
    </row>
    <row r="198" spans="1:2" s="315" customFormat="1">
      <c r="A198" s="349"/>
      <c r="B198" s="356"/>
    </row>
    <row r="199" spans="1:2" s="315" customFormat="1">
      <c r="A199" s="349"/>
      <c r="B199" s="356"/>
    </row>
    <row r="200" spans="1:2" s="315" customFormat="1">
      <c r="A200" s="349"/>
      <c r="B200" s="356"/>
    </row>
    <row r="201" spans="1:2" s="315" customFormat="1">
      <c r="A201" s="349"/>
      <c r="B201" s="356"/>
    </row>
    <row r="202" spans="1:2" s="315" customFormat="1">
      <c r="A202" s="349"/>
      <c r="B202" s="317"/>
    </row>
    <row r="203" spans="1:2" s="315" customFormat="1">
      <c r="A203" s="349"/>
      <c r="B203" s="317"/>
    </row>
    <row r="204" spans="1:2" s="315" customFormat="1">
      <c r="A204" s="349"/>
      <c r="B204" s="317"/>
    </row>
    <row r="205" spans="1:2" s="315" customFormat="1">
      <c r="A205" s="349"/>
      <c r="B205" s="317"/>
    </row>
    <row r="206" spans="1:2" s="315" customFormat="1">
      <c r="A206" s="349"/>
      <c r="B206" s="317"/>
    </row>
    <row r="207" spans="1:2" s="315" customFormat="1">
      <c r="A207" s="349"/>
      <c r="B207" s="317"/>
    </row>
    <row r="208" spans="1:2" s="315" customFormat="1">
      <c r="A208" s="349"/>
      <c r="B208" s="317"/>
    </row>
    <row r="209" spans="1:2" s="315" customFormat="1">
      <c r="A209" s="349"/>
      <c r="B209" s="317"/>
    </row>
    <row r="210" spans="1:2" s="315" customFormat="1">
      <c r="A210" s="349"/>
      <c r="B210" s="317"/>
    </row>
    <row r="211" spans="1:2" s="315" customFormat="1">
      <c r="A211" s="349"/>
      <c r="B211" s="317"/>
    </row>
    <row r="212" spans="1:2" s="315" customFormat="1">
      <c r="A212" s="349"/>
      <c r="B212" s="317"/>
    </row>
    <row r="213" spans="1:2" s="315" customFormat="1">
      <c r="A213" s="349"/>
      <c r="B213" s="317"/>
    </row>
    <row r="214" spans="1:2" s="315" customFormat="1">
      <c r="A214" s="349"/>
      <c r="B214" s="317"/>
    </row>
    <row r="215" spans="1:2" s="315" customFormat="1">
      <c r="A215" s="349"/>
      <c r="B215" s="317"/>
    </row>
    <row r="216" spans="1:2" s="315" customFormat="1">
      <c r="A216" s="349"/>
      <c r="B216" s="317"/>
    </row>
    <row r="217" spans="1:2" s="315" customFormat="1">
      <c r="A217" s="349"/>
      <c r="B217" s="317"/>
    </row>
    <row r="218" spans="1:2" s="315" customFormat="1">
      <c r="A218" s="349"/>
      <c r="B218" s="317"/>
    </row>
    <row r="219" spans="1:2" s="315" customFormat="1">
      <c r="A219" s="349"/>
      <c r="B219" s="317"/>
    </row>
    <row r="220" spans="1:2" s="315" customFormat="1">
      <c r="A220" s="349"/>
      <c r="B220" s="317"/>
    </row>
    <row r="221" spans="1:2" s="315" customFormat="1">
      <c r="A221" s="349"/>
      <c r="B221" s="317"/>
    </row>
    <row r="222" spans="1:2" s="315" customFormat="1">
      <c r="A222" s="349"/>
      <c r="B222" s="317"/>
    </row>
    <row r="223" spans="1:2" s="315" customFormat="1">
      <c r="A223" s="349"/>
      <c r="B223" s="317"/>
    </row>
    <row r="224" spans="1:2" s="315" customFormat="1">
      <c r="A224" s="349"/>
      <c r="B224" s="317"/>
    </row>
    <row r="225" spans="1:2" s="315" customFormat="1">
      <c r="A225" s="349"/>
      <c r="B225" s="317"/>
    </row>
    <row r="226" spans="1:2" s="315" customFormat="1">
      <c r="A226" s="349"/>
      <c r="B226" s="317"/>
    </row>
    <row r="227" spans="1:2" s="315" customFormat="1">
      <c r="A227" s="349"/>
      <c r="B227" s="317"/>
    </row>
    <row r="228" spans="1:2" s="315" customFormat="1">
      <c r="A228" s="349"/>
      <c r="B228" s="317"/>
    </row>
    <row r="229" spans="1:2" s="315" customFormat="1">
      <c r="A229" s="349"/>
      <c r="B229" s="317"/>
    </row>
    <row r="230" spans="1:2" s="315" customFormat="1">
      <c r="A230" s="349"/>
      <c r="B230" s="317"/>
    </row>
    <row r="231" spans="1:2" s="315" customFormat="1">
      <c r="A231" s="349"/>
      <c r="B231" s="317"/>
    </row>
    <row r="232" spans="1:2" s="315" customFormat="1">
      <c r="A232" s="349"/>
      <c r="B232" s="317"/>
    </row>
    <row r="233" spans="1:2" s="315" customFormat="1">
      <c r="A233" s="349"/>
      <c r="B233" s="317"/>
    </row>
    <row r="234" spans="1:2" s="315" customFormat="1">
      <c r="A234" s="349"/>
      <c r="B234" s="317"/>
    </row>
    <row r="235" spans="1:2" s="315" customFormat="1">
      <c r="A235" s="349"/>
      <c r="B235" s="317"/>
    </row>
    <row r="236" spans="1:2" s="315" customFormat="1">
      <c r="A236" s="349"/>
      <c r="B236" s="317"/>
    </row>
    <row r="237" spans="1:2" s="315" customFormat="1">
      <c r="A237" s="349"/>
      <c r="B237" s="317"/>
    </row>
    <row r="238" spans="1:2" s="315" customFormat="1">
      <c r="A238" s="349"/>
      <c r="B238" s="317"/>
    </row>
    <row r="239" spans="1:2" s="315" customFormat="1">
      <c r="A239" s="349"/>
      <c r="B239" s="317"/>
    </row>
    <row r="240" spans="1:2" s="315" customFormat="1">
      <c r="A240" s="349"/>
      <c r="B240" s="317"/>
    </row>
    <row r="241" spans="1:2" s="315" customFormat="1">
      <c r="A241" s="349"/>
      <c r="B241" s="317"/>
    </row>
    <row r="242" spans="1:2" s="315" customFormat="1">
      <c r="A242" s="349"/>
      <c r="B242" s="317"/>
    </row>
    <row r="243" spans="1:2" s="315" customFormat="1">
      <c r="A243" s="349"/>
      <c r="B243" s="317"/>
    </row>
    <row r="244" spans="1:2" s="315" customFormat="1">
      <c r="A244" s="349"/>
      <c r="B244" s="317"/>
    </row>
    <row r="245" spans="1:2" s="315" customFormat="1">
      <c r="A245" s="349"/>
      <c r="B245" s="317"/>
    </row>
    <row r="246" spans="1:2" s="315" customFormat="1">
      <c r="A246" s="349"/>
      <c r="B246" s="317"/>
    </row>
    <row r="247" spans="1:2" s="315" customFormat="1">
      <c r="A247" s="349"/>
      <c r="B247" s="317"/>
    </row>
    <row r="248" spans="1:2" s="315" customFormat="1">
      <c r="A248" s="349"/>
      <c r="B248" s="317"/>
    </row>
    <row r="249" spans="1:2" s="315" customFormat="1">
      <c r="A249" s="349"/>
      <c r="B249" s="317"/>
    </row>
    <row r="250" spans="1:2" s="315" customFormat="1">
      <c r="A250" s="349"/>
      <c r="B250" s="317"/>
    </row>
    <row r="251" spans="1:2" s="315" customFormat="1">
      <c r="A251" s="349"/>
      <c r="B251" s="317"/>
    </row>
    <row r="252" spans="1:2" s="315" customFormat="1">
      <c r="A252" s="349"/>
      <c r="B252" s="317"/>
    </row>
    <row r="253" spans="1:2" s="315" customFormat="1">
      <c r="A253" s="349"/>
      <c r="B253" s="317"/>
    </row>
    <row r="254" spans="1:2" s="315" customFormat="1">
      <c r="A254" s="349"/>
      <c r="B254" s="317"/>
    </row>
    <row r="255" spans="1:2" s="315" customFormat="1">
      <c r="A255" s="349"/>
      <c r="B255" s="317"/>
    </row>
    <row r="256" spans="1:2" s="315" customFormat="1">
      <c r="A256" s="349"/>
      <c r="B256" s="317"/>
    </row>
    <row r="257" spans="1:2" s="315" customFormat="1">
      <c r="A257" s="349"/>
      <c r="B257" s="317"/>
    </row>
    <row r="258" spans="1:2" s="315" customFormat="1">
      <c r="A258" s="349"/>
      <c r="B258" s="317"/>
    </row>
    <row r="259" spans="1:2" s="315" customFormat="1">
      <c r="A259" s="349"/>
      <c r="B259" s="317"/>
    </row>
    <row r="260" spans="1:2" s="315" customFormat="1">
      <c r="A260" s="349"/>
      <c r="B260" s="317"/>
    </row>
    <row r="261" spans="1:2" s="315" customFormat="1">
      <c r="A261" s="349"/>
      <c r="B261" s="317"/>
    </row>
    <row r="262" spans="1:2" s="315" customFormat="1">
      <c r="A262" s="349"/>
      <c r="B262" s="317"/>
    </row>
    <row r="263" spans="1:2" s="315" customFormat="1">
      <c r="A263" s="349"/>
      <c r="B263" s="317"/>
    </row>
    <row r="264" spans="1:2" s="315" customFormat="1">
      <c r="A264" s="349"/>
      <c r="B264" s="317"/>
    </row>
    <row r="265" spans="1:2" s="315" customFormat="1">
      <c r="A265" s="349"/>
      <c r="B265" s="317"/>
    </row>
    <row r="266" spans="1:2" s="315" customFormat="1">
      <c r="A266" s="349"/>
      <c r="B266" s="317"/>
    </row>
    <row r="267" spans="1:2" s="315" customFormat="1">
      <c r="A267" s="349"/>
      <c r="B267" s="317"/>
    </row>
    <row r="268" spans="1:2" s="315" customFormat="1">
      <c r="A268" s="349"/>
      <c r="B268" s="317"/>
    </row>
    <row r="269" spans="1:2" s="315" customFormat="1">
      <c r="A269" s="349"/>
      <c r="B269" s="317"/>
    </row>
    <row r="270" spans="1:2" s="315" customFormat="1">
      <c r="A270" s="349"/>
      <c r="B270" s="317"/>
    </row>
    <row r="271" spans="1:2" s="315" customFormat="1">
      <c r="A271" s="349"/>
      <c r="B271" s="317"/>
    </row>
    <row r="272" spans="1:2" s="315" customFormat="1">
      <c r="A272" s="349"/>
      <c r="B272" s="317"/>
    </row>
    <row r="273" spans="1:2" s="315" customFormat="1">
      <c r="A273" s="349"/>
      <c r="B273" s="317"/>
    </row>
    <row r="274" spans="1:2" s="315" customFormat="1">
      <c r="A274" s="349"/>
      <c r="B274" s="317"/>
    </row>
    <row r="275" spans="1:2" s="315" customFormat="1">
      <c r="A275" s="349"/>
      <c r="B275" s="317"/>
    </row>
    <row r="276" spans="1:2" s="315" customFormat="1">
      <c r="A276" s="349"/>
      <c r="B276" s="317"/>
    </row>
    <row r="277" spans="1:2" s="315" customFormat="1">
      <c r="A277" s="349"/>
      <c r="B277" s="317"/>
    </row>
    <row r="278" spans="1:2" s="315" customFormat="1">
      <c r="A278" s="349"/>
      <c r="B278" s="317"/>
    </row>
    <row r="279" spans="1:2" s="315" customFormat="1">
      <c r="A279" s="349"/>
      <c r="B279" s="317"/>
    </row>
    <row r="280" spans="1:2" s="315" customFormat="1">
      <c r="A280" s="349"/>
      <c r="B280" s="317"/>
    </row>
    <row r="281" spans="1:2" s="315" customFormat="1">
      <c r="A281" s="349"/>
      <c r="B281" s="317"/>
    </row>
    <row r="282" spans="1:2" s="315" customFormat="1">
      <c r="A282" s="349"/>
      <c r="B282" s="317"/>
    </row>
    <row r="283" spans="1:2" s="315" customFormat="1">
      <c r="A283" s="349"/>
      <c r="B283" s="317"/>
    </row>
    <row r="284" spans="1:2" s="315" customFormat="1">
      <c r="A284" s="349"/>
      <c r="B284" s="317"/>
    </row>
    <row r="285" spans="1:2" s="315" customFormat="1">
      <c r="A285" s="349"/>
      <c r="B285" s="317"/>
    </row>
    <row r="286" spans="1:2" s="315" customFormat="1">
      <c r="A286" s="349"/>
      <c r="B286" s="317"/>
    </row>
    <row r="287" spans="1:2" s="315" customFormat="1">
      <c r="A287" s="349"/>
      <c r="B287" s="317"/>
    </row>
    <row r="288" spans="1:2" s="315" customFormat="1">
      <c r="A288" s="349"/>
      <c r="B288" s="317"/>
    </row>
    <row r="289" spans="1:2" s="315" customFormat="1">
      <c r="A289" s="349"/>
      <c r="B289" s="317"/>
    </row>
    <row r="290" spans="1:2" s="315" customFormat="1">
      <c r="A290" s="349"/>
      <c r="B290" s="317"/>
    </row>
    <row r="291" spans="1:2" s="315" customFormat="1">
      <c r="A291" s="349"/>
      <c r="B291" s="317"/>
    </row>
    <row r="292" spans="1:2" s="315" customFormat="1">
      <c r="A292" s="349"/>
      <c r="B292" s="317"/>
    </row>
    <row r="293" spans="1:2" s="315" customFormat="1">
      <c r="A293" s="349"/>
      <c r="B293" s="317"/>
    </row>
    <row r="294" spans="1:2" s="315" customFormat="1">
      <c r="A294" s="349"/>
      <c r="B294" s="317"/>
    </row>
    <row r="295" spans="1:2" s="315" customFormat="1">
      <c r="A295" s="349"/>
      <c r="B295" s="317"/>
    </row>
    <row r="296" spans="1:2" s="315" customFormat="1">
      <c r="A296" s="349"/>
      <c r="B296" s="317"/>
    </row>
    <row r="297" spans="1:2" s="315" customFormat="1">
      <c r="A297" s="349"/>
      <c r="B297" s="317"/>
    </row>
    <row r="298" spans="1:2" s="315" customFormat="1">
      <c r="A298" s="349"/>
      <c r="B298" s="317"/>
    </row>
    <row r="299" spans="1:2" s="315" customFormat="1">
      <c r="A299" s="349"/>
      <c r="B299" s="317"/>
    </row>
    <row r="300" spans="1:2" s="315" customFormat="1">
      <c r="A300" s="349"/>
      <c r="B300" s="317"/>
    </row>
    <row r="301" spans="1:2" s="315" customFormat="1">
      <c r="A301" s="349"/>
      <c r="B301" s="317"/>
    </row>
    <row r="302" spans="1:2" s="315" customFormat="1">
      <c r="A302" s="349"/>
      <c r="B302" s="317"/>
    </row>
    <row r="303" spans="1:2" s="315" customFormat="1">
      <c r="A303" s="349"/>
      <c r="B303" s="317"/>
    </row>
    <row r="304" spans="1:2" s="315" customFormat="1">
      <c r="A304" s="349"/>
      <c r="B304" s="317"/>
    </row>
    <row r="305" spans="1:2" s="315" customFormat="1">
      <c r="A305" s="349"/>
      <c r="B305" s="317"/>
    </row>
    <row r="306" spans="1:2" s="315" customFormat="1">
      <c r="A306" s="349"/>
      <c r="B306" s="317"/>
    </row>
    <row r="307" spans="1:2" s="315" customFormat="1">
      <c r="A307" s="349"/>
      <c r="B307" s="317"/>
    </row>
    <row r="308" spans="1:2" s="315" customFormat="1">
      <c r="A308" s="349"/>
      <c r="B308" s="317"/>
    </row>
    <row r="309" spans="1:2" s="315" customFormat="1">
      <c r="A309" s="349"/>
      <c r="B309" s="317"/>
    </row>
    <row r="310" spans="1:2" s="315" customFormat="1">
      <c r="A310" s="349"/>
      <c r="B310" s="317"/>
    </row>
    <row r="311" spans="1:2" s="315" customFormat="1">
      <c r="A311" s="349"/>
      <c r="B311" s="317"/>
    </row>
    <row r="312" spans="1:2" s="315" customFormat="1">
      <c r="A312" s="349"/>
      <c r="B312" s="317"/>
    </row>
    <row r="313" spans="1:2" s="315" customFormat="1">
      <c r="A313" s="349"/>
      <c r="B313" s="317"/>
    </row>
    <row r="314" spans="1:2" s="315" customFormat="1">
      <c r="A314" s="349"/>
      <c r="B314" s="317"/>
    </row>
    <row r="315" spans="1:2" s="315" customFormat="1">
      <c r="A315" s="349"/>
      <c r="B315" s="317"/>
    </row>
    <row r="316" spans="1:2" s="315" customFormat="1">
      <c r="A316" s="349"/>
      <c r="B316" s="317"/>
    </row>
    <row r="317" spans="1:2" s="315" customFormat="1">
      <c r="A317" s="349"/>
      <c r="B317" s="317"/>
    </row>
    <row r="318" spans="1:2" s="315" customFormat="1">
      <c r="A318" s="349"/>
      <c r="B318" s="317"/>
    </row>
    <row r="319" spans="1:2" s="315" customFormat="1">
      <c r="A319" s="349"/>
      <c r="B319" s="317"/>
    </row>
    <row r="320" spans="1:2" s="315" customFormat="1">
      <c r="A320" s="349"/>
      <c r="B320" s="317"/>
    </row>
    <row r="321" spans="1:2" s="315" customFormat="1">
      <c r="A321" s="349"/>
      <c r="B321" s="317"/>
    </row>
    <row r="322" spans="1:2" s="315" customFormat="1">
      <c r="A322" s="349"/>
      <c r="B322" s="317"/>
    </row>
    <row r="323" spans="1:2" s="315" customFormat="1">
      <c r="A323" s="349"/>
      <c r="B323" s="317"/>
    </row>
    <row r="324" spans="1:2" s="315" customFormat="1">
      <c r="A324" s="349"/>
      <c r="B324" s="317"/>
    </row>
    <row r="325" spans="1:2" s="315" customFormat="1">
      <c r="A325" s="349"/>
      <c r="B325" s="317"/>
    </row>
    <row r="326" spans="1:2" s="315" customFormat="1">
      <c r="A326" s="349"/>
      <c r="B326" s="317"/>
    </row>
    <row r="327" spans="1:2" s="315" customFormat="1">
      <c r="A327" s="349"/>
      <c r="B327" s="317"/>
    </row>
    <row r="328" spans="1:2" s="315" customFormat="1">
      <c r="A328" s="349"/>
      <c r="B328" s="317"/>
    </row>
    <row r="329" spans="1:2" s="315" customFormat="1">
      <c r="A329" s="349"/>
      <c r="B329" s="317"/>
    </row>
    <row r="330" spans="1:2" s="315" customFormat="1">
      <c r="A330" s="349"/>
      <c r="B330" s="317"/>
    </row>
    <row r="331" spans="1:2" s="315" customFormat="1">
      <c r="A331" s="349"/>
      <c r="B331" s="317"/>
    </row>
    <row r="332" spans="1:2" s="315" customFormat="1">
      <c r="A332" s="349"/>
      <c r="B332" s="317"/>
    </row>
    <row r="333" spans="1:2" s="315" customFormat="1">
      <c r="A333" s="349"/>
      <c r="B333" s="317"/>
    </row>
    <row r="334" spans="1:2" s="315" customFormat="1">
      <c r="A334" s="349"/>
      <c r="B334" s="317"/>
    </row>
    <row r="335" spans="1:2" s="315" customFormat="1">
      <c r="A335" s="349"/>
      <c r="B335" s="317"/>
    </row>
    <row r="336" spans="1:2" s="315" customFormat="1">
      <c r="A336" s="349"/>
      <c r="B336" s="317"/>
    </row>
    <row r="337" spans="1:2" s="315" customFormat="1">
      <c r="A337" s="349"/>
      <c r="B337" s="317"/>
    </row>
    <row r="338" spans="1:2" s="315" customFormat="1">
      <c r="A338" s="349"/>
      <c r="B338" s="317"/>
    </row>
    <row r="339" spans="1:2" s="315" customFormat="1">
      <c r="A339" s="349"/>
      <c r="B339" s="317"/>
    </row>
    <row r="340" spans="1:2" s="315" customFormat="1">
      <c r="A340" s="349"/>
      <c r="B340" s="317"/>
    </row>
    <row r="341" spans="1:2" s="315" customFormat="1">
      <c r="A341" s="349"/>
      <c r="B341" s="317"/>
    </row>
    <row r="342" spans="1:2" s="315" customFormat="1">
      <c r="A342" s="349"/>
      <c r="B342" s="317"/>
    </row>
    <row r="343" spans="1:2" s="315" customFormat="1">
      <c r="A343" s="349"/>
      <c r="B343" s="317"/>
    </row>
    <row r="344" spans="1:2" s="315" customFormat="1">
      <c r="A344" s="349"/>
      <c r="B344" s="317"/>
    </row>
    <row r="345" spans="1:2" s="315" customFormat="1">
      <c r="A345" s="349"/>
      <c r="B345" s="317"/>
    </row>
    <row r="346" spans="1:2" s="315" customFormat="1">
      <c r="A346" s="349"/>
      <c r="B346" s="317"/>
    </row>
    <row r="347" spans="1:2" s="315" customFormat="1">
      <c r="A347" s="349"/>
      <c r="B347" s="317"/>
    </row>
    <row r="348" spans="1:2" s="315" customFormat="1">
      <c r="A348" s="349"/>
      <c r="B348" s="317"/>
    </row>
    <row r="349" spans="1:2" s="315" customFormat="1">
      <c r="A349" s="349"/>
      <c r="B349" s="317"/>
    </row>
    <row r="350" spans="1:2" s="315" customFormat="1">
      <c r="A350" s="349"/>
      <c r="B350" s="317"/>
    </row>
    <row r="351" spans="1:2" s="315" customFormat="1">
      <c r="A351" s="349"/>
      <c r="B351" s="317"/>
    </row>
    <row r="352" spans="1:2" s="315" customFormat="1">
      <c r="A352" s="349"/>
      <c r="B352" s="317"/>
    </row>
    <row r="353" spans="1:2" s="315" customFormat="1">
      <c r="A353" s="349"/>
      <c r="B353" s="317"/>
    </row>
    <row r="354" spans="1:2" s="315" customFormat="1">
      <c r="A354" s="349"/>
      <c r="B354" s="317"/>
    </row>
    <row r="355" spans="1:2" s="315" customFormat="1">
      <c r="A355" s="349"/>
      <c r="B355" s="317"/>
    </row>
    <row r="356" spans="1:2" s="315" customFormat="1">
      <c r="A356" s="349"/>
      <c r="B356" s="317"/>
    </row>
    <row r="357" spans="1:2" s="315" customFormat="1">
      <c r="A357" s="349"/>
      <c r="B357" s="317"/>
    </row>
    <row r="358" spans="1:2" s="315" customFormat="1">
      <c r="A358" s="349"/>
      <c r="B358" s="317"/>
    </row>
    <row r="359" spans="1:2" s="315" customFormat="1">
      <c r="A359" s="349"/>
      <c r="B359" s="317"/>
    </row>
    <row r="360" spans="1:2" s="315" customFormat="1">
      <c r="A360" s="349"/>
      <c r="B360" s="317"/>
    </row>
    <row r="361" spans="1:2" s="315" customFormat="1">
      <c r="A361" s="349"/>
      <c r="B361" s="317"/>
    </row>
  </sheetData>
  <mergeCells count="5">
    <mergeCell ref="D5:D9"/>
    <mergeCell ref="D13:D14"/>
    <mergeCell ref="D37:D40"/>
    <mergeCell ref="D43:D49"/>
    <mergeCell ref="D50:D52"/>
  </mergeCells>
  <dataValidations count="1">
    <dataValidation type="list" allowBlank="1" showInputMessage="1" showErrorMessage="1" sqref="C65077 IX65077 ST65077 ACP65077 AML65077 AWH65077 BGD65077 BPZ65077 BZV65077 CJR65077 CTN65077 DDJ65077 DNF65077 DXB65077 EGX65077 EQT65077 FAP65077 FKL65077 FUH65077 GED65077 GNZ65077 GXV65077 HHR65077 HRN65077 IBJ65077 ILF65077 IVB65077 JEX65077 JOT65077 JYP65077 KIL65077 KSH65077 LCD65077 LLZ65077 LVV65077 MFR65077 MPN65077 MZJ65077 NJF65077 NTB65077 OCX65077 OMT65077 OWP65077 PGL65077 PQH65077 QAD65077 QJZ65077 QTV65077 RDR65077 RNN65077 RXJ65077 SHF65077 SRB65077 TAX65077 TKT65077 TUP65077 UEL65077 UOH65077 UYD65077 VHZ65077 VRV65077 WBR65077 WLN65077 WVJ65077 C130613 IX130613 ST130613 ACP130613 AML130613 AWH130613 BGD130613 BPZ130613 BZV130613 CJR130613 CTN130613 DDJ130613 DNF130613 DXB130613 EGX130613 EQT130613 FAP130613 FKL130613 FUH130613 GED130613 GNZ130613 GXV130613 HHR130613 HRN130613 IBJ130613 ILF130613 IVB130613 JEX130613 JOT130613 JYP130613 KIL130613 KSH130613 LCD130613 LLZ130613 LVV130613 MFR130613 MPN130613 MZJ130613 NJF130613 NTB130613 OCX130613 OMT130613 OWP130613 PGL130613 PQH130613 QAD130613 QJZ130613 QTV130613 RDR130613 RNN130613 RXJ130613 SHF130613 SRB130613 TAX130613 TKT130613 TUP130613 UEL130613 UOH130613 UYD130613 VHZ130613 VRV130613 WBR130613 WLN130613 WVJ130613 C196149 IX196149 ST196149 ACP196149 AML196149 AWH196149 BGD196149 BPZ196149 BZV196149 CJR196149 CTN196149 DDJ196149 DNF196149 DXB196149 EGX196149 EQT196149 FAP196149 FKL196149 FUH196149 GED196149 GNZ196149 GXV196149 HHR196149 HRN196149 IBJ196149 ILF196149 IVB196149 JEX196149 JOT196149 JYP196149 KIL196149 KSH196149 LCD196149 LLZ196149 LVV196149 MFR196149 MPN196149 MZJ196149 NJF196149 NTB196149 OCX196149 OMT196149 OWP196149 PGL196149 PQH196149 QAD196149 QJZ196149 QTV196149 RDR196149 RNN196149 RXJ196149 SHF196149 SRB196149 TAX196149 TKT196149 TUP196149 UEL196149 UOH196149 UYD196149 VHZ196149 VRV196149 WBR196149 WLN196149 WVJ196149 C261685 IX261685 ST261685 ACP261685 AML261685 AWH261685 BGD261685 BPZ261685 BZV261685 CJR261685 CTN261685 DDJ261685 DNF261685 DXB261685 EGX261685 EQT261685 FAP261685 FKL261685 FUH261685 GED261685 GNZ261685 GXV261685 HHR261685 HRN261685 IBJ261685 ILF261685 IVB261685 JEX261685 JOT261685 JYP261685 KIL261685 KSH261685 LCD261685 LLZ261685 LVV261685 MFR261685 MPN261685 MZJ261685 NJF261685 NTB261685 OCX261685 OMT261685 OWP261685 PGL261685 PQH261685 QAD261685 QJZ261685 QTV261685 RDR261685 RNN261685 RXJ261685 SHF261685 SRB261685 TAX261685 TKT261685 TUP261685 UEL261685 UOH261685 UYD261685 VHZ261685 VRV261685 WBR261685 WLN261685 WVJ261685 C327221 IX327221 ST327221 ACP327221 AML327221 AWH327221 BGD327221 BPZ327221 BZV327221 CJR327221 CTN327221 DDJ327221 DNF327221 DXB327221 EGX327221 EQT327221 FAP327221 FKL327221 FUH327221 GED327221 GNZ327221 GXV327221 HHR327221 HRN327221 IBJ327221 ILF327221 IVB327221 JEX327221 JOT327221 JYP327221 KIL327221 KSH327221 LCD327221 LLZ327221 LVV327221 MFR327221 MPN327221 MZJ327221 NJF327221 NTB327221 OCX327221 OMT327221 OWP327221 PGL327221 PQH327221 QAD327221 QJZ327221 QTV327221 RDR327221 RNN327221 RXJ327221 SHF327221 SRB327221 TAX327221 TKT327221 TUP327221 UEL327221 UOH327221 UYD327221 VHZ327221 VRV327221 WBR327221 WLN327221 WVJ327221 C392757 IX392757 ST392757 ACP392757 AML392757 AWH392757 BGD392757 BPZ392757 BZV392757 CJR392757 CTN392757 DDJ392757 DNF392757 DXB392757 EGX392757 EQT392757 FAP392757 FKL392757 FUH392757 GED392757 GNZ392757 GXV392757 HHR392757 HRN392757 IBJ392757 ILF392757 IVB392757 JEX392757 JOT392757 JYP392757 KIL392757 KSH392757 LCD392757 LLZ392757 LVV392757 MFR392757 MPN392757 MZJ392757 NJF392757 NTB392757 OCX392757 OMT392757 OWP392757 PGL392757 PQH392757 QAD392757 QJZ392757 QTV392757 RDR392757 RNN392757 RXJ392757 SHF392757 SRB392757 TAX392757 TKT392757 TUP392757 UEL392757 UOH392757 UYD392757 VHZ392757 VRV392757 WBR392757 WLN392757 WVJ392757 C458293 IX458293 ST458293 ACP458293 AML458293 AWH458293 BGD458293 BPZ458293 BZV458293 CJR458293 CTN458293 DDJ458293 DNF458293 DXB458293 EGX458293 EQT458293 FAP458293 FKL458293 FUH458293 GED458293 GNZ458293 GXV458293 HHR458293 HRN458293 IBJ458293 ILF458293 IVB458293 JEX458293 JOT458293 JYP458293 KIL458293 KSH458293 LCD458293 LLZ458293 LVV458293 MFR458293 MPN458293 MZJ458293 NJF458293 NTB458293 OCX458293 OMT458293 OWP458293 PGL458293 PQH458293 QAD458293 QJZ458293 QTV458293 RDR458293 RNN458293 RXJ458293 SHF458293 SRB458293 TAX458293 TKT458293 TUP458293 UEL458293 UOH458293 UYD458293 VHZ458293 VRV458293 WBR458293 WLN458293 WVJ458293 C523829 IX523829 ST523829 ACP523829 AML523829 AWH523829 BGD523829 BPZ523829 BZV523829 CJR523829 CTN523829 DDJ523829 DNF523829 DXB523829 EGX523829 EQT523829 FAP523829 FKL523829 FUH523829 GED523829 GNZ523829 GXV523829 HHR523829 HRN523829 IBJ523829 ILF523829 IVB523829 JEX523829 JOT523829 JYP523829 KIL523829 KSH523829 LCD523829 LLZ523829 LVV523829 MFR523829 MPN523829 MZJ523829 NJF523829 NTB523829 OCX523829 OMT523829 OWP523829 PGL523829 PQH523829 QAD523829 QJZ523829 QTV523829 RDR523829 RNN523829 RXJ523829 SHF523829 SRB523829 TAX523829 TKT523829 TUP523829 UEL523829 UOH523829 UYD523829 VHZ523829 VRV523829 WBR523829 WLN523829 WVJ523829 C589365 IX589365 ST589365 ACP589365 AML589365 AWH589365 BGD589365 BPZ589365 BZV589365 CJR589365 CTN589365 DDJ589365 DNF589365 DXB589365 EGX589365 EQT589365 FAP589365 FKL589365 FUH589365 GED589365 GNZ589365 GXV589365 HHR589365 HRN589365 IBJ589365 ILF589365 IVB589365 JEX589365 JOT589365 JYP589365 KIL589365 KSH589365 LCD589365 LLZ589365 LVV589365 MFR589365 MPN589365 MZJ589365 NJF589365 NTB589365 OCX589365 OMT589365 OWP589365 PGL589365 PQH589365 QAD589365 QJZ589365 QTV589365 RDR589365 RNN589365 RXJ589365 SHF589365 SRB589365 TAX589365 TKT589365 TUP589365 UEL589365 UOH589365 UYD589365 VHZ589365 VRV589365 WBR589365 WLN589365 WVJ589365 C654901 IX654901 ST654901 ACP654901 AML654901 AWH654901 BGD654901 BPZ654901 BZV654901 CJR654901 CTN654901 DDJ654901 DNF654901 DXB654901 EGX654901 EQT654901 FAP654901 FKL654901 FUH654901 GED654901 GNZ654901 GXV654901 HHR654901 HRN654901 IBJ654901 ILF654901 IVB654901 JEX654901 JOT654901 JYP654901 KIL654901 KSH654901 LCD654901 LLZ654901 LVV654901 MFR654901 MPN654901 MZJ654901 NJF654901 NTB654901 OCX654901 OMT654901 OWP654901 PGL654901 PQH654901 QAD654901 QJZ654901 QTV654901 RDR654901 RNN654901 RXJ654901 SHF654901 SRB654901 TAX654901 TKT654901 TUP654901 UEL654901 UOH654901 UYD654901 VHZ654901 VRV654901 WBR654901 WLN654901 WVJ654901 C720437 IX720437 ST720437 ACP720437 AML720437 AWH720437 BGD720437 BPZ720437 BZV720437 CJR720437 CTN720437 DDJ720437 DNF720437 DXB720437 EGX720437 EQT720437 FAP720437 FKL720437 FUH720437 GED720437 GNZ720437 GXV720437 HHR720437 HRN720437 IBJ720437 ILF720437 IVB720437 JEX720437 JOT720437 JYP720437 KIL720437 KSH720437 LCD720437 LLZ720437 LVV720437 MFR720437 MPN720437 MZJ720437 NJF720437 NTB720437 OCX720437 OMT720437 OWP720437 PGL720437 PQH720437 QAD720437 QJZ720437 QTV720437 RDR720437 RNN720437 RXJ720437 SHF720437 SRB720437 TAX720437 TKT720437 TUP720437 UEL720437 UOH720437 UYD720437 VHZ720437 VRV720437 WBR720437 WLN720437 WVJ720437 C785973 IX785973 ST785973 ACP785973 AML785973 AWH785973 BGD785973 BPZ785973 BZV785973 CJR785973 CTN785973 DDJ785973 DNF785973 DXB785973 EGX785973 EQT785973 FAP785973 FKL785973 FUH785973 GED785973 GNZ785973 GXV785973 HHR785973 HRN785973 IBJ785973 ILF785973 IVB785973 JEX785973 JOT785973 JYP785973 KIL785973 KSH785973 LCD785973 LLZ785973 LVV785973 MFR785973 MPN785973 MZJ785973 NJF785973 NTB785973 OCX785973 OMT785973 OWP785973 PGL785973 PQH785973 QAD785973 QJZ785973 QTV785973 RDR785973 RNN785973 RXJ785973 SHF785973 SRB785973 TAX785973 TKT785973 TUP785973 UEL785973 UOH785973 UYD785973 VHZ785973 VRV785973 WBR785973 WLN785973 WVJ785973 C851509 IX851509 ST851509 ACP851509 AML851509 AWH851509 BGD851509 BPZ851509 BZV851509 CJR851509 CTN851509 DDJ851509 DNF851509 DXB851509 EGX851509 EQT851509 FAP851509 FKL851509 FUH851509 GED851509 GNZ851509 GXV851509 HHR851509 HRN851509 IBJ851509 ILF851509 IVB851509 JEX851509 JOT851509 JYP851509 KIL851509 KSH851509 LCD851509 LLZ851509 LVV851509 MFR851509 MPN851509 MZJ851509 NJF851509 NTB851509 OCX851509 OMT851509 OWP851509 PGL851509 PQH851509 QAD851509 QJZ851509 QTV851509 RDR851509 RNN851509 RXJ851509 SHF851509 SRB851509 TAX851509 TKT851509 TUP851509 UEL851509 UOH851509 UYD851509 VHZ851509 VRV851509 WBR851509 WLN851509 WVJ851509 C917045 IX917045 ST917045 ACP917045 AML917045 AWH917045 BGD917045 BPZ917045 BZV917045 CJR917045 CTN917045 DDJ917045 DNF917045 DXB917045 EGX917045 EQT917045 FAP917045 FKL917045 FUH917045 GED917045 GNZ917045 GXV917045 HHR917045 HRN917045 IBJ917045 ILF917045 IVB917045 JEX917045 JOT917045 JYP917045 KIL917045 KSH917045 LCD917045 LLZ917045 LVV917045 MFR917045 MPN917045 MZJ917045 NJF917045 NTB917045 OCX917045 OMT917045 OWP917045 PGL917045 PQH917045 QAD917045 QJZ917045 QTV917045 RDR917045 RNN917045 RXJ917045 SHF917045 SRB917045 TAX917045 TKT917045 TUP917045 UEL917045 UOH917045 UYD917045 VHZ917045 VRV917045 WBR917045 WLN917045 WVJ917045 C982581 IX982581 ST982581 ACP982581 AML982581 AWH982581 BGD982581 BPZ982581 BZV982581 CJR982581 CTN982581 DDJ982581 DNF982581 DXB982581 EGX982581 EQT982581 FAP982581 FKL982581 FUH982581 GED982581 GNZ982581 GXV982581 HHR982581 HRN982581 IBJ982581 ILF982581 IVB982581 JEX982581 JOT982581 JYP982581 KIL982581 KSH982581 LCD982581 LLZ982581 LVV982581 MFR982581 MPN982581 MZJ982581 NJF982581 NTB982581 OCX982581 OMT982581 OWP982581 PGL982581 PQH982581 QAD982581 QJZ982581 QTV982581 RDR982581 RNN982581 RXJ982581 SHF982581 SRB982581 TAX982581 TKT982581 TUP982581 UEL982581 UOH982581 UYD982581 VHZ982581 VRV982581 WBR982581 WLN982581 WVJ982581">
      <formula1>$J$2:$J$8</formula1>
    </dataValidation>
  </dataValidations>
  <pageMargins left="0.70866141732283472" right="0.70866141732283472" top="0.74803149606299213" bottom="0.74803149606299213" header="0.31496062992125984" footer="0.31496062992125984"/>
  <pageSetup paperSize="9"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0"/>
  <sheetViews>
    <sheetView zoomScale="90" zoomScaleNormal="90" workbookViewId="0">
      <pane xSplit="1" ySplit="4" topLeftCell="B5" activePane="bottomRight" state="frozen"/>
      <selection pane="topRight" activeCell="B1" sqref="B1"/>
      <selection pane="bottomLeft" activeCell="A5" sqref="A5"/>
      <selection pane="bottomRight" activeCell="D15" sqref="D15"/>
    </sheetView>
  </sheetViews>
  <sheetFormatPr defaultRowHeight="12.75"/>
  <cols>
    <col min="1" max="1" width="8.140625" style="475" customWidth="1"/>
    <col min="2" max="2" width="26.7109375" style="479" customWidth="1"/>
    <col min="3" max="3" width="9.85546875" style="510" customWidth="1"/>
    <col min="4" max="4" width="134.28515625" style="545" customWidth="1"/>
    <col min="5" max="5" width="9.140625" style="479" customWidth="1"/>
    <col min="6" max="9" width="9.140625" style="479" hidden="1" customWidth="1"/>
    <col min="10" max="245" width="9.140625" style="479"/>
    <col min="246" max="246" width="9.140625" style="479" customWidth="1"/>
    <col min="247" max="247" width="32.85546875" style="479" customWidth="1"/>
    <col min="248" max="248" width="20.140625" style="479" customWidth="1"/>
    <col min="249" max="249" width="52.85546875" style="479" customWidth="1"/>
    <col min="250" max="255" width="9.140625" style="479"/>
    <col min="256" max="256" width="0" style="479" hidden="1" customWidth="1"/>
    <col min="257" max="501" width="9.140625" style="479"/>
    <col min="502" max="502" width="9.140625" style="479" customWidth="1"/>
    <col min="503" max="503" width="32.85546875" style="479" customWidth="1"/>
    <col min="504" max="504" width="20.140625" style="479" customWidth="1"/>
    <col min="505" max="505" width="52.85546875" style="479" customWidth="1"/>
    <col min="506" max="511" width="9.140625" style="479"/>
    <col min="512" max="512" width="0" style="479" hidden="1" customWidth="1"/>
    <col min="513" max="757" width="9.140625" style="479"/>
    <col min="758" max="758" width="9.140625" style="479" customWidth="1"/>
    <col min="759" max="759" width="32.85546875" style="479" customWidth="1"/>
    <col min="760" max="760" width="20.140625" style="479" customWidth="1"/>
    <col min="761" max="761" width="52.85546875" style="479" customWidth="1"/>
    <col min="762" max="767" width="9.140625" style="479"/>
    <col min="768" max="768" width="0" style="479" hidden="1" customWidth="1"/>
    <col min="769" max="1013" width="9.140625" style="479"/>
    <col min="1014" max="1014" width="9.140625" style="479" customWidth="1"/>
    <col min="1015" max="1015" width="32.85546875" style="479" customWidth="1"/>
    <col min="1016" max="1016" width="20.140625" style="479" customWidth="1"/>
    <col min="1017" max="1017" width="52.85546875" style="479" customWidth="1"/>
    <col min="1018" max="1023" width="9.140625" style="479"/>
    <col min="1024" max="1024" width="0" style="479" hidden="1" customWidth="1"/>
    <col min="1025" max="1269" width="9.140625" style="479"/>
    <col min="1270" max="1270" width="9.140625" style="479" customWidth="1"/>
    <col min="1271" max="1271" width="32.85546875" style="479" customWidth="1"/>
    <col min="1272" max="1272" width="20.140625" style="479" customWidth="1"/>
    <col min="1273" max="1273" width="52.85546875" style="479" customWidth="1"/>
    <col min="1274" max="1279" width="9.140625" style="479"/>
    <col min="1280" max="1280" width="0" style="479" hidden="1" customWidth="1"/>
    <col min="1281" max="1525" width="9.140625" style="479"/>
    <col min="1526" max="1526" width="9.140625" style="479" customWidth="1"/>
    <col min="1527" max="1527" width="32.85546875" style="479" customWidth="1"/>
    <col min="1528" max="1528" width="20.140625" style="479" customWidth="1"/>
    <col min="1529" max="1529" width="52.85546875" style="479" customWidth="1"/>
    <col min="1530" max="1535" width="9.140625" style="479"/>
    <col min="1536" max="1536" width="0" style="479" hidden="1" customWidth="1"/>
    <col min="1537" max="1781" width="9.140625" style="479"/>
    <col min="1782" max="1782" width="9.140625" style="479" customWidth="1"/>
    <col min="1783" max="1783" width="32.85546875" style="479" customWidth="1"/>
    <col min="1784" max="1784" width="20.140625" style="479" customWidth="1"/>
    <col min="1785" max="1785" width="52.85546875" style="479" customWidth="1"/>
    <col min="1786" max="1791" width="9.140625" style="479"/>
    <col min="1792" max="1792" width="0" style="479" hidden="1" customWidth="1"/>
    <col min="1793" max="2037" width="9.140625" style="479"/>
    <col min="2038" max="2038" width="9.140625" style="479" customWidth="1"/>
    <col min="2039" max="2039" width="32.85546875" style="479" customWidth="1"/>
    <col min="2040" max="2040" width="20.140625" style="479" customWidth="1"/>
    <col min="2041" max="2041" width="52.85546875" style="479" customWidth="1"/>
    <col min="2042" max="2047" width="9.140625" style="479"/>
    <col min="2048" max="2048" width="0" style="479" hidden="1" customWidth="1"/>
    <col min="2049" max="2293" width="9.140625" style="479"/>
    <col min="2294" max="2294" width="9.140625" style="479" customWidth="1"/>
    <col min="2295" max="2295" width="32.85546875" style="479" customWidth="1"/>
    <col min="2296" max="2296" width="20.140625" style="479" customWidth="1"/>
    <col min="2297" max="2297" width="52.85546875" style="479" customWidth="1"/>
    <col min="2298" max="2303" width="9.140625" style="479"/>
    <col min="2304" max="2304" width="0" style="479" hidden="1" customWidth="1"/>
    <col min="2305" max="2549" width="9.140625" style="479"/>
    <col min="2550" max="2550" width="9.140625" style="479" customWidth="1"/>
    <col min="2551" max="2551" width="32.85546875" style="479" customWidth="1"/>
    <col min="2552" max="2552" width="20.140625" style="479" customWidth="1"/>
    <col min="2553" max="2553" width="52.85546875" style="479" customWidth="1"/>
    <col min="2554" max="2559" width="9.140625" style="479"/>
    <col min="2560" max="2560" width="0" style="479" hidden="1" customWidth="1"/>
    <col min="2561" max="2805" width="9.140625" style="479"/>
    <col min="2806" max="2806" width="9.140625" style="479" customWidth="1"/>
    <col min="2807" max="2807" width="32.85546875" style="479" customWidth="1"/>
    <col min="2808" max="2808" width="20.140625" style="479" customWidth="1"/>
    <col min="2809" max="2809" width="52.85546875" style="479" customWidth="1"/>
    <col min="2810" max="2815" width="9.140625" style="479"/>
    <col min="2816" max="2816" width="0" style="479" hidden="1" customWidth="1"/>
    <col min="2817" max="3061" width="9.140625" style="479"/>
    <col min="3062" max="3062" width="9.140625" style="479" customWidth="1"/>
    <col min="3063" max="3063" width="32.85546875" style="479" customWidth="1"/>
    <col min="3064" max="3064" width="20.140625" style="479" customWidth="1"/>
    <col min="3065" max="3065" width="52.85546875" style="479" customWidth="1"/>
    <col min="3066" max="3071" width="9.140625" style="479"/>
    <col min="3072" max="3072" width="0" style="479" hidden="1" customWidth="1"/>
    <col min="3073" max="3317" width="9.140625" style="479"/>
    <col min="3318" max="3318" width="9.140625" style="479" customWidth="1"/>
    <col min="3319" max="3319" width="32.85546875" style="479" customWidth="1"/>
    <col min="3320" max="3320" width="20.140625" style="479" customWidth="1"/>
    <col min="3321" max="3321" width="52.85546875" style="479" customWidth="1"/>
    <col min="3322" max="3327" width="9.140625" style="479"/>
    <col min="3328" max="3328" width="0" style="479" hidden="1" customWidth="1"/>
    <col min="3329" max="3573" width="9.140625" style="479"/>
    <col min="3574" max="3574" width="9.140625" style="479" customWidth="1"/>
    <col min="3575" max="3575" width="32.85546875" style="479" customWidth="1"/>
    <col min="3576" max="3576" width="20.140625" style="479" customWidth="1"/>
    <col min="3577" max="3577" width="52.85546875" style="479" customWidth="1"/>
    <col min="3578" max="3583" width="9.140625" style="479"/>
    <col min="3584" max="3584" width="0" style="479" hidden="1" customWidth="1"/>
    <col min="3585" max="3829" width="9.140625" style="479"/>
    <col min="3830" max="3830" width="9.140625" style="479" customWidth="1"/>
    <col min="3831" max="3831" width="32.85546875" style="479" customWidth="1"/>
    <col min="3832" max="3832" width="20.140625" style="479" customWidth="1"/>
    <col min="3833" max="3833" width="52.85546875" style="479" customWidth="1"/>
    <col min="3834" max="3839" width="9.140625" style="479"/>
    <col min="3840" max="3840" width="0" style="479" hidden="1" customWidth="1"/>
    <col min="3841" max="4085" width="9.140625" style="479"/>
    <col min="4086" max="4086" width="9.140625" style="479" customWidth="1"/>
    <col min="4087" max="4087" width="32.85546875" style="479" customWidth="1"/>
    <col min="4088" max="4088" width="20.140625" style="479" customWidth="1"/>
    <col min="4089" max="4089" width="52.85546875" style="479" customWidth="1"/>
    <col min="4090" max="4095" width="9.140625" style="479"/>
    <col min="4096" max="4096" width="0" style="479" hidden="1" customWidth="1"/>
    <col min="4097" max="4341" width="9.140625" style="479"/>
    <col min="4342" max="4342" width="9.140625" style="479" customWidth="1"/>
    <col min="4343" max="4343" width="32.85546875" style="479" customWidth="1"/>
    <col min="4344" max="4344" width="20.140625" style="479" customWidth="1"/>
    <col min="4345" max="4345" width="52.85546875" style="479" customWidth="1"/>
    <col min="4346" max="4351" width="9.140625" style="479"/>
    <col min="4352" max="4352" width="0" style="479" hidden="1" customWidth="1"/>
    <col min="4353" max="4597" width="9.140625" style="479"/>
    <col min="4598" max="4598" width="9.140625" style="479" customWidth="1"/>
    <col min="4599" max="4599" width="32.85546875" style="479" customWidth="1"/>
    <col min="4600" max="4600" width="20.140625" style="479" customWidth="1"/>
    <col min="4601" max="4601" width="52.85546875" style="479" customWidth="1"/>
    <col min="4602" max="4607" width="9.140625" style="479"/>
    <col min="4608" max="4608" width="0" style="479" hidden="1" customWidth="1"/>
    <col min="4609" max="4853" width="9.140625" style="479"/>
    <col min="4854" max="4854" width="9.140625" style="479" customWidth="1"/>
    <col min="4855" max="4855" width="32.85546875" style="479" customWidth="1"/>
    <col min="4856" max="4856" width="20.140625" style="479" customWidth="1"/>
    <col min="4857" max="4857" width="52.85546875" style="479" customWidth="1"/>
    <col min="4858" max="4863" width="9.140625" style="479"/>
    <col min="4864" max="4864" width="0" style="479" hidden="1" customWidth="1"/>
    <col min="4865" max="5109" width="9.140625" style="479"/>
    <col min="5110" max="5110" width="9.140625" style="479" customWidth="1"/>
    <col min="5111" max="5111" width="32.85546875" style="479" customWidth="1"/>
    <col min="5112" max="5112" width="20.140625" style="479" customWidth="1"/>
    <col min="5113" max="5113" width="52.85546875" style="479" customWidth="1"/>
    <col min="5114" max="5119" width="9.140625" style="479"/>
    <col min="5120" max="5120" width="0" style="479" hidden="1" customWidth="1"/>
    <col min="5121" max="5365" width="9.140625" style="479"/>
    <col min="5366" max="5366" width="9.140625" style="479" customWidth="1"/>
    <col min="5367" max="5367" width="32.85546875" style="479" customWidth="1"/>
    <col min="5368" max="5368" width="20.140625" style="479" customWidth="1"/>
    <col min="5369" max="5369" width="52.85546875" style="479" customWidth="1"/>
    <col min="5370" max="5375" width="9.140625" style="479"/>
    <col min="5376" max="5376" width="0" style="479" hidden="1" customWidth="1"/>
    <col min="5377" max="5621" width="9.140625" style="479"/>
    <col min="5622" max="5622" width="9.140625" style="479" customWidth="1"/>
    <col min="5623" max="5623" width="32.85546875" style="479" customWidth="1"/>
    <col min="5624" max="5624" width="20.140625" style="479" customWidth="1"/>
    <col min="5625" max="5625" width="52.85546875" style="479" customWidth="1"/>
    <col min="5626" max="5631" width="9.140625" style="479"/>
    <col min="5632" max="5632" width="0" style="479" hidden="1" customWidth="1"/>
    <col min="5633" max="5877" width="9.140625" style="479"/>
    <col min="5878" max="5878" width="9.140625" style="479" customWidth="1"/>
    <col min="5879" max="5879" width="32.85546875" style="479" customWidth="1"/>
    <col min="5880" max="5880" width="20.140625" style="479" customWidth="1"/>
    <col min="5881" max="5881" width="52.85546875" style="479" customWidth="1"/>
    <col min="5882" max="5887" width="9.140625" style="479"/>
    <col min="5888" max="5888" width="0" style="479" hidden="1" customWidth="1"/>
    <col min="5889" max="6133" width="9.140625" style="479"/>
    <col min="6134" max="6134" width="9.140625" style="479" customWidth="1"/>
    <col min="6135" max="6135" width="32.85546875" style="479" customWidth="1"/>
    <col min="6136" max="6136" width="20.140625" style="479" customWidth="1"/>
    <col min="6137" max="6137" width="52.85546875" style="479" customWidth="1"/>
    <col min="6138" max="6143" width="9.140625" style="479"/>
    <col min="6144" max="6144" width="0" style="479" hidden="1" customWidth="1"/>
    <col min="6145" max="6389" width="9.140625" style="479"/>
    <col min="6390" max="6390" width="9.140625" style="479" customWidth="1"/>
    <col min="6391" max="6391" width="32.85546875" style="479" customWidth="1"/>
    <col min="6392" max="6392" width="20.140625" style="479" customWidth="1"/>
    <col min="6393" max="6393" width="52.85546875" style="479" customWidth="1"/>
    <col min="6394" max="6399" width="9.140625" style="479"/>
    <col min="6400" max="6400" width="0" style="479" hidden="1" customWidth="1"/>
    <col min="6401" max="6645" width="9.140625" style="479"/>
    <col min="6646" max="6646" width="9.140625" style="479" customWidth="1"/>
    <col min="6647" max="6647" width="32.85546875" style="479" customWidth="1"/>
    <col min="6648" max="6648" width="20.140625" style="479" customWidth="1"/>
    <col min="6649" max="6649" width="52.85546875" style="479" customWidth="1"/>
    <col min="6650" max="6655" width="9.140625" style="479"/>
    <col min="6656" max="6656" width="0" style="479" hidden="1" customWidth="1"/>
    <col min="6657" max="6901" width="9.140625" style="479"/>
    <col min="6902" max="6902" width="9.140625" style="479" customWidth="1"/>
    <col min="6903" max="6903" width="32.85546875" style="479" customWidth="1"/>
    <col min="6904" max="6904" width="20.140625" style="479" customWidth="1"/>
    <col min="6905" max="6905" width="52.85546875" style="479" customWidth="1"/>
    <col min="6906" max="6911" width="9.140625" style="479"/>
    <col min="6912" max="6912" width="0" style="479" hidden="1" customWidth="1"/>
    <col min="6913" max="7157" width="9.140625" style="479"/>
    <col min="7158" max="7158" width="9.140625" style="479" customWidth="1"/>
    <col min="7159" max="7159" width="32.85546875" style="479" customWidth="1"/>
    <col min="7160" max="7160" width="20.140625" style="479" customWidth="1"/>
    <col min="7161" max="7161" width="52.85546875" style="479" customWidth="1"/>
    <col min="7162" max="7167" width="9.140625" style="479"/>
    <col min="7168" max="7168" width="0" style="479" hidden="1" customWidth="1"/>
    <col min="7169" max="7413" width="9.140625" style="479"/>
    <col min="7414" max="7414" width="9.140625" style="479" customWidth="1"/>
    <col min="7415" max="7415" width="32.85546875" style="479" customWidth="1"/>
    <col min="7416" max="7416" width="20.140625" style="479" customWidth="1"/>
    <col min="7417" max="7417" width="52.85546875" style="479" customWidth="1"/>
    <col min="7418" max="7423" width="9.140625" style="479"/>
    <col min="7424" max="7424" width="0" style="479" hidden="1" customWidth="1"/>
    <col min="7425" max="7669" width="9.140625" style="479"/>
    <col min="7670" max="7670" width="9.140625" style="479" customWidth="1"/>
    <col min="7671" max="7671" width="32.85546875" style="479" customWidth="1"/>
    <col min="7672" max="7672" width="20.140625" style="479" customWidth="1"/>
    <col min="7673" max="7673" width="52.85546875" style="479" customWidth="1"/>
    <col min="7674" max="7679" width="9.140625" style="479"/>
    <col min="7680" max="7680" width="0" style="479" hidden="1" customWidth="1"/>
    <col min="7681" max="7925" width="9.140625" style="479"/>
    <col min="7926" max="7926" width="9.140625" style="479" customWidth="1"/>
    <col min="7927" max="7927" width="32.85546875" style="479" customWidth="1"/>
    <col min="7928" max="7928" width="20.140625" style="479" customWidth="1"/>
    <col min="7929" max="7929" width="52.85546875" style="479" customWidth="1"/>
    <col min="7930" max="7935" width="9.140625" style="479"/>
    <col min="7936" max="7936" width="0" style="479" hidden="1" customWidth="1"/>
    <col min="7937" max="8181" width="9.140625" style="479"/>
    <col min="8182" max="8182" width="9.140625" style="479" customWidth="1"/>
    <col min="8183" max="8183" width="32.85546875" style="479" customWidth="1"/>
    <col min="8184" max="8184" width="20.140625" style="479" customWidth="1"/>
    <col min="8185" max="8185" width="52.85546875" style="479" customWidth="1"/>
    <col min="8186" max="8191" width="9.140625" style="479"/>
    <col min="8192" max="8192" width="0" style="479" hidden="1" customWidth="1"/>
    <col min="8193" max="8437" width="9.140625" style="479"/>
    <col min="8438" max="8438" width="9.140625" style="479" customWidth="1"/>
    <col min="8439" max="8439" width="32.85546875" style="479" customWidth="1"/>
    <col min="8440" max="8440" width="20.140625" style="479" customWidth="1"/>
    <col min="8441" max="8441" width="52.85546875" style="479" customWidth="1"/>
    <col min="8442" max="8447" width="9.140625" style="479"/>
    <col min="8448" max="8448" width="0" style="479" hidden="1" customWidth="1"/>
    <col min="8449" max="8693" width="9.140625" style="479"/>
    <col min="8694" max="8694" width="9.140625" style="479" customWidth="1"/>
    <col min="8695" max="8695" width="32.85546875" style="479" customWidth="1"/>
    <col min="8696" max="8696" width="20.140625" style="479" customWidth="1"/>
    <col min="8697" max="8697" width="52.85546875" style="479" customWidth="1"/>
    <col min="8698" max="8703" width="9.140625" style="479"/>
    <col min="8704" max="8704" width="0" style="479" hidden="1" customWidth="1"/>
    <col min="8705" max="8949" width="9.140625" style="479"/>
    <col min="8950" max="8950" width="9.140625" style="479" customWidth="1"/>
    <col min="8951" max="8951" width="32.85546875" style="479" customWidth="1"/>
    <col min="8952" max="8952" width="20.140625" style="479" customWidth="1"/>
    <col min="8953" max="8953" width="52.85546875" style="479" customWidth="1"/>
    <col min="8954" max="8959" width="9.140625" style="479"/>
    <col min="8960" max="8960" width="0" style="479" hidden="1" customWidth="1"/>
    <col min="8961" max="9205" width="9.140625" style="479"/>
    <col min="9206" max="9206" width="9.140625" style="479" customWidth="1"/>
    <col min="9207" max="9207" width="32.85546875" style="479" customWidth="1"/>
    <col min="9208" max="9208" width="20.140625" style="479" customWidth="1"/>
    <col min="9209" max="9209" width="52.85546875" style="479" customWidth="1"/>
    <col min="9210" max="9215" width="9.140625" style="479"/>
    <col min="9216" max="9216" width="0" style="479" hidden="1" customWidth="1"/>
    <col min="9217" max="9461" width="9.140625" style="479"/>
    <col min="9462" max="9462" width="9.140625" style="479" customWidth="1"/>
    <col min="9463" max="9463" width="32.85546875" style="479" customWidth="1"/>
    <col min="9464" max="9464" width="20.140625" style="479" customWidth="1"/>
    <col min="9465" max="9465" width="52.85546875" style="479" customWidth="1"/>
    <col min="9466" max="9471" width="9.140625" style="479"/>
    <col min="9472" max="9472" width="0" style="479" hidden="1" customWidth="1"/>
    <col min="9473" max="9717" width="9.140625" style="479"/>
    <col min="9718" max="9718" width="9.140625" style="479" customWidth="1"/>
    <col min="9719" max="9719" width="32.85546875" style="479" customWidth="1"/>
    <col min="9720" max="9720" width="20.140625" style="479" customWidth="1"/>
    <col min="9721" max="9721" width="52.85546875" style="479" customWidth="1"/>
    <col min="9722" max="9727" width="9.140625" style="479"/>
    <col min="9728" max="9728" width="0" style="479" hidden="1" customWidth="1"/>
    <col min="9729" max="9973" width="9.140625" style="479"/>
    <col min="9974" max="9974" width="9.140625" style="479" customWidth="1"/>
    <col min="9975" max="9975" width="32.85546875" style="479" customWidth="1"/>
    <col min="9976" max="9976" width="20.140625" style="479" customWidth="1"/>
    <col min="9977" max="9977" width="52.85546875" style="479" customWidth="1"/>
    <col min="9978" max="9983" width="9.140625" style="479"/>
    <col min="9984" max="9984" width="0" style="479" hidden="1" customWidth="1"/>
    <col min="9985" max="10229" width="9.140625" style="479"/>
    <col min="10230" max="10230" width="9.140625" style="479" customWidth="1"/>
    <col min="10231" max="10231" width="32.85546875" style="479" customWidth="1"/>
    <col min="10232" max="10232" width="20.140625" style="479" customWidth="1"/>
    <col min="10233" max="10233" width="52.85546875" style="479" customWidth="1"/>
    <col min="10234" max="10239" width="9.140625" style="479"/>
    <col min="10240" max="10240" width="0" style="479" hidden="1" customWidth="1"/>
    <col min="10241" max="10485" width="9.140625" style="479"/>
    <col min="10486" max="10486" width="9.140625" style="479" customWidth="1"/>
    <col min="10487" max="10487" width="32.85546875" style="479" customWidth="1"/>
    <col min="10488" max="10488" width="20.140625" style="479" customWidth="1"/>
    <col min="10489" max="10489" width="52.85546875" style="479" customWidth="1"/>
    <col min="10490" max="10495" width="9.140625" style="479"/>
    <col min="10496" max="10496" width="0" style="479" hidden="1" customWidth="1"/>
    <col min="10497" max="10741" width="9.140625" style="479"/>
    <col min="10742" max="10742" width="9.140625" style="479" customWidth="1"/>
    <col min="10743" max="10743" width="32.85546875" style="479" customWidth="1"/>
    <col min="10744" max="10744" width="20.140625" style="479" customWidth="1"/>
    <col min="10745" max="10745" width="52.85546875" style="479" customWidth="1"/>
    <col min="10746" max="10751" width="9.140625" style="479"/>
    <col min="10752" max="10752" width="0" style="479" hidden="1" customWidth="1"/>
    <col min="10753" max="10997" width="9.140625" style="479"/>
    <col min="10998" max="10998" width="9.140625" style="479" customWidth="1"/>
    <col min="10999" max="10999" width="32.85546875" style="479" customWidth="1"/>
    <col min="11000" max="11000" width="20.140625" style="479" customWidth="1"/>
    <col min="11001" max="11001" width="52.85546875" style="479" customWidth="1"/>
    <col min="11002" max="11007" width="9.140625" style="479"/>
    <col min="11008" max="11008" width="0" style="479" hidden="1" customWidth="1"/>
    <col min="11009" max="11253" width="9.140625" style="479"/>
    <col min="11254" max="11254" width="9.140625" style="479" customWidth="1"/>
    <col min="11255" max="11255" width="32.85546875" style="479" customWidth="1"/>
    <col min="11256" max="11256" width="20.140625" style="479" customWidth="1"/>
    <col min="11257" max="11257" width="52.85546875" style="479" customWidth="1"/>
    <col min="11258" max="11263" width="9.140625" style="479"/>
    <col min="11264" max="11264" width="0" style="479" hidden="1" customWidth="1"/>
    <col min="11265" max="11509" width="9.140625" style="479"/>
    <col min="11510" max="11510" width="9.140625" style="479" customWidth="1"/>
    <col min="11511" max="11511" width="32.85546875" style="479" customWidth="1"/>
    <col min="11512" max="11512" width="20.140625" style="479" customWidth="1"/>
    <col min="11513" max="11513" width="52.85546875" style="479" customWidth="1"/>
    <col min="11514" max="11519" width="9.140625" style="479"/>
    <col min="11520" max="11520" width="0" style="479" hidden="1" customWidth="1"/>
    <col min="11521" max="11765" width="9.140625" style="479"/>
    <col min="11766" max="11766" width="9.140625" style="479" customWidth="1"/>
    <col min="11767" max="11767" width="32.85546875" style="479" customWidth="1"/>
    <col min="11768" max="11768" width="20.140625" style="479" customWidth="1"/>
    <col min="11769" max="11769" width="52.85546875" style="479" customWidth="1"/>
    <col min="11770" max="11775" width="9.140625" style="479"/>
    <col min="11776" max="11776" width="0" style="479" hidden="1" customWidth="1"/>
    <col min="11777" max="12021" width="9.140625" style="479"/>
    <col min="12022" max="12022" width="9.140625" style="479" customWidth="1"/>
    <col min="12023" max="12023" width="32.85546875" style="479" customWidth="1"/>
    <col min="12024" max="12024" width="20.140625" style="479" customWidth="1"/>
    <col min="12025" max="12025" width="52.85546875" style="479" customWidth="1"/>
    <col min="12026" max="12031" width="9.140625" style="479"/>
    <col min="12032" max="12032" width="0" style="479" hidden="1" customWidth="1"/>
    <col min="12033" max="12277" width="9.140625" style="479"/>
    <col min="12278" max="12278" width="9.140625" style="479" customWidth="1"/>
    <col min="12279" max="12279" width="32.85546875" style="479" customWidth="1"/>
    <col min="12280" max="12280" width="20.140625" style="479" customWidth="1"/>
    <col min="12281" max="12281" width="52.85546875" style="479" customWidth="1"/>
    <col min="12282" max="12287" width="9.140625" style="479"/>
    <col min="12288" max="12288" width="0" style="479" hidden="1" customWidth="1"/>
    <col min="12289" max="12533" width="9.140625" style="479"/>
    <col min="12534" max="12534" width="9.140625" style="479" customWidth="1"/>
    <col min="12535" max="12535" width="32.85546875" style="479" customWidth="1"/>
    <col min="12536" max="12536" width="20.140625" style="479" customWidth="1"/>
    <col min="12537" max="12537" width="52.85546875" style="479" customWidth="1"/>
    <col min="12538" max="12543" width="9.140625" style="479"/>
    <col min="12544" max="12544" width="0" style="479" hidden="1" customWidth="1"/>
    <col min="12545" max="12789" width="9.140625" style="479"/>
    <col min="12790" max="12790" width="9.140625" style="479" customWidth="1"/>
    <col min="12791" max="12791" width="32.85546875" style="479" customWidth="1"/>
    <col min="12792" max="12792" width="20.140625" style="479" customWidth="1"/>
    <col min="12793" max="12793" width="52.85546875" style="479" customWidth="1"/>
    <col min="12794" max="12799" width="9.140625" style="479"/>
    <col min="12800" max="12800" width="0" style="479" hidden="1" customWidth="1"/>
    <col min="12801" max="13045" width="9.140625" style="479"/>
    <col min="13046" max="13046" width="9.140625" style="479" customWidth="1"/>
    <col min="13047" max="13047" width="32.85546875" style="479" customWidth="1"/>
    <col min="13048" max="13048" width="20.140625" style="479" customWidth="1"/>
    <col min="13049" max="13049" width="52.85546875" style="479" customWidth="1"/>
    <col min="13050" max="13055" width="9.140625" style="479"/>
    <col min="13056" max="13056" width="0" style="479" hidden="1" customWidth="1"/>
    <col min="13057" max="13301" width="9.140625" style="479"/>
    <col min="13302" max="13302" width="9.140625" style="479" customWidth="1"/>
    <col min="13303" max="13303" width="32.85546875" style="479" customWidth="1"/>
    <col min="13304" max="13304" width="20.140625" style="479" customWidth="1"/>
    <col min="13305" max="13305" width="52.85546875" style="479" customWidth="1"/>
    <col min="13306" max="13311" width="9.140625" style="479"/>
    <col min="13312" max="13312" width="0" style="479" hidden="1" customWidth="1"/>
    <col min="13313" max="13557" width="9.140625" style="479"/>
    <col min="13558" max="13558" width="9.140625" style="479" customWidth="1"/>
    <col min="13559" max="13559" width="32.85546875" style="479" customWidth="1"/>
    <col min="13560" max="13560" width="20.140625" style="479" customWidth="1"/>
    <col min="13561" max="13561" width="52.85546875" style="479" customWidth="1"/>
    <col min="13562" max="13567" width="9.140625" style="479"/>
    <col min="13568" max="13568" width="0" style="479" hidden="1" customWidth="1"/>
    <col min="13569" max="13813" width="9.140625" style="479"/>
    <col min="13814" max="13814" width="9.140625" style="479" customWidth="1"/>
    <col min="13815" max="13815" width="32.85546875" style="479" customWidth="1"/>
    <col min="13816" max="13816" width="20.140625" style="479" customWidth="1"/>
    <col min="13817" max="13817" width="52.85546875" style="479" customWidth="1"/>
    <col min="13818" max="13823" width="9.140625" style="479"/>
    <col min="13824" max="13824" width="0" style="479" hidden="1" customWidth="1"/>
    <col min="13825" max="14069" width="9.140625" style="479"/>
    <col min="14070" max="14070" width="9.140625" style="479" customWidth="1"/>
    <col min="14071" max="14071" width="32.85546875" style="479" customWidth="1"/>
    <col min="14072" max="14072" width="20.140625" style="479" customWidth="1"/>
    <col min="14073" max="14073" width="52.85546875" style="479" customWidth="1"/>
    <col min="14074" max="14079" width="9.140625" style="479"/>
    <col min="14080" max="14080" width="0" style="479" hidden="1" customWidth="1"/>
    <col min="14081" max="14325" width="9.140625" style="479"/>
    <col min="14326" max="14326" width="9.140625" style="479" customWidth="1"/>
    <col min="14327" max="14327" width="32.85546875" style="479" customWidth="1"/>
    <col min="14328" max="14328" width="20.140625" style="479" customWidth="1"/>
    <col min="14329" max="14329" width="52.85546875" style="479" customWidth="1"/>
    <col min="14330" max="14335" width="9.140625" style="479"/>
    <col min="14336" max="14336" width="0" style="479" hidden="1" customWidth="1"/>
    <col min="14337" max="14581" width="9.140625" style="479"/>
    <col min="14582" max="14582" width="9.140625" style="479" customWidth="1"/>
    <col min="14583" max="14583" width="32.85546875" style="479" customWidth="1"/>
    <col min="14584" max="14584" width="20.140625" style="479" customWidth="1"/>
    <col min="14585" max="14585" width="52.85546875" style="479" customWidth="1"/>
    <col min="14586" max="14591" width="9.140625" style="479"/>
    <col min="14592" max="14592" width="0" style="479" hidden="1" customWidth="1"/>
    <col min="14593" max="14837" width="9.140625" style="479"/>
    <col min="14838" max="14838" width="9.140625" style="479" customWidth="1"/>
    <col min="14839" max="14839" width="32.85546875" style="479" customWidth="1"/>
    <col min="14840" max="14840" width="20.140625" style="479" customWidth="1"/>
    <col min="14841" max="14841" width="52.85546875" style="479" customWidth="1"/>
    <col min="14842" max="14847" width="9.140625" style="479"/>
    <col min="14848" max="14848" width="0" style="479" hidden="1" customWidth="1"/>
    <col min="14849" max="15093" width="9.140625" style="479"/>
    <col min="15094" max="15094" width="9.140625" style="479" customWidth="1"/>
    <col min="15095" max="15095" width="32.85546875" style="479" customWidth="1"/>
    <col min="15096" max="15096" width="20.140625" style="479" customWidth="1"/>
    <col min="15097" max="15097" width="52.85546875" style="479" customWidth="1"/>
    <col min="15098" max="15103" width="9.140625" style="479"/>
    <col min="15104" max="15104" width="0" style="479" hidden="1" customWidth="1"/>
    <col min="15105" max="15349" width="9.140625" style="479"/>
    <col min="15350" max="15350" width="9.140625" style="479" customWidth="1"/>
    <col min="15351" max="15351" width="32.85546875" style="479" customWidth="1"/>
    <col min="15352" max="15352" width="20.140625" style="479" customWidth="1"/>
    <col min="15353" max="15353" width="52.85546875" style="479" customWidth="1"/>
    <col min="15354" max="15359" width="9.140625" style="479"/>
    <col min="15360" max="15360" width="0" style="479" hidden="1" customWidth="1"/>
    <col min="15361" max="15605" width="9.140625" style="479"/>
    <col min="15606" max="15606" width="9.140625" style="479" customWidth="1"/>
    <col min="15607" max="15607" width="32.85546875" style="479" customWidth="1"/>
    <col min="15608" max="15608" width="20.140625" style="479" customWidth="1"/>
    <col min="15609" max="15609" width="52.85546875" style="479" customWidth="1"/>
    <col min="15610" max="15615" width="9.140625" style="479"/>
    <col min="15616" max="15616" width="0" style="479" hidden="1" customWidth="1"/>
    <col min="15617" max="15861" width="9.140625" style="479"/>
    <col min="15862" max="15862" width="9.140625" style="479" customWidth="1"/>
    <col min="15863" max="15863" width="32.85546875" style="479" customWidth="1"/>
    <col min="15864" max="15864" width="20.140625" style="479" customWidth="1"/>
    <col min="15865" max="15865" width="52.85546875" style="479" customWidth="1"/>
    <col min="15866" max="15871" width="9.140625" style="479"/>
    <col min="15872" max="15872" width="0" style="479" hidden="1" customWidth="1"/>
    <col min="15873" max="16117" width="9.140625" style="479"/>
    <col min="16118" max="16118" width="9.140625" style="479" customWidth="1"/>
    <col min="16119" max="16119" width="32.85546875" style="479" customWidth="1"/>
    <col min="16120" max="16120" width="20.140625" style="479" customWidth="1"/>
    <col min="16121" max="16121" width="52.85546875" style="479" customWidth="1"/>
    <col min="16122" max="16127" width="9.140625" style="479"/>
    <col min="16128" max="16128" width="0" style="479" hidden="1" customWidth="1"/>
    <col min="16129" max="16384" width="9.140625" style="479"/>
  </cols>
  <sheetData>
    <row r="1" spans="1:9" ht="15.75">
      <c r="B1" s="476" t="s">
        <v>66</v>
      </c>
      <c r="C1" s="558"/>
      <c r="D1" s="544"/>
    </row>
    <row r="2" spans="1:9" ht="14.25">
      <c r="B2" s="480" t="s">
        <v>325</v>
      </c>
    </row>
    <row r="3" spans="1:9" ht="14.25">
      <c r="B3" s="480"/>
    </row>
    <row r="4" spans="1:9" s="482" customFormat="1" ht="30" customHeight="1">
      <c r="A4" s="498"/>
      <c r="B4" s="497" t="s">
        <v>2</v>
      </c>
      <c r="C4" s="559" t="s">
        <v>3</v>
      </c>
      <c r="D4" s="526" t="s">
        <v>4</v>
      </c>
      <c r="F4" s="564" t="s">
        <v>299</v>
      </c>
      <c r="G4" s="564" t="s">
        <v>300</v>
      </c>
      <c r="H4" s="564" t="s">
        <v>301</v>
      </c>
    </row>
    <row r="5" spans="1:9" ht="38.25">
      <c r="A5" s="528" t="s">
        <v>6</v>
      </c>
      <c r="B5" s="527" t="s">
        <v>7</v>
      </c>
      <c r="C5" s="546">
        <v>651</v>
      </c>
      <c r="D5" s="456" t="s">
        <v>459</v>
      </c>
      <c r="H5" s="479">
        <v>961</v>
      </c>
    </row>
    <row r="6" spans="1:9" ht="38.25">
      <c r="A6" s="528" t="s">
        <v>69</v>
      </c>
      <c r="B6" s="527" t="s">
        <v>76</v>
      </c>
      <c r="C6" s="547">
        <v>1150</v>
      </c>
      <c r="D6" s="456" t="s">
        <v>460</v>
      </c>
    </row>
    <row r="7" spans="1:9" ht="23.25" hidden="1" customHeight="1">
      <c r="A7" s="528" t="s">
        <v>50</v>
      </c>
      <c r="B7" s="527" t="s">
        <v>51</v>
      </c>
      <c r="C7" s="547"/>
      <c r="D7" s="561"/>
    </row>
    <row r="8" spans="1:9" s="481" customFormat="1" ht="51">
      <c r="A8" s="528" t="s">
        <v>8</v>
      </c>
      <c r="B8" s="525" t="s">
        <v>9</v>
      </c>
      <c r="C8" s="546">
        <v>11772</v>
      </c>
      <c r="D8" s="484" t="s">
        <v>461</v>
      </c>
      <c r="H8" s="481">
        <v>699</v>
      </c>
    </row>
    <row r="9" spans="1:9" s="481" customFormat="1" ht="36" hidden="1" customHeight="1">
      <c r="A9" s="528" t="s">
        <v>80</v>
      </c>
      <c r="B9" s="548" t="s">
        <v>85</v>
      </c>
      <c r="C9" s="546"/>
      <c r="D9" s="529"/>
    </row>
    <row r="10" spans="1:9" s="481" customFormat="1" ht="216.75">
      <c r="A10" s="528" t="s">
        <v>11</v>
      </c>
      <c r="B10" s="527" t="s">
        <v>12</v>
      </c>
      <c r="C10" s="546">
        <v>52286</v>
      </c>
      <c r="D10" s="512" t="s">
        <v>480</v>
      </c>
      <c r="F10" s="481">
        <v>9536</v>
      </c>
    </row>
    <row r="11" spans="1:9">
      <c r="A11" s="528" t="s">
        <v>13</v>
      </c>
      <c r="B11" s="527" t="s">
        <v>14</v>
      </c>
      <c r="C11" s="546">
        <v>33453</v>
      </c>
      <c r="D11" s="484" t="s">
        <v>481</v>
      </c>
    </row>
    <row r="12" spans="1:9" ht="24.75" customHeight="1">
      <c r="A12" s="486"/>
      <c r="B12" s="496" t="s">
        <v>15</v>
      </c>
      <c r="C12" s="555">
        <f>SUM(C5:C11)</f>
        <v>99312</v>
      </c>
      <c r="D12" s="549"/>
      <c r="F12" s="502">
        <f>SUM(F5:F11)</f>
        <v>9536</v>
      </c>
      <c r="G12" s="502">
        <f>SUM(G5:G11)</f>
        <v>0</v>
      </c>
      <c r="H12" s="502">
        <f>SUM(H5:H11)</f>
        <v>1660</v>
      </c>
      <c r="I12" s="502">
        <f>SUM(F12:H12)</f>
        <v>11196</v>
      </c>
    </row>
    <row r="13" spans="1:9" ht="28.5">
      <c r="A13" s="532"/>
      <c r="B13" s="550" t="s">
        <v>16</v>
      </c>
      <c r="C13" s="560" t="s">
        <v>3</v>
      </c>
      <c r="D13" s="551" t="s">
        <v>4</v>
      </c>
    </row>
    <row r="14" spans="1:9">
      <c r="A14" s="533" t="s">
        <v>43</v>
      </c>
      <c r="B14" s="521" t="s">
        <v>23</v>
      </c>
      <c r="C14" s="522"/>
      <c r="D14" s="552"/>
    </row>
    <row r="15" spans="1:9" ht="138" customHeight="1">
      <c r="A15" s="520"/>
      <c r="B15" s="508">
        <v>1100</v>
      </c>
      <c r="C15" s="540">
        <f>-22102+865+6260</f>
        <v>-14977</v>
      </c>
      <c r="D15" s="447" t="s">
        <v>482</v>
      </c>
      <c r="F15" s="479">
        <v>-19097</v>
      </c>
      <c r="G15" s="479">
        <v>148</v>
      </c>
      <c r="H15" s="479">
        <v>19781</v>
      </c>
    </row>
    <row r="16" spans="1:9" ht="141">
      <c r="A16" s="520"/>
      <c r="B16" s="508">
        <v>1200</v>
      </c>
      <c r="C16" s="540">
        <f>157850-3094+30964</f>
        <v>185720</v>
      </c>
      <c r="D16" s="452" t="s">
        <v>492</v>
      </c>
      <c r="F16" s="479">
        <v>28633</v>
      </c>
      <c r="G16" s="479">
        <v>0</v>
      </c>
      <c r="H16" s="479">
        <v>7690</v>
      </c>
    </row>
    <row r="17" spans="1:9" ht="76.5">
      <c r="A17" s="520"/>
      <c r="B17" s="508">
        <v>2100</v>
      </c>
      <c r="C17" s="540">
        <f>-18037-2288</f>
        <v>-20325</v>
      </c>
      <c r="D17" s="449" t="s">
        <v>483</v>
      </c>
      <c r="F17" s="479">
        <v>0</v>
      </c>
      <c r="G17" s="479">
        <v>0</v>
      </c>
      <c r="H17" s="479">
        <v>1332</v>
      </c>
    </row>
    <row r="18" spans="1:9" ht="165.75">
      <c r="A18" s="520"/>
      <c r="B18" s="508">
        <v>2200</v>
      </c>
      <c r="C18" s="540">
        <f>-52463-1097+14458</f>
        <v>-39102</v>
      </c>
      <c r="D18" s="566" t="s">
        <v>484</v>
      </c>
      <c r="F18" s="479">
        <v>-400</v>
      </c>
      <c r="G18" s="479">
        <v>-148</v>
      </c>
      <c r="H18" s="479">
        <v>-9275</v>
      </c>
    </row>
    <row r="19" spans="1:9" ht="165.75">
      <c r="A19" s="520"/>
      <c r="B19" s="508">
        <v>2300</v>
      </c>
      <c r="C19" s="540">
        <f>2202+6841+3433</f>
        <v>12476</v>
      </c>
      <c r="D19" s="562" t="s">
        <v>486</v>
      </c>
      <c r="F19" s="479">
        <v>4961</v>
      </c>
      <c r="G19" s="479">
        <v>7</v>
      </c>
      <c r="H19" s="479">
        <v>-11704</v>
      </c>
    </row>
    <row r="20" spans="1:9">
      <c r="A20" s="520"/>
      <c r="B20" s="508">
        <v>2400</v>
      </c>
      <c r="C20" s="540">
        <f>37</f>
        <v>37</v>
      </c>
      <c r="D20" s="458" t="s">
        <v>462</v>
      </c>
      <c r="F20" s="479">
        <v>0</v>
      </c>
      <c r="H20" s="479">
        <v>0</v>
      </c>
    </row>
    <row r="21" spans="1:9">
      <c r="A21" s="520"/>
      <c r="B21" s="508">
        <v>2500</v>
      </c>
      <c r="C21" s="540">
        <f>809-155+80</f>
        <v>734</v>
      </c>
      <c r="D21" s="458" t="s">
        <v>463</v>
      </c>
      <c r="F21" s="479">
        <v>661</v>
      </c>
      <c r="G21" s="479">
        <v>0</v>
      </c>
      <c r="H21" s="479">
        <v>2</v>
      </c>
    </row>
    <row r="22" spans="1:9" ht="28.5" hidden="1" customHeight="1">
      <c r="A22" s="520"/>
      <c r="B22" s="508">
        <v>3200</v>
      </c>
      <c r="C22" s="540">
        <v>0</v>
      </c>
      <c r="D22" s="449" t="s">
        <v>464</v>
      </c>
      <c r="F22" s="479">
        <v>0</v>
      </c>
      <c r="G22" s="479">
        <v>0</v>
      </c>
      <c r="H22" s="479">
        <v>-5543</v>
      </c>
    </row>
    <row r="23" spans="1:9">
      <c r="A23" s="520"/>
      <c r="B23" s="508">
        <v>5100</v>
      </c>
      <c r="C23" s="540">
        <v>1107</v>
      </c>
      <c r="D23" s="458" t="s">
        <v>465</v>
      </c>
    </row>
    <row r="24" spans="1:9" ht="178.5">
      <c r="A24" s="520"/>
      <c r="B24" s="508">
        <v>5200</v>
      </c>
      <c r="C24" s="540">
        <f>129712-4953-421</f>
        <v>124338</v>
      </c>
      <c r="D24" s="567" t="s">
        <v>487</v>
      </c>
      <c r="F24" s="479">
        <v>-5349</v>
      </c>
      <c r="G24" s="479">
        <v>0</v>
      </c>
      <c r="H24" s="479">
        <v>75934</v>
      </c>
    </row>
    <row r="25" spans="1:9">
      <c r="A25" s="520"/>
      <c r="B25" s="508">
        <v>6200</v>
      </c>
      <c r="C25" s="540">
        <f>-7358</f>
        <v>-7358</v>
      </c>
      <c r="D25" s="449" t="s">
        <v>466</v>
      </c>
      <c r="F25" s="479">
        <v>0</v>
      </c>
      <c r="G25" s="479">
        <v>0</v>
      </c>
      <c r="H25" s="479">
        <v>5543</v>
      </c>
    </row>
    <row r="26" spans="1:9" ht="24.75" customHeight="1">
      <c r="A26" s="520"/>
      <c r="B26" s="508">
        <v>6400</v>
      </c>
      <c r="C26" s="540">
        <v>1795</v>
      </c>
      <c r="D26" s="458" t="s">
        <v>488</v>
      </c>
      <c r="F26" s="479">
        <v>0</v>
      </c>
      <c r="G26" s="479">
        <v>0</v>
      </c>
      <c r="H26" s="479">
        <v>2505</v>
      </c>
    </row>
    <row r="27" spans="1:9">
      <c r="A27" s="520"/>
      <c r="B27" s="508">
        <v>7200</v>
      </c>
      <c r="C27" s="540">
        <v>46026</v>
      </c>
      <c r="D27" s="450" t="s">
        <v>489</v>
      </c>
      <c r="F27" s="479">
        <v>0</v>
      </c>
      <c r="H27" s="479">
        <v>0</v>
      </c>
    </row>
    <row r="28" spans="1:9" ht="89.25">
      <c r="A28" s="517"/>
      <c r="B28" s="524" t="s">
        <v>25</v>
      </c>
      <c r="C28" s="519">
        <f>SUM(C15:C27)</f>
        <v>290471</v>
      </c>
      <c r="D28" s="592" t="s">
        <v>501</v>
      </c>
      <c r="F28" s="502">
        <f>SUM(F15:F27)</f>
        <v>9409</v>
      </c>
      <c r="G28" s="502">
        <f>SUM(G15:G27)</f>
        <v>7</v>
      </c>
      <c r="H28" s="502">
        <f>SUM(H15:H27)</f>
        <v>86265</v>
      </c>
      <c r="I28" s="502">
        <f>SUM(F28:H28)</f>
        <v>95681</v>
      </c>
    </row>
    <row r="29" spans="1:9">
      <c r="A29" s="489"/>
      <c r="B29" s="494"/>
      <c r="E29" s="502"/>
    </row>
    <row r="30" spans="1:9" ht="13.5" customHeight="1">
      <c r="A30" s="489"/>
      <c r="B30" s="494"/>
      <c r="E30" s="502"/>
    </row>
    <row r="31" spans="1:9">
      <c r="A31" s="489"/>
      <c r="B31" s="490"/>
      <c r="E31" s="502"/>
    </row>
    <row r="32" spans="1:9">
      <c r="A32" s="489"/>
      <c r="B32" s="490"/>
      <c r="E32" s="502"/>
    </row>
    <row r="33" spans="1:5">
      <c r="A33" s="489"/>
      <c r="B33" s="490"/>
      <c r="E33" s="502"/>
    </row>
    <row r="34" spans="1:5">
      <c r="A34" s="489"/>
      <c r="B34" s="490"/>
      <c r="E34" s="502"/>
    </row>
    <row r="35" spans="1:5">
      <c r="A35" s="489"/>
      <c r="B35" s="494"/>
      <c r="E35" s="502"/>
    </row>
    <row r="36" spans="1:5">
      <c r="A36" s="489"/>
      <c r="B36" s="494"/>
      <c r="E36" s="502"/>
    </row>
    <row r="37" spans="1:5">
      <c r="A37" s="489"/>
      <c r="B37" s="494"/>
    </row>
    <row r="38" spans="1:5">
      <c r="A38" s="489"/>
      <c r="B38" s="494"/>
    </row>
    <row r="39" spans="1:5">
      <c r="A39" s="489"/>
      <c r="B39" s="490"/>
    </row>
    <row r="40" spans="1:5">
      <c r="A40" s="489"/>
      <c r="B40" s="494"/>
    </row>
    <row r="41" spans="1:5">
      <c r="A41" s="489"/>
      <c r="B41" s="494"/>
    </row>
    <row r="42" spans="1:5">
      <c r="A42" s="489"/>
      <c r="B42" s="494"/>
    </row>
    <row r="43" spans="1:5">
      <c r="A43" s="489"/>
      <c r="B43" s="494"/>
    </row>
    <row r="44" spans="1:5">
      <c r="A44" s="489"/>
      <c r="B44" s="494"/>
    </row>
    <row r="45" spans="1:5">
      <c r="A45" s="489"/>
      <c r="B45" s="494"/>
    </row>
    <row r="46" spans="1:5">
      <c r="A46" s="489"/>
      <c r="B46" s="494"/>
    </row>
    <row r="47" spans="1:5">
      <c r="A47" s="489"/>
      <c r="B47" s="490"/>
    </row>
    <row r="48" spans="1:5">
      <c r="A48" s="489"/>
      <c r="B48" s="494"/>
    </row>
    <row r="49" spans="1:2">
      <c r="A49" s="489"/>
      <c r="B49" s="494"/>
    </row>
    <row r="50" spans="1:2">
      <c r="A50" s="489"/>
      <c r="B50" s="490"/>
    </row>
    <row r="51" spans="1:2">
      <c r="A51" s="489"/>
      <c r="B51" s="494"/>
    </row>
    <row r="52" spans="1:2">
      <c r="A52" s="489"/>
      <c r="B52" s="494"/>
    </row>
    <row r="53" spans="1:2">
      <c r="A53" s="489"/>
      <c r="B53" s="494"/>
    </row>
    <row r="54" spans="1:2">
      <c r="A54" s="489"/>
      <c r="B54" s="493"/>
    </row>
    <row r="55" spans="1:2">
      <c r="A55" s="489"/>
      <c r="B55" s="491"/>
    </row>
    <row r="56" spans="1:2">
      <c r="A56" s="489"/>
      <c r="B56" s="490"/>
    </row>
    <row r="57" spans="1:2">
      <c r="A57" s="489"/>
      <c r="B57" s="494"/>
    </row>
    <row r="58" spans="1:2">
      <c r="A58" s="489"/>
      <c r="B58" s="494"/>
    </row>
    <row r="59" spans="1:2">
      <c r="A59" s="489"/>
      <c r="B59" s="494"/>
    </row>
    <row r="60" spans="1:2">
      <c r="A60" s="489"/>
      <c r="B60" s="494"/>
    </row>
    <row r="61" spans="1:2">
      <c r="A61" s="489"/>
      <c r="B61" s="490"/>
    </row>
    <row r="62" spans="1:2">
      <c r="A62" s="489"/>
      <c r="B62" s="494"/>
    </row>
    <row r="63" spans="1:2">
      <c r="A63" s="489"/>
      <c r="B63" s="494"/>
    </row>
    <row r="64" spans="1:2">
      <c r="A64" s="489"/>
      <c r="B64" s="494"/>
    </row>
    <row r="65" spans="1:2">
      <c r="A65" s="489"/>
      <c r="B65" s="494"/>
    </row>
    <row r="66" spans="1:2">
      <c r="A66" s="489"/>
      <c r="B66" s="490"/>
    </row>
    <row r="67" spans="1:2">
      <c r="A67" s="489"/>
      <c r="B67" s="490"/>
    </row>
    <row r="68" spans="1:2">
      <c r="A68" s="489"/>
      <c r="B68" s="490"/>
    </row>
    <row r="69" spans="1:2">
      <c r="A69" s="489"/>
      <c r="B69" s="494"/>
    </row>
    <row r="70" spans="1:2">
      <c r="A70" s="489"/>
      <c r="B70" s="494"/>
    </row>
    <row r="71" spans="1:2">
      <c r="A71" s="489"/>
      <c r="B71" s="490"/>
    </row>
    <row r="72" spans="1:2">
      <c r="A72" s="489"/>
      <c r="B72" s="494"/>
    </row>
    <row r="73" spans="1:2">
      <c r="A73" s="489"/>
      <c r="B73" s="494"/>
    </row>
    <row r="74" spans="1:2">
      <c r="A74" s="489"/>
      <c r="B74" s="490"/>
    </row>
    <row r="75" spans="1:2">
      <c r="A75" s="489"/>
      <c r="B75" s="494"/>
    </row>
    <row r="76" spans="1:2">
      <c r="A76" s="489"/>
      <c r="B76" s="494"/>
    </row>
    <row r="77" spans="1:2">
      <c r="A77" s="489"/>
      <c r="B77" s="491"/>
    </row>
    <row r="78" spans="1:2">
      <c r="A78" s="489"/>
      <c r="B78" s="490"/>
    </row>
    <row r="79" spans="1:2">
      <c r="A79" s="489"/>
      <c r="B79" s="490"/>
    </row>
    <row r="80" spans="1:2">
      <c r="A80" s="489"/>
      <c r="B80" s="492"/>
    </row>
    <row r="81" spans="1:2">
      <c r="A81" s="489"/>
      <c r="B81" s="493"/>
    </row>
    <row r="82" spans="1:2">
      <c r="A82" s="489"/>
      <c r="B82" s="491"/>
    </row>
    <row r="83" spans="1:2">
      <c r="A83" s="489"/>
      <c r="B83" s="490"/>
    </row>
    <row r="84" spans="1:2">
      <c r="A84" s="489"/>
      <c r="B84" s="494"/>
    </row>
    <row r="85" spans="1:2">
      <c r="A85" s="489"/>
      <c r="B85" s="494"/>
    </row>
    <row r="86" spans="1:2">
      <c r="A86" s="489"/>
      <c r="B86" s="494"/>
    </row>
    <row r="87" spans="1:2">
      <c r="A87" s="489"/>
      <c r="B87" s="494"/>
    </row>
    <row r="88" spans="1:2">
      <c r="A88" s="489"/>
      <c r="B88" s="494"/>
    </row>
    <row r="89" spans="1:2">
      <c r="A89" s="489"/>
      <c r="B89" s="494"/>
    </row>
    <row r="90" spans="1:2">
      <c r="A90" s="489"/>
      <c r="B90" s="494"/>
    </row>
    <row r="91" spans="1:2">
      <c r="A91" s="489"/>
      <c r="B91" s="494"/>
    </row>
    <row r="92" spans="1:2">
      <c r="A92" s="489"/>
      <c r="B92" s="494"/>
    </row>
    <row r="93" spans="1:2">
      <c r="A93" s="489"/>
      <c r="B93" s="490"/>
    </row>
    <row r="94" spans="1:2">
      <c r="A94" s="489"/>
      <c r="B94" s="494"/>
    </row>
    <row r="95" spans="1:2">
      <c r="A95" s="489"/>
      <c r="B95" s="494"/>
    </row>
    <row r="96" spans="1:2">
      <c r="A96" s="489"/>
      <c r="B96" s="494"/>
    </row>
    <row r="97" spans="1:2">
      <c r="A97" s="489"/>
      <c r="B97" s="490"/>
    </row>
    <row r="98" spans="1:2">
      <c r="A98" s="489"/>
      <c r="B98" s="494"/>
    </row>
    <row r="99" spans="1:2">
      <c r="A99" s="489"/>
      <c r="B99" s="494"/>
    </row>
    <row r="100" spans="1:2">
      <c r="A100" s="489"/>
      <c r="B100" s="490"/>
    </row>
    <row r="101" spans="1:2">
      <c r="A101" s="489"/>
      <c r="B101" s="490"/>
    </row>
    <row r="102" spans="1:2">
      <c r="A102" s="489"/>
      <c r="B102" s="494"/>
    </row>
    <row r="103" spans="1:2">
      <c r="A103" s="489"/>
      <c r="B103" s="494"/>
    </row>
    <row r="104" spans="1:2">
      <c r="A104" s="489"/>
      <c r="B104" s="491"/>
    </row>
    <row r="105" spans="1:2">
      <c r="A105" s="489"/>
      <c r="B105" s="490"/>
    </row>
    <row r="106" spans="1:2">
      <c r="A106" s="489"/>
      <c r="B106" s="494"/>
    </row>
    <row r="107" spans="1:2">
      <c r="A107" s="489"/>
      <c r="B107" s="494"/>
    </row>
    <row r="108" spans="1:2">
      <c r="A108" s="489"/>
      <c r="B108" s="494"/>
    </row>
    <row r="109" spans="1:2">
      <c r="A109" s="489"/>
      <c r="B109" s="494"/>
    </row>
    <row r="110" spans="1:2">
      <c r="A110" s="489"/>
      <c r="B110" s="494"/>
    </row>
    <row r="111" spans="1:2">
      <c r="A111" s="489"/>
      <c r="B111" s="494"/>
    </row>
    <row r="112" spans="1:2">
      <c r="A112" s="489"/>
      <c r="B112" s="494"/>
    </row>
    <row r="113" spans="1:2">
      <c r="A113" s="489"/>
      <c r="B113" s="491"/>
    </row>
    <row r="114" spans="1:2">
      <c r="A114" s="489"/>
      <c r="B114" s="491"/>
    </row>
    <row r="115" spans="1:2">
      <c r="A115" s="489"/>
      <c r="B115" s="491"/>
    </row>
    <row r="116" spans="1:2">
      <c r="A116" s="489"/>
      <c r="B116" s="490"/>
    </row>
    <row r="117" spans="1:2">
      <c r="A117" s="489"/>
      <c r="B117" s="494"/>
    </row>
    <row r="118" spans="1:2">
      <c r="A118" s="489"/>
      <c r="B118" s="494"/>
    </row>
    <row r="119" spans="1:2">
      <c r="A119" s="489"/>
      <c r="B119" s="494"/>
    </row>
    <row r="120" spans="1:2">
      <c r="A120" s="489"/>
      <c r="B120" s="494"/>
    </row>
    <row r="121" spans="1:2">
      <c r="A121" s="489"/>
      <c r="B121" s="494"/>
    </row>
    <row r="122" spans="1:2">
      <c r="A122" s="489"/>
      <c r="B122" s="494"/>
    </row>
    <row r="123" spans="1:2">
      <c r="A123" s="489"/>
      <c r="B123" s="494"/>
    </row>
    <row r="124" spans="1:2">
      <c r="A124" s="489"/>
      <c r="B124" s="494"/>
    </row>
    <row r="125" spans="1:2">
      <c r="A125" s="489"/>
      <c r="B125" s="494"/>
    </row>
    <row r="126" spans="1:2">
      <c r="A126" s="489"/>
      <c r="B126" s="490"/>
    </row>
    <row r="127" spans="1:2">
      <c r="A127" s="489"/>
      <c r="B127" s="491"/>
    </row>
    <row r="128" spans="1:2">
      <c r="A128" s="489"/>
      <c r="B128" s="490"/>
    </row>
    <row r="129" spans="1:2">
      <c r="A129" s="489"/>
      <c r="B129" s="490"/>
    </row>
    <row r="130" spans="1:2">
      <c r="A130" s="489"/>
      <c r="B130" s="490"/>
    </row>
    <row r="131" spans="1:2">
      <c r="A131" s="489"/>
      <c r="B131" s="490"/>
    </row>
    <row r="132" spans="1:2">
      <c r="A132" s="489"/>
      <c r="B132" s="490"/>
    </row>
    <row r="133" spans="1:2">
      <c r="A133" s="489"/>
      <c r="B133" s="491"/>
    </row>
    <row r="134" spans="1:2">
      <c r="A134" s="489"/>
      <c r="B134" s="490"/>
    </row>
    <row r="135" spans="1:2">
      <c r="A135" s="489"/>
      <c r="B135" s="490"/>
    </row>
    <row r="136" spans="1:2">
      <c r="A136" s="489"/>
      <c r="B136" s="490"/>
    </row>
    <row r="137" spans="1:2">
      <c r="A137" s="489"/>
      <c r="B137" s="491"/>
    </row>
    <row r="138" spans="1:2">
      <c r="A138" s="489"/>
      <c r="B138" s="490"/>
    </row>
    <row r="139" spans="1:2">
      <c r="A139" s="489"/>
      <c r="B139" s="494"/>
    </row>
    <row r="140" spans="1:2">
      <c r="A140" s="489"/>
      <c r="B140" s="494"/>
    </row>
    <row r="141" spans="1:2">
      <c r="A141" s="489"/>
      <c r="B141" s="490"/>
    </row>
    <row r="142" spans="1:2">
      <c r="A142" s="489"/>
      <c r="B142" s="494"/>
    </row>
    <row r="143" spans="1:2">
      <c r="A143" s="489"/>
      <c r="B143" s="494"/>
    </row>
    <row r="144" spans="1:2">
      <c r="A144" s="489"/>
      <c r="B144" s="491"/>
    </row>
    <row r="145" spans="1:2">
      <c r="A145" s="489"/>
      <c r="B145" s="490"/>
    </row>
    <row r="146" spans="1:2">
      <c r="A146" s="489"/>
      <c r="B146" s="490"/>
    </row>
    <row r="147" spans="1:2">
      <c r="A147" s="489"/>
      <c r="B147" s="490"/>
    </row>
    <row r="148" spans="1:2">
      <c r="A148" s="489"/>
      <c r="B148" s="493"/>
    </row>
    <row r="149" spans="1:2">
      <c r="A149" s="489"/>
      <c r="B149" s="491"/>
    </row>
    <row r="150" spans="1:2">
      <c r="A150" s="489"/>
      <c r="B150" s="490"/>
    </row>
    <row r="151" spans="1:2">
      <c r="A151" s="489"/>
      <c r="B151" s="494"/>
    </row>
    <row r="152" spans="1:2">
      <c r="A152" s="489"/>
      <c r="B152" s="494"/>
    </row>
    <row r="153" spans="1:2">
      <c r="A153" s="489"/>
      <c r="B153" s="490"/>
    </row>
    <row r="154" spans="1:2">
      <c r="A154" s="489"/>
      <c r="B154" s="494"/>
    </row>
    <row r="155" spans="1:2">
      <c r="A155" s="489"/>
      <c r="B155" s="494"/>
    </row>
    <row r="156" spans="1:2">
      <c r="A156" s="489"/>
      <c r="B156" s="491"/>
    </row>
    <row r="157" spans="1:2">
      <c r="A157" s="489"/>
      <c r="B157" s="490"/>
    </row>
    <row r="158" spans="1:2">
      <c r="A158" s="489"/>
      <c r="B158" s="490"/>
    </row>
    <row r="159" spans="1:2">
      <c r="A159" s="489"/>
      <c r="B159" s="490"/>
    </row>
    <row r="160" spans="1:2">
      <c r="A160" s="489"/>
      <c r="B160" s="490"/>
    </row>
    <row r="161" spans="1:2">
      <c r="A161" s="489"/>
      <c r="B161" s="490"/>
    </row>
    <row r="162" spans="1:2">
      <c r="A162" s="489"/>
      <c r="B162" s="491"/>
    </row>
    <row r="163" spans="1:2">
      <c r="A163" s="489"/>
      <c r="B163" s="490"/>
    </row>
    <row r="164" spans="1:2">
      <c r="A164" s="489"/>
      <c r="B164" s="494"/>
    </row>
    <row r="165" spans="1:2">
      <c r="A165" s="489"/>
      <c r="B165" s="495"/>
    </row>
    <row r="166" spans="1:2">
      <c r="A166" s="489"/>
      <c r="B166" s="495"/>
    </row>
    <row r="167" spans="1:2">
      <c r="A167" s="489"/>
      <c r="B167" s="495"/>
    </row>
    <row r="168" spans="1:2">
      <c r="A168" s="489"/>
      <c r="B168" s="495"/>
    </row>
    <row r="169" spans="1:2">
      <c r="A169" s="489"/>
      <c r="B169" s="495"/>
    </row>
    <row r="170" spans="1:2">
      <c r="A170" s="489"/>
      <c r="B170" s="495"/>
    </row>
    <row r="171" spans="1:2">
      <c r="A171" s="489"/>
      <c r="B171" s="481"/>
    </row>
    <row r="172" spans="1:2">
      <c r="A172" s="489"/>
      <c r="B172" s="481"/>
    </row>
    <row r="173" spans="1:2">
      <c r="A173" s="489"/>
      <c r="B173" s="481"/>
    </row>
    <row r="174" spans="1:2">
      <c r="A174" s="489"/>
      <c r="B174" s="481"/>
    </row>
    <row r="175" spans="1:2">
      <c r="A175" s="489"/>
      <c r="B175" s="481"/>
    </row>
    <row r="176" spans="1:2">
      <c r="A176" s="489"/>
      <c r="B176" s="481"/>
    </row>
    <row r="177" spans="1:2">
      <c r="A177" s="489"/>
      <c r="B177" s="481"/>
    </row>
    <row r="178" spans="1:2">
      <c r="A178" s="489"/>
      <c r="B178" s="481"/>
    </row>
    <row r="179" spans="1:2">
      <c r="A179" s="489"/>
      <c r="B179" s="481"/>
    </row>
    <row r="180" spans="1:2">
      <c r="A180" s="489"/>
      <c r="B180" s="481"/>
    </row>
    <row r="181" spans="1:2">
      <c r="A181" s="489"/>
      <c r="B181" s="481"/>
    </row>
    <row r="182" spans="1:2">
      <c r="A182" s="489"/>
      <c r="B182" s="481"/>
    </row>
    <row r="183" spans="1:2">
      <c r="A183" s="489"/>
      <c r="B183" s="481"/>
    </row>
    <row r="184" spans="1:2">
      <c r="A184" s="489"/>
      <c r="B184" s="481"/>
    </row>
    <row r="185" spans="1:2">
      <c r="A185" s="489"/>
      <c r="B185" s="481"/>
    </row>
    <row r="186" spans="1:2">
      <c r="A186" s="489"/>
      <c r="B186" s="481"/>
    </row>
    <row r="187" spans="1:2">
      <c r="A187" s="489"/>
      <c r="B187" s="481"/>
    </row>
    <row r="188" spans="1:2">
      <c r="A188" s="489"/>
      <c r="B188" s="481"/>
    </row>
    <row r="189" spans="1:2">
      <c r="A189" s="489"/>
      <c r="B189" s="481"/>
    </row>
    <row r="190" spans="1:2">
      <c r="A190" s="489"/>
      <c r="B190" s="481"/>
    </row>
    <row r="191" spans="1:2">
      <c r="A191" s="489"/>
      <c r="B191" s="481"/>
    </row>
    <row r="192" spans="1:2">
      <c r="A192" s="489"/>
      <c r="B192" s="481"/>
    </row>
    <row r="193" spans="1:2">
      <c r="A193" s="489"/>
      <c r="B193" s="481"/>
    </row>
    <row r="194" spans="1:2">
      <c r="A194" s="489"/>
      <c r="B194" s="481"/>
    </row>
    <row r="195" spans="1:2">
      <c r="A195" s="489"/>
      <c r="B195" s="481"/>
    </row>
    <row r="196" spans="1:2">
      <c r="A196" s="489"/>
      <c r="B196" s="481"/>
    </row>
    <row r="197" spans="1:2">
      <c r="A197" s="489"/>
      <c r="B197" s="481"/>
    </row>
    <row r="198" spans="1:2">
      <c r="A198" s="489"/>
      <c r="B198" s="481"/>
    </row>
    <row r="199" spans="1:2">
      <c r="A199" s="489"/>
      <c r="B199" s="481"/>
    </row>
    <row r="200" spans="1:2">
      <c r="A200" s="489"/>
      <c r="B200" s="481"/>
    </row>
    <row r="201" spans="1:2">
      <c r="A201" s="489"/>
      <c r="B201" s="481"/>
    </row>
    <row r="202" spans="1:2">
      <c r="A202" s="489"/>
      <c r="B202" s="481"/>
    </row>
    <row r="203" spans="1:2">
      <c r="A203" s="489"/>
      <c r="B203" s="481"/>
    </row>
    <row r="204" spans="1:2">
      <c r="A204" s="489"/>
      <c r="B204" s="481"/>
    </row>
    <row r="205" spans="1:2">
      <c r="A205" s="489"/>
      <c r="B205" s="481"/>
    </row>
    <row r="206" spans="1:2">
      <c r="A206" s="489"/>
      <c r="B206" s="481"/>
    </row>
    <row r="207" spans="1:2">
      <c r="A207" s="489"/>
      <c r="B207" s="481"/>
    </row>
    <row r="208" spans="1:2">
      <c r="A208" s="489"/>
      <c r="B208" s="481"/>
    </row>
    <row r="209" spans="1:2">
      <c r="A209" s="489"/>
      <c r="B209" s="481"/>
    </row>
    <row r="210" spans="1:2">
      <c r="A210" s="489"/>
      <c r="B210" s="481"/>
    </row>
    <row r="211" spans="1:2">
      <c r="A211" s="489"/>
      <c r="B211" s="481"/>
    </row>
    <row r="212" spans="1:2">
      <c r="A212" s="489"/>
      <c r="B212" s="481"/>
    </row>
    <row r="213" spans="1:2">
      <c r="A213" s="489"/>
      <c r="B213" s="481"/>
    </row>
    <row r="214" spans="1:2">
      <c r="A214" s="489"/>
      <c r="B214" s="481"/>
    </row>
    <row r="215" spans="1:2">
      <c r="A215" s="489"/>
      <c r="B215" s="481"/>
    </row>
    <row r="216" spans="1:2">
      <c r="A216" s="489"/>
      <c r="B216" s="481"/>
    </row>
    <row r="217" spans="1:2">
      <c r="A217" s="489"/>
      <c r="B217" s="481"/>
    </row>
    <row r="218" spans="1:2">
      <c r="A218" s="489"/>
      <c r="B218" s="481"/>
    </row>
    <row r="219" spans="1:2">
      <c r="A219" s="489"/>
      <c r="B219" s="481"/>
    </row>
    <row r="220" spans="1:2">
      <c r="A220" s="489"/>
      <c r="B220" s="481"/>
    </row>
    <row r="221" spans="1:2">
      <c r="A221" s="489"/>
      <c r="B221" s="481"/>
    </row>
    <row r="222" spans="1:2">
      <c r="A222" s="489"/>
      <c r="B222" s="481"/>
    </row>
    <row r="223" spans="1:2">
      <c r="A223" s="489"/>
      <c r="B223" s="481"/>
    </row>
    <row r="224" spans="1:2">
      <c r="A224" s="489"/>
      <c r="B224" s="481"/>
    </row>
    <row r="225" spans="1:2">
      <c r="A225" s="489"/>
      <c r="B225" s="481"/>
    </row>
    <row r="226" spans="1:2">
      <c r="A226" s="489"/>
      <c r="B226" s="481"/>
    </row>
    <row r="227" spans="1:2">
      <c r="A227" s="489"/>
      <c r="B227" s="481"/>
    </row>
    <row r="228" spans="1:2">
      <c r="A228" s="489"/>
      <c r="B228" s="481"/>
    </row>
    <row r="229" spans="1:2">
      <c r="A229" s="489"/>
      <c r="B229" s="481"/>
    </row>
    <row r="230" spans="1:2">
      <c r="A230" s="489"/>
      <c r="B230" s="481"/>
    </row>
    <row r="231" spans="1:2">
      <c r="A231" s="489"/>
      <c r="B231" s="481"/>
    </row>
    <row r="232" spans="1:2">
      <c r="A232" s="489"/>
      <c r="B232" s="481"/>
    </row>
    <row r="233" spans="1:2">
      <c r="A233" s="489"/>
      <c r="B233" s="481"/>
    </row>
    <row r="234" spans="1:2">
      <c r="A234" s="489"/>
      <c r="B234" s="481"/>
    </row>
    <row r="235" spans="1:2">
      <c r="A235" s="489"/>
      <c r="B235" s="481"/>
    </row>
    <row r="236" spans="1:2">
      <c r="A236" s="489"/>
      <c r="B236" s="481"/>
    </row>
    <row r="237" spans="1:2">
      <c r="A237" s="489"/>
      <c r="B237" s="481"/>
    </row>
    <row r="238" spans="1:2">
      <c r="A238" s="489"/>
      <c r="B238" s="481"/>
    </row>
    <row r="239" spans="1:2">
      <c r="A239" s="489"/>
      <c r="B239" s="481"/>
    </row>
    <row r="240" spans="1:2">
      <c r="A240" s="489"/>
      <c r="B240" s="481"/>
    </row>
    <row r="241" spans="1:2">
      <c r="A241" s="489"/>
      <c r="B241" s="481"/>
    </row>
    <row r="242" spans="1:2">
      <c r="A242" s="489"/>
      <c r="B242" s="481"/>
    </row>
    <row r="243" spans="1:2">
      <c r="A243" s="489"/>
      <c r="B243" s="481"/>
    </row>
    <row r="244" spans="1:2">
      <c r="A244" s="489"/>
      <c r="B244" s="481"/>
    </row>
    <row r="245" spans="1:2">
      <c r="A245" s="489"/>
      <c r="B245" s="481"/>
    </row>
    <row r="246" spans="1:2">
      <c r="A246" s="489"/>
      <c r="B246" s="481"/>
    </row>
    <row r="247" spans="1:2">
      <c r="A247" s="489"/>
      <c r="B247" s="481"/>
    </row>
    <row r="248" spans="1:2">
      <c r="A248" s="489"/>
      <c r="B248" s="481"/>
    </row>
    <row r="249" spans="1:2">
      <c r="A249" s="489"/>
      <c r="B249" s="481"/>
    </row>
    <row r="250" spans="1:2">
      <c r="A250" s="489"/>
      <c r="B250" s="481"/>
    </row>
    <row r="251" spans="1:2">
      <c r="A251" s="489"/>
      <c r="B251" s="481"/>
    </row>
    <row r="252" spans="1:2">
      <c r="A252" s="489"/>
      <c r="B252" s="481"/>
    </row>
    <row r="253" spans="1:2">
      <c r="A253" s="489"/>
      <c r="B253" s="481"/>
    </row>
    <row r="254" spans="1:2">
      <c r="A254" s="489"/>
      <c r="B254" s="481"/>
    </row>
    <row r="255" spans="1:2">
      <c r="A255" s="489"/>
      <c r="B255" s="481"/>
    </row>
    <row r="256" spans="1:2">
      <c r="A256" s="489"/>
      <c r="B256" s="481"/>
    </row>
    <row r="257" spans="1:2">
      <c r="A257" s="489"/>
      <c r="B257" s="481"/>
    </row>
    <row r="258" spans="1:2">
      <c r="A258" s="489"/>
      <c r="B258" s="481"/>
    </row>
    <row r="259" spans="1:2">
      <c r="A259" s="489"/>
      <c r="B259" s="481"/>
    </row>
    <row r="260" spans="1:2">
      <c r="A260" s="489"/>
      <c r="B260" s="481"/>
    </row>
    <row r="261" spans="1:2">
      <c r="A261" s="489"/>
      <c r="B261" s="481"/>
    </row>
    <row r="262" spans="1:2">
      <c r="A262" s="489"/>
      <c r="B262" s="481"/>
    </row>
    <row r="263" spans="1:2">
      <c r="A263" s="489"/>
      <c r="B263" s="481"/>
    </row>
    <row r="264" spans="1:2">
      <c r="A264" s="489"/>
      <c r="B264" s="481"/>
    </row>
    <row r="265" spans="1:2">
      <c r="A265" s="489"/>
      <c r="B265" s="481"/>
    </row>
    <row r="266" spans="1:2">
      <c r="A266" s="489"/>
      <c r="B266" s="481"/>
    </row>
    <row r="267" spans="1:2">
      <c r="A267" s="489"/>
      <c r="B267" s="481"/>
    </row>
    <row r="268" spans="1:2">
      <c r="A268" s="489"/>
      <c r="B268" s="481"/>
    </row>
    <row r="269" spans="1:2">
      <c r="A269" s="489"/>
      <c r="B269" s="481"/>
    </row>
    <row r="270" spans="1:2">
      <c r="A270" s="489"/>
      <c r="B270" s="481"/>
    </row>
    <row r="271" spans="1:2">
      <c r="A271" s="489"/>
      <c r="B271" s="481"/>
    </row>
    <row r="272" spans="1:2">
      <c r="A272" s="489"/>
      <c r="B272" s="481"/>
    </row>
    <row r="273" spans="1:2">
      <c r="A273" s="489"/>
      <c r="B273" s="481"/>
    </row>
    <row r="274" spans="1:2">
      <c r="A274" s="489"/>
      <c r="B274" s="481"/>
    </row>
    <row r="275" spans="1:2">
      <c r="A275" s="489"/>
      <c r="B275" s="481"/>
    </row>
    <row r="276" spans="1:2">
      <c r="A276" s="489"/>
      <c r="B276" s="481"/>
    </row>
    <row r="277" spans="1:2">
      <c r="A277" s="489"/>
      <c r="B277" s="481"/>
    </row>
    <row r="278" spans="1:2">
      <c r="A278" s="489"/>
      <c r="B278" s="481"/>
    </row>
    <row r="279" spans="1:2">
      <c r="A279" s="489"/>
      <c r="B279" s="481"/>
    </row>
    <row r="280" spans="1:2">
      <c r="A280" s="489"/>
      <c r="B280" s="481"/>
    </row>
    <row r="281" spans="1:2">
      <c r="A281" s="489"/>
      <c r="B281" s="481"/>
    </row>
    <row r="282" spans="1:2">
      <c r="A282" s="489"/>
      <c r="B282" s="481"/>
    </row>
    <row r="283" spans="1:2">
      <c r="A283" s="489"/>
      <c r="B283" s="481"/>
    </row>
    <row r="284" spans="1:2">
      <c r="A284" s="489"/>
      <c r="B284" s="481"/>
    </row>
    <row r="285" spans="1:2">
      <c r="A285" s="489"/>
      <c r="B285" s="481"/>
    </row>
    <row r="286" spans="1:2">
      <c r="A286" s="489"/>
      <c r="B286" s="481"/>
    </row>
    <row r="287" spans="1:2">
      <c r="A287" s="489"/>
      <c r="B287" s="481"/>
    </row>
    <row r="288" spans="1:2">
      <c r="A288" s="489"/>
      <c r="B288" s="481"/>
    </row>
    <row r="289" spans="1:2">
      <c r="A289" s="489"/>
      <c r="B289" s="481"/>
    </row>
    <row r="290" spans="1:2">
      <c r="A290" s="489"/>
      <c r="B290" s="481"/>
    </row>
    <row r="291" spans="1:2">
      <c r="A291" s="489"/>
      <c r="B291" s="481"/>
    </row>
    <row r="292" spans="1:2">
      <c r="A292" s="489"/>
      <c r="B292" s="481"/>
    </row>
    <row r="293" spans="1:2">
      <c r="A293" s="489"/>
      <c r="B293" s="481"/>
    </row>
    <row r="294" spans="1:2">
      <c r="A294" s="489"/>
      <c r="B294" s="481"/>
    </row>
    <row r="295" spans="1:2">
      <c r="A295" s="489"/>
      <c r="B295" s="481"/>
    </row>
    <row r="296" spans="1:2">
      <c r="A296" s="489"/>
      <c r="B296" s="481"/>
    </row>
    <row r="297" spans="1:2">
      <c r="A297" s="489"/>
      <c r="B297" s="481"/>
    </row>
    <row r="298" spans="1:2">
      <c r="A298" s="489"/>
      <c r="B298" s="481"/>
    </row>
    <row r="299" spans="1:2">
      <c r="A299" s="489"/>
      <c r="B299" s="481"/>
    </row>
    <row r="300" spans="1:2">
      <c r="A300" s="489"/>
      <c r="B300" s="481"/>
    </row>
    <row r="301" spans="1:2">
      <c r="A301" s="489"/>
      <c r="B301" s="481"/>
    </row>
    <row r="302" spans="1:2">
      <c r="A302" s="489"/>
      <c r="B302" s="481"/>
    </row>
    <row r="303" spans="1:2">
      <c r="A303" s="489"/>
      <c r="B303" s="481"/>
    </row>
    <row r="304" spans="1:2">
      <c r="A304" s="489"/>
      <c r="B304" s="481"/>
    </row>
    <row r="305" spans="1:2">
      <c r="A305" s="489"/>
      <c r="B305" s="481"/>
    </row>
    <row r="306" spans="1:2">
      <c r="A306" s="489"/>
      <c r="B306" s="481"/>
    </row>
    <row r="307" spans="1:2">
      <c r="A307" s="489"/>
      <c r="B307" s="481"/>
    </row>
    <row r="308" spans="1:2">
      <c r="A308" s="489"/>
      <c r="B308" s="481"/>
    </row>
    <row r="309" spans="1:2">
      <c r="A309" s="489"/>
      <c r="B309" s="481"/>
    </row>
    <row r="310" spans="1:2">
      <c r="A310" s="489"/>
      <c r="B310" s="481"/>
    </row>
    <row r="311" spans="1:2">
      <c r="A311" s="489"/>
      <c r="B311" s="481"/>
    </row>
    <row r="312" spans="1:2">
      <c r="A312" s="489"/>
      <c r="B312" s="481"/>
    </row>
    <row r="313" spans="1:2">
      <c r="A313" s="489"/>
      <c r="B313" s="481"/>
    </row>
    <row r="314" spans="1:2">
      <c r="A314" s="489"/>
      <c r="B314" s="481"/>
    </row>
    <row r="315" spans="1:2">
      <c r="A315" s="489"/>
      <c r="B315" s="481"/>
    </row>
    <row r="316" spans="1:2">
      <c r="A316" s="489"/>
      <c r="B316" s="481"/>
    </row>
    <row r="317" spans="1:2">
      <c r="A317" s="489"/>
      <c r="B317" s="481"/>
    </row>
    <row r="318" spans="1:2">
      <c r="A318" s="489"/>
      <c r="B318" s="481"/>
    </row>
    <row r="319" spans="1:2">
      <c r="A319" s="489"/>
      <c r="B319" s="481"/>
    </row>
    <row r="320" spans="1:2">
      <c r="A320" s="489"/>
      <c r="B320" s="481"/>
    </row>
    <row r="321" spans="1:2">
      <c r="A321" s="489"/>
      <c r="B321" s="481"/>
    </row>
    <row r="322" spans="1:2">
      <c r="A322" s="489"/>
      <c r="B322" s="481"/>
    </row>
    <row r="323" spans="1:2">
      <c r="A323" s="489"/>
      <c r="B323" s="481"/>
    </row>
    <row r="324" spans="1:2">
      <c r="A324" s="489"/>
      <c r="B324" s="481"/>
    </row>
    <row r="325" spans="1:2">
      <c r="A325" s="489"/>
      <c r="B325" s="481"/>
    </row>
    <row r="326" spans="1:2">
      <c r="A326" s="489"/>
      <c r="B326" s="481"/>
    </row>
    <row r="327" spans="1:2">
      <c r="A327" s="489"/>
      <c r="B327" s="481"/>
    </row>
    <row r="328" spans="1:2">
      <c r="A328" s="489"/>
      <c r="B328" s="481"/>
    </row>
    <row r="329" spans="1:2">
      <c r="A329" s="489"/>
      <c r="B329" s="481"/>
    </row>
    <row r="330" spans="1:2">
      <c r="A330" s="489"/>
      <c r="B330" s="481"/>
    </row>
  </sheetData>
  <sheetProtection password="CF7A" sheet="1" objects="1" scenarios="1"/>
  <dataValidations count="1">
    <dataValidation type="list" allowBlank="1" showInputMessage="1" showErrorMessage="1" sqref="IN65046 WUZ982550 WLD982550 WBH982550 VRL982550 VHP982550 UXT982550 UNX982550 UEB982550 TUF982550 TKJ982550 TAN982550 SQR982550 SGV982550 RWZ982550 RND982550 RDH982550 QTL982550 QJP982550 PZT982550 PPX982550 PGB982550 OWF982550 OMJ982550 OCN982550 NSR982550 NIV982550 MYZ982550 MPD982550 MFH982550 LVL982550 LLP982550 LBT982550 KRX982550 KIB982550 JYF982550 JOJ982550 JEN982550 IUR982550 IKV982550 IAZ982550 HRD982550 HHH982550 GXL982550 GNP982550 GDT982550 FTX982550 FKB982550 FAF982550 EQJ982550 EGN982550 DWR982550 DMV982550 DCZ982550 CTD982550 CJH982550 BZL982550 BPP982550 BFT982550 AVX982550 AMB982550 ACF982550 SJ982550 IN982550 C982550 WUZ917014 WLD917014 WBH917014 VRL917014 VHP917014 UXT917014 UNX917014 UEB917014 TUF917014 TKJ917014 TAN917014 SQR917014 SGV917014 RWZ917014 RND917014 RDH917014 QTL917014 QJP917014 PZT917014 PPX917014 PGB917014 OWF917014 OMJ917014 OCN917014 NSR917014 NIV917014 MYZ917014 MPD917014 MFH917014 LVL917014 LLP917014 LBT917014 KRX917014 KIB917014 JYF917014 JOJ917014 JEN917014 IUR917014 IKV917014 IAZ917014 HRD917014 HHH917014 GXL917014 GNP917014 GDT917014 FTX917014 FKB917014 FAF917014 EQJ917014 EGN917014 DWR917014 DMV917014 DCZ917014 CTD917014 CJH917014 BZL917014 BPP917014 BFT917014 AVX917014 AMB917014 ACF917014 SJ917014 IN917014 C917014 WUZ851478 WLD851478 WBH851478 VRL851478 VHP851478 UXT851478 UNX851478 UEB851478 TUF851478 TKJ851478 TAN851478 SQR851478 SGV851478 RWZ851478 RND851478 RDH851478 QTL851478 QJP851478 PZT851478 PPX851478 PGB851478 OWF851478 OMJ851478 OCN851478 NSR851478 NIV851478 MYZ851478 MPD851478 MFH851478 LVL851478 LLP851478 LBT851478 KRX851478 KIB851478 JYF851478 JOJ851478 JEN851478 IUR851478 IKV851478 IAZ851478 HRD851478 HHH851478 GXL851478 GNP851478 GDT851478 FTX851478 FKB851478 FAF851478 EQJ851478 EGN851478 DWR851478 DMV851478 DCZ851478 CTD851478 CJH851478 BZL851478 BPP851478 BFT851478 AVX851478 AMB851478 ACF851478 SJ851478 IN851478 C851478 WUZ785942 WLD785942 WBH785942 VRL785942 VHP785942 UXT785942 UNX785942 UEB785942 TUF785942 TKJ785942 TAN785942 SQR785942 SGV785942 RWZ785942 RND785942 RDH785942 QTL785942 QJP785942 PZT785942 PPX785942 PGB785942 OWF785942 OMJ785942 OCN785942 NSR785942 NIV785942 MYZ785942 MPD785942 MFH785942 LVL785942 LLP785942 LBT785942 KRX785942 KIB785942 JYF785942 JOJ785942 JEN785942 IUR785942 IKV785942 IAZ785942 HRD785942 HHH785942 GXL785942 GNP785942 GDT785942 FTX785942 FKB785942 FAF785942 EQJ785942 EGN785942 DWR785942 DMV785942 DCZ785942 CTD785942 CJH785942 BZL785942 BPP785942 BFT785942 AVX785942 AMB785942 ACF785942 SJ785942 IN785942 C785942 WUZ720406 WLD720406 WBH720406 VRL720406 VHP720406 UXT720406 UNX720406 UEB720406 TUF720406 TKJ720406 TAN720406 SQR720406 SGV720406 RWZ720406 RND720406 RDH720406 QTL720406 QJP720406 PZT720406 PPX720406 PGB720406 OWF720406 OMJ720406 OCN720406 NSR720406 NIV720406 MYZ720406 MPD720406 MFH720406 LVL720406 LLP720406 LBT720406 KRX720406 KIB720406 JYF720406 JOJ720406 JEN720406 IUR720406 IKV720406 IAZ720406 HRD720406 HHH720406 GXL720406 GNP720406 GDT720406 FTX720406 FKB720406 FAF720406 EQJ720406 EGN720406 DWR720406 DMV720406 DCZ720406 CTD720406 CJH720406 BZL720406 BPP720406 BFT720406 AVX720406 AMB720406 ACF720406 SJ720406 IN720406 C720406 WUZ654870 WLD654870 WBH654870 VRL654870 VHP654870 UXT654870 UNX654870 UEB654870 TUF654870 TKJ654870 TAN654870 SQR654870 SGV654870 RWZ654870 RND654870 RDH654870 QTL654870 QJP654870 PZT654870 PPX654870 PGB654870 OWF654870 OMJ654870 OCN654870 NSR654870 NIV654870 MYZ654870 MPD654870 MFH654870 LVL654870 LLP654870 LBT654870 KRX654870 KIB654870 JYF654870 JOJ654870 JEN654870 IUR654870 IKV654870 IAZ654870 HRD654870 HHH654870 GXL654870 GNP654870 GDT654870 FTX654870 FKB654870 FAF654870 EQJ654870 EGN654870 DWR654870 DMV654870 DCZ654870 CTD654870 CJH654870 BZL654870 BPP654870 BFT654870 AVX654870 AMB654870 ACF654870 SJ654870 IN654870 C654870 WUZ589334 WLD589334 WBH589334 VRL589334 VHP589334 UXT589334 UNX589334 UEB589334 TUF589334 TKJ589334 TAN589334 SQR589334 SGV589334 RWZ589334 RND589334 RDH589334 QTL589334 QJP589334 PZT589334 PPX589334 PGB589334 OWF589334 OMJ589334 OCN589334 NSR589334 NIV589334 MYZ589334 MPD589334 MFH589334 LVL589334 LLP589334 LBT589334 KRX589334 KIB589334 JYF589334 JOJ589334 JEN589334 IUR589334 IKV589334 IAZ589334 HRD589334 HHH589334 GXL589334 GNP589334 GDT589334 FTX589334 FKB589334 FAF589334 EQJ589334 EGN589334 DWR589334 DMV589334 DCZ589334 CTD589334 CJH589334 BZL589334 BPP589334 BFT589334 AVX589334 AMB589334 ACF589334 SJ589334 IN589334 C589334 WUZ523798 WLD523798 WBH523798 VRL523798 VHP523798 UXT523798 UNX523798 UEB523798 TUF523798 TKJ523798 TAN523798 SQR523798 SGV523798 RWZ523798 RND523798 RDH523798 QTL523798 QJP523798 PZT523798 PPX523798 PGB523798 OWF523798 OMJ523798 OCN523798 NSR523798 NIV523798 MYZ523798 MPD523798 MFH523798 LVL523798 LLP523798 LBT523798 KRX523798 KIB523798 JYF523798 JOJ523798 JEN523798 IUR523798 IKV523798 IAZ523798 HRD523798 HHH523798 GXL523798 GNP523798 GDT523798 FTX523798 FKB523798 FAF523798 EQJ523798 EGN523798 DWR523798 DMV523798 DCZ523798 CTD523798 CJH523798 BZL523798 BPP523798 BFT523798 AVX523798 AMB523798 ACF523798 SJ523798 IN523798 C523798 WUZ458262 WLD458262 WBH458262 VRL458262 VHP458262 UXT458262 UNX458262 UEB458262 TUF458262 TKJ458262 TAN458262 SQR458262 SGV458262 RWZ458262 RND458262 RDH458262 QTL458262 QJP458262 PZT458262 PPX458262 PGB458262 OWF458262 OMJ458262 OCN458262 NSR458262 NIV458262 MYZ458262 MPD458262 MFH458262 LVL458262 LLP458262 LBT458262 KRX458262 KIB458262 JYF458262 JOJ458262 JEN458262 IUR458262 IKV458262 IAZ458262 HRD458262 HHH458262 GXL458262 GNP458262 GDT458262 FTX458262 FKB458262 FAF458262 EQJ458262 EGN458262 DWR458262 DMV458262 DCZ458262 CTD458262 CJH458262 BZL458262 BPP458262 BFT458262 AVX458262 AMB458262 ACF458262 SJ458262 IN458262 C458262 WUZ392726 WLD392726 WBH392726 VRL392726 VHP392726 UXT392726 UNX392726 UEB392726 TUF392726 TKJ392726 TAN392726 SQR392726 SGV392726 RWZ392726 RND392726 RDH392726 QTL392726 QJP392726 PZT392726 PPX392726 PGB392726 OWF392726 OMJ392726 OCN392726 NSR392726 NIV392726 MYZ392726 MPD392726 MFH392726 LVL392726 LLP392726 LBT392726 KRX392726 KIB392726 JYF392726 JOJ392726 JEN392726 IUR392726 IKV392726 IAZ392726 HRD392726 HHH392726 GXL392726 GNP392726 GDT392726 FTX392726 FKB392726 FAF392726 EQJ392726 EGN392726 DWR392726 DMV392726 DCZ392726 CTD392726 CJH392726 BZL392726 BPP392726 BFT392726 AVX392726 AMB392726 ACF392726 SJ392726 IN392726 C392726 WUZ327190 WLD327190 WBH327190 VRL327190 VHP327190 UXT327190 UNX327190 UEB327190 TUF327190 TKJ327190 TAN327190 SQR327190 SGV327190 RWZ327190 RND327190 RDH327190 QTL327190 QJP327190 PZT327190 PPX327190 PGB327190 OWF327190 OMJ327190 OCN327190 NSR327190 NIV327190 MYZ327190 MPD327190 MFH327190 LVL327190 LLP327190 LBT327190 KRX327190 KIB327190 JYF327190 JOJ327190 JEN327190 IUR327190 IKV327190 IAZ327190 HRD327190 HHH327190 GXL327190 GNP327190 GDT327190 FTX327190 FKB327190 FAF327190 EQJ327190 EGN327190 DWR327190 DMV327190 DCZ327190 CTD327190 CJH327190 BZL327190 BPP327190 BFT327190 AVX327190 AMB327190 ACF327190 SJ327190 IN327190 C327190 WUZ261654 WLD261654 WBH261654 VRL261654 VHP261654 UXT261654 UNX261654 UEB261654 TUF261654 TKJ261654 TAN261654 SQR261654 SGV261654 RWZ261654 RND261654 RDH261654 QTL261654 QJP261654 PZT261654 PPX261654 PGB261654 OWF261654 OMJ261654 OCN261654 NSR261654 NIV261654 MYZ261654 MPD261654 MFH261654 LVL261654 LLP261654 LBT261654 KRX261654 KIB261654 JYF261654 JOJ261654 JEN261654 IUR261654 IKV261654 IAZ261654 HRD261654 HHH261654 GXL261654 GNP261654 GDT261654 FTX261654 FKB261654 FAF261654 EQJ261654 EGN261654 DWR261654 DMV261654 DCZ261654 CTD261654 CJH261654 BZL261654 BPP261654 BFT261654 AVX261654 AMB261654 ACF261654 SJ261654 IN261654 C261654 WUZ196118 WLD196118 WBH196118 VRL196118 VHP196118 UXT196118 UNX196118 UEB196118 TUF196118 TKJ196118 TAN196118 SQR196118 SGV196118 RWZ196118 RND196118 RDH196118 QTL196118 QJP196118 PZT196118 PPX196118 PGB196118 OWF196118 OMJ196118 OCN196118 NSR196118 NIV196118 MYZ196118 MPD196118 MFH196118 LVL196118 LLP196118 LBT196118 KRX196118 KIB196118 JYF196118 JOJ196118 JEN196118 IUR196118 IKV196118 IAZ196118 HRD196118 HHH196118 GXL196118 GNP196118 GDT196118 FTX196118 FKB196118 FAF196118 EQJ196118 EGN196118 DWR196118 DMV196118 DCZ196118 CTD196118 CJH196118 BZL196118 BPP196118 BFT196118 AVX196118 AMB196118 ACF196118 SJ196118 IN196118 C196118 WUZ130582 WLD130582 WBH130582 VRL130582 VHP130582 UXT130582 UNX130582 UEB130582 TUF130582 TKJ130582 TAN130582 SQR130582 SGV130582 RWZ130582 RND130582 RDH130582 QTL130582 QJP130582 PZT130582 PPX130582 PGB130582 OWF130582 OMJ130582 OCN130582 NSR130582 NIV130582 MYZ130582 MPD130582 MFH130582 LVL130582 LLP130582 LBT130582 KRX130582 KIB130582 JYF130582 JOJ130582 JEN130582 IUR130582 IKV130582 IAZ130582 HRD130582 HHH130582 GXL130582 GNP130582 GDT130582 FTX130582 FKB130582 FAF130582 EQJ130582 EGN130582 DWR130582 DMV130582 DCZ130582 CTD130582 CJH130582 BZL130582 BPP130582 BFT130582 AVX130582 AMB130582 ACF130582 SJ130582 IN130582 C130582 WUZ65046 WLD65046 WBH65046 VRL65046 VHP65046 UXT65046 UNX65046 UEB65046 TUF65046 TKJ65046 TAN65046 SQR65046 SGV65046 RWZ65046 RND65046 RDH65046 QTL65046 QJP65046 PZT65046 PPX65046 PGB65046 OWF65046 OMJ65046 OCN65046 NSR65046 NIV65046 MYZ65046 MPD65046 MFH65046 LVL65046 LLP65046 LBT65046 KRX65046 KIB65046 JYF65046 JOJ65046 JEN65046 IUR65046 IKV65046 IAZ65046 HRD65046 HHH65046 GXL65046 GNP65046 GDT65046 FTX65046 FKB65046 FAF65046 EQJ65046 EGN65046 DWR65046 DMV65046 DCZ65046 CTD65046 CJH65046 BZL65046 BPP65046 BFT65046 AVX65046 AMB65046 ACF65046 SJ65046 C65046">
      <formula1>#REF!</formula1>
    </dataValidation>
  </dataValidations>
  <pageMargins left="0.25" right="0.25" top="0.75" bottom="0.75" header="0.3" footer="0.3"/>
  <pageSetup paperSize="9" scale="79" orientation="landscape" r:id="rId1"/>
  <headerFooter alignWithMargins="0">
    <oddHeader>&amp;R&amp;"Times New Roman,Regular"&amp;P</oddHeader>
    <oddFooter>&amp;C&amp;"Times New Roman,Regular"&amp;F</oddFooter>
  </headerFooter>
  <rowBreaks count="1" manualBreakCount="1">
    <brk id="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workbookViewId="0">
      <selection activeCell="D18" sqref="D18"/>
    </sheetView>
  </sheetViews>
  <sheetFormatPr defaultRowHeight="12.75"/>
  <cols>
    <col min="1" max="1" width="10" style="311" customWidth="1"/>
    <col min="2" max="2" width="52.5703125" style="315" customWidth="1"/>
    <col min="3" max="3" width="9.85546875" style="351" customWidth="1"/>
    <col min="4" max="4" width="67.28515625" style="194" customWidth="1"/>
    <col min="5" max="5" width="9.140625" style="315" customWidth="1"/>
    <col min="6" max="9" width="9.140625" style="315" hidden="1" customWidth="1"/>
    <col min="10" max="245" width="9.140625" style="315"/>
    <col min="246" max="246" width="9.140625" style="315" customWidth="1"/>
    <col min="247" max="247" width="32.85546875" style="315" customWidth="1"/>
    <col min="248" max="248" width="20.140625" style="315" customWidth="1"/>
    <col min="249" max="249" width="52.85546875" style="315" customWidth="1"/>
    <col min="250" max="255" width="9.140625" style="315"/>
    <col min="256" max="256" width="0" style="315" hidden="1" customWidth="1"/>
    <col min="257" max="501" width="9.140625" style="315"/>
    <col min="502" max="502" width="9.140625" style="315" customWidth="1"/>
    <col min="503" max="503" width="32.85546875" style="315" customWidth="1"/>
    <col min="504" max="504" width="20.140625" style="315" customWidth="1"/>
    <col min="505" max="505" width="52.85546875" style="315" customWidth="1"/>
    <col min="506" max="511" width="9.140625" style="315"/>
    <col min="512" max="512" width="0" style="315" hidden="1" customWidth="1"/>
    <col min="513" max="757" width="9.140625" style="315"/>
    <col min="758" max="758" width="9.140625" style="315" customWidth="1"/>
    <col min="759" max="759" width="32.85546875" style="315" customWidth="1"/>
    <col min="760" max="760" width="20.140625" style="315" customWidth="1"/>
    <col min="761" max="761" width="52.85546875" style="315" customWidth="1"/>
    <col min="762" max="767" width="9.140625" style="315"/>
    <col min="768" max="768" width="0" style="315" hidden="1" customWidth="1"/>
    <col min="769" max="1013" width="9.140625" style="315"/>
    <col min="1014" max="1014" width="9.140625" style="315" customWidth="1"/>
    <col min="1015" max="1015" width="32.85546875" style="315" customWidth="1"/>
    <col min="1016" max="1016" width="20.140625" style="315" customWidth="1"/>
    <col min="1017" max="1017" width="52.85546875" style="315" customWidth="1"/>
    <col min="1018" max="1023" width="9.140625" style="315"/>
    <col min="1024" max="1024" width="0" style="315" hidden="1" customWidth="1"/>
    <col min="1025" max="1269" width="9.140625" style="315"/>
    <col min="1270" max="1270" width="9.140625" style="315" customWidth="1"/>
    <col min="1271" max="1271" width="32.85546875" style="315" customWidth="1"/>
    <col min="1272" max="1272" width="20.140625" style="315" customWidth="1"/>
    <col min="1273" max="1273" width="52.85546875" style="315" customWidth="1"/>
    <col min="1274" max="1279" width="9.140625" style="315"/>
    <col min="1280" max="1280" width="0" style="315" hidden="1" customWidth="1"/>
    <col min="1281" max="1525" width="9.140625" style="315"/>
    <col min="1526" max="1526" width="9.140625" style="315" customWidth="1"/>
    <col min="1527" max="1527" width="32.85546875" style="315" customWidth="1"/>
    <col min="1528" max="1528" width="20.140625" style="315" customWidth="1"/>
    <col min="1529" max="1529" width="52.85546875" style="315" customWidth="1"/>
    <col min="1530" max="1535" width="9.140625" style="315"/>
    <col min="1536" max="1536" width="0" style="315" hidden="1" customWidth="1"/>
    <col min="1537" max="1781" width="9.140625" style="315"/>
    <col min="1782" max="1782" width="9.140625" style="315" customWidth="1"/>
    <col min="1783" max="1783" width="32.85546875" style="315" customWidth="1"/>
    <col min="1784" max="1784" width="20.140625" style="315" customWidth="1"/>
    <col min="1785" max="1785" width="52.85546875" style="315" customWidth="1"/>
    <col min="1786" max="1791" width="9.140625" style="315"/>
    <col min="1792" max="1792" width="0" style="315" hidden="1" customWidth="1"/>
    <col min="1793" max="2037" width="9.140625" style="315"/>
    <col min="2038" max="2038" width="9.140625" style="315" customWidth="1"/>
    <col min="2039" max="2039" width="32.85546875" style="315" customWidth="1"/>
    <col min="2040" max="2040" width="20.140625" style="315" customWidth="1"/>
    <col min="2041" max="2041" width="52.85546875" style="315" customWidth="1"/>
    <col min="2042" max="2047" width="9.140625" style="315"/>
    <col min="2048" max="2048" width="0" style="315" hidden="1" customWidth="1"/>
    <col min="2049" max="2293" width="9.140625" style="315"/>
    <col min="2294" max="2294" width="9.140625" style="315" customWidth="1"/>
    <col min="2295" max="2295" width="32.85546875" style="315" customWidth="1"/>
    <col min="2296" max="2296" width="20.140625" style="315" customWidth="1"/>
    <col min="2297" max="2297" width="52.85546875" style="315" customWidth="1"/>
    <col min="2298" max="2303" width="9.140625" style="315"/>
    <col min="2304" max="2304" width="0" style="315" hidden="1" customWidth="1"/>
    <col min="2305" max="2549" width="9.140625" style="315"/>
    <col min="2550" max="2550" width="9.140625" style="315" customWidth="1"/>
    <col min="2551" max="2551" width="32.85546875" style="315" customWidth="1"/>
    <col min="2552" max="2552" width="20.140625" style="315" customWidth="1"/>
    <col min="2553" max="2553" width="52.85546875" style="315" customWidth="1"/>
    <col min="2554" max="2559" width="9.140625" style="315"/>
    <col min="2560" max="2560" width="0" style="315" hidden="1" customWidth="1"/>
    <col min="2561" max="2805" width="9.140625" style="315"/>
    <col min="2806" max="2806" width="9.140625" style="315" customWidth="1"/>
    <col min="2807" max="2807" width="32.85546875" style="315" customWidth="1"/>
    <col min="2808" max="2808" width="20.140625" style="315" customWidth="1"/>
    <col min="2809" max="2809" width="52.85546875" style="315" customWidth="1"/>
    <col min="2810" max="2815" width="9.140625" style="315"/>
    <col min="2816" max="2816" width="0" style="315" hidden="1" customWidth="1"/>
    <col min="2817" max="3061" width="9.140625" style="315"/>
    <col min="3062" max="3062" width="9.140625" style="315" customWidth="1"/>
    <col min="3063" max="3063" width="32.85546875" style="315" customWidth="1"/>
    <col min="3064" max="3064" width="20.140625" style="315" customWidth="1"/>
    <col min="3065" max="3065" width="52.85546875" style="315" customWidth="1"/>
    <col min="3066" max="3071" width="9.140625" style="315"/>
    <col min="3072" max="3072" width="0" style="315" hidden="1" customWidth="1"/>
    <col min="3073" max="3317" width="9.140625" style="315"/>
    <col min="3318" max="3318" width="9.140625" style="315" customWidth="1"/>
    <col min="3319" max="3319" width="32.85546875" style="315" customWidth="1"/>
    <col min="3320" max="3320" width="20.140625" style="315" customWidth="1"/>
    <col min="3321" max="3321" width="52.85546875" style="315" customWidth="1"/>
    <col min="3322" max="3327" width="9.140625" style="315"/>
    <col min="3328" max="3328" width="0" style="315" hidden="1" customWidth="1"/>
    <col min="3329" max="3573" width="9.140625" style="315"/>
    <col min="3574" max="3574" width="9.140625" style="315" customWidth="1"/>
    <col min="3575" max="3575" width="32.85546875" style="315" customWidth="1"/>
    <col min="3576" max="3576" width="20.140625" style="315" customWidth="1"/>
    <col min="3577" max="3577" width="52.85546875" style="315" customWidth="1"/>
    <col min="3578" max="3583" width="9.140625" style="315"/>
    <col min="3584" max="3584" width="0" style="315" hidden="1" customWidth="1"/>
    <col min="3585" max="3829" width="9.140625" style="315"/>
    <col min="3830" max="3830" width="9.140625" style="315" customWidth="1"/>
    <col min="3831" max="3831" width="32.85546875" style="315" customWidth="1"/>
    <col min="3832" max="3832" width="20.140625" style="315" customWidth="1"/>
    <col min="3833" max="3833" width="52.85546875" style="315" customWidth="1"/>
    <col min="3834" max="3839" width="9.140625" style="315"/>
    <col min="3840" max="3840" width="0" style="315" hidden="1" customWidth="1"/>
    <col min="3841" max="4085" width="9.140625" style="315"/>
    <col min="4086" max="4086" width="9.140625" style="315" customWidth="1"/>
    <col min="4087" max="4087" width="32.85546875" style="315" customWidth="1"/>
    <col min="4088" max="4088" width="20.140625" style="315" customWidth="1"/>
    <col min="4089" max="4089" width="52.85546875" style="315" customWidth="1"/>
    <col min="4090" max="4095" width="9.140625" style="315"/>
    <col min="4096" max="4096" width="0" style="315" hidden="1" customWidth="1"/>
    <col min="4097" max="4341" width="9.140625" style="315"/>
    <col min="4342" max="4342" width="9.140625" style="315" customWidth="1"/>
    <col min="4343" max="4343" width="32.85546875" style="315" customWidth="1"/>
    <col min="4344" max="4344" width="20.140625" style="315" customWidth="1"/>
    <col min="4345" max="4345" width="52.85546875" style="315" customWidth="1"/>
    <col min="4346" max="4351" width="9.140625" style="315"/>
    <col min="4352" max="4352" width="0" style="315" hidden="1" customWidth="1"/>
    <col min="4353" max="4597" width="9.140625" style="315"/>
    <col min="4598" max="4598" width="9.140625" style="315" customWidth="1"/>
    <col min="4599" max="4599" width="32.85546875" style="315" customWidth="1"/>
    <col min="4600" max="4600" width="20.140625" style="315" customWidth="1"/>
    <col min="4601" max="4601" width="52.85546875" style="315" customWidth="1"/>
    <col min="4602" max="4607" width="9.140625" style="315"/>
    <col min="4608" max="4608" width="0" style="315" hidden="1" customWidth="1"/>
    <col min="4609" max="4853" width="9.140625" style="315"/>
    <col min="4854" max="4854" width="9.140625" style="315" customWidth="1"/>
    <col min="4855" max="4855" width="32.85546875" style="315" customWidth="1"/>
    <col min="4856" max="4856" width="20.140625" style="315" customWidth="1"/>
    <col min="4857" max="4857" width="52.85546875" style="315" customWidth="1"/>
    <col min="4858" max="4863" width="9.140625" style="315"/>
    <col min="4864" max="4864" width="0" style="315" hidden="1" customWidth="1"/>
    <col min="4865" max="5109" width="9.140625" style="315"/>
    <col min="5110" max="5110" width="9.140625" style="315" customWidth="1"/>
    <col min="5111" max="5111" width="32.85546875" style="315" customWidth="1"/>
    <col min="5112" max="5112" width="20.140625" style="315" customWidth="1"/>
    <col min="5113" max="5113" width="52.85546875" style="315" customWidth="1"/>
    <col min="5114" max="5119" width="9.140625" style="315"/>
    <col min="5120" max="5120" width="0" style="315" hidden="1" customWidth="1"/>
    <col min="5121" max="5365" width="9.140625" style="315"/>
    <col min="5366" max="5366" width="9.140625" style="315" customWidth="1"/>
    <col min="5367" max="5367" width="32.85546875" style="315" customWidth="1"/>
    <col min="5368" max="5368" width="20.140625" style="315" customWidth="1"/>
    <col min="5369" max="5369" width="52.85546875" style="315" customWidth="1"/>
    <col min="5370" max="5375" width="9.140625" style="315"/>
    <col min="5376" max="5376" width="0" style="315" hidden="1" customWidth="1"/>
    <col min="5377" max="5621" width="9.140625" style="315"/>
    <col min="5622" max="5622" width="9.140625" style="315" customWidth="1"/>
    <col min="5623" max="5623" width="32.85546875" style="315" customWidth="1"/>
    <col min="5624" max="5624" width="20.140625" style="315" customWidth="1"/>
    <col min="5625" max="5625" width="52.85546875" style="315" customWidth="1"/>
    <col min="5626" max="5631" width="9.140625" style="315"/>
    <col min="5632" max="5632" width="0" style="315" hidden="1" customWidth="1"/>
    <col min="5633" max="5877" width="9.140625" style="315"/>
    <col min="5878" max="5878" width="9.140625" style="315" customWidth="1"/>
    <col min="5879" max="5879" width="32.85546875" style="315" customWidth="1"/>
    <col min="5880" max="5880" width="20.140625" style="315" customWidth="1"/>
    <col min="5881" max="5881" width="52.85546875" style="315" customWidth="1"/>
    <col min="5882" max="5887" width="9.140625" style="315"/>
    <col min="5888" max="5888" width="0" style="315" hidden="1" customWidth="1"/>
    <col min="5889" max="6133" width="9.140625" style="315"/>
    <col min="6134" max="6134" width="9.140625" style="315" customWidth="1"/>
    <col min="6135" max="6135" width="32.85546875" style="315" customWidth="1"/>
    <col min="6136" max="6136" width="20.140625" style="315" customWidth="1"/>
    <col min="6137" max="6137" width="52.85546875" style="315" customWidth="1"/>
    <col min="6138" max="6143" width="9.140625" style="315"/>
    <col min="6144" max="6144" width="0" style="315" hidden="1" customWidth="1"/>
    <col min="6145" max="6389" width="9.140625" style="315"/>
    <col min="6390" max="6390" width="9.140625" style="315" customWidth="1"/>
    <col min="6391" max="6391" width="32.85546875" style="315" customWidth="1"/>
    <col min="6392" max="6392" width="20.140625" style="315" customWidth="1"/>
    <col min="6393" max="6393" width="52.85546875" style="315" customWidth="1"/>
    <col min="6394" max="6399" width="9.140625" style="315"/>
    <col min="6400" max="6400" width="0" style="315" hidden="1" customWidth="1"/>
    <col min="6401" max="6645" width="9.140625" style="315"/>
    <col min="6646" max="6646" width="9.140625" style="315" customWidth="1"/>
    <col min="6647" max="6647" width="32.85546875" style="315" customWidth="1"/>
    <col min="6648" max="6648" width="20.140625" style="315" customWidth="1"/>
    <col min="6649" max="6649" width="52.85546875" style="315" customWidth="1"/>
    <col min="6650" max="6655" width="9.140625" style="315"/>
    <col min="6656" max="6656" width="0" style="315" hidden="1" customWidth="1"/>
    <col min="6657" max="6901" width="9.140625" style="315"/>
    <col min="6902" max="6902" width="9.140625" style="315" customWidth="1"/>
    <col min="6903" max="6903" width="32.85546875" style="315" customWidth="1"/>
    <col min="6904" max="6904" width="20.140625" style="315" customWidth="1"/>
    <col min="6905" max="6905" width="52.85546875" style="315" customWidth="1"/>
    <col min="6906" max="6911" width="9.140625" style="315"/>
    <col min="6912" max="6912" width="0" style="315" hidden="1" customWidth="1"/>
    <col min="6913" max="7157" width="9.140625" style="315"/>
    <col min="7158" max="7158" width="9.140625" style="315" customWidth="1"/>
    <col min="7159" max="7159" width="32.85546875" style="315" customWidth="1"/>
    <col min="7160" max="7160" width="20.140625" style="315" customWidth="1"/>
    <col min="7161" max="7161" width="52.85546875" style="315" customWidth="1"/>
    <col min="7162" max="7167" width="9.140625" style="315"/>
    <col min="7168" max="7168" width="0" style="315" hidden="1" customWidth="1"/>
    <col min="7169" max="7413" width="9.140625" style="315"/>
    <col min="7414" max="7414" width="9.140625" style="315" customWidth="1"/>
    <col min="7415" max="7415" width="32.85546875" style="315" customWidth="1"/>
    <col min="7416" max="7416" width="20.140625" style="315" customWidth="1"/>
    <col min="7417" max="7417" width="52.85546875" style="315" customWidth="1"/>
    <col min="7418" max="7423" width="9.140625" style="315"/>
    <col min="7424" max="7424" width="0" style="315" hidden="1" customWidth="1"/>
    <col min="7425" max="7669" width="9.140625" style="315"/>
    <col min="7670" max="7670" width="9.140625" style="315" customWidth="1"/>
    <col min="7671" max="7671" width="32.85546875" style="315" customWidth="1"/>
    <col min="7672" max="7672" width="20.140625" style="315" customWidth="1"/>
    <col min="7673" max="7673" width="52.85546875" style="315" customWidth="1"/>
    <col min="7674" max="7679" width="9.140625" style="315"/>
    <col min="7680" max="7680" width="0" style="315" hidden="1" customWidth="1"/>
    <col min="7681" max="7925" width="9.140625" style="315"/>
    <col min="7926" max="7926" width="9.140625" style="315" customWidth="1"/>
    <col min="7927" max="7927" width="32.85546875" style="315" customWidth="1"/>
    <col min="7928" max="7928" width="20.140625" style="315" customWidth="1"/>
    <col min="7929" max="7929" width="52.85546875" style="315" customWidth="1"/>
    <col min="7930" max="7935" width="9.140625" style="315"/>
    <col min="7936" max="7936" width="0" style="315" hidden="1" customWidth="1"/>
    <col min="7937" max="8181" width="9.140625" style="315"/>
    <col min="8182" max="8182" width="9.140625" style="315" customWidth="1"/>
    <col min="8183" max="8183" width="32.85546875" style="315" customWidth="1"/>
    <col min="8184" max="8184" width="20.140625" style="315" customWidth="1"/>
    <col min="8185" max="8185" width="52.85546875" style="315" customWidth="1"/>
    <col min="8186" max="8191" width="9.140625" style="315"/>
    <col min="8192" max="8192" width="0" style="315" hidden="1" customWidth="1"/>
    <col min="8193" max="8437" width="9.140625" style="315"/>
    <col min="8438" max="8438" width="9.140625" style="315" customWidth="1"/>
    <col min="8439" max="8439" width="32.85546875" style="315" customWidth="1"/>
    <col min="8440" max="8440" width="20.140625" style="315" customWidth="1"/>
    <col min="8441" max="8441" width="52.85546875" style="315" customWidth="1"/>
    <col min="8442" max="8447" width="9.140625" style="315"/>
    <col min="8448" max="8448" width="0" style="315" hidden="1" customWidth="1"/>
    <col min="8449" max="8693" width="9.140625" style="315"/>
    <col min="8694" max="8694" width="9.140625" style="315" customWidth="1"/>
    <col min="8695" max="8695" width="32.85546875" style="315" customWidth="1"/>
    <col min="8696" max="8696" width="20.140625" style="315" customWidth="1"/>
    <col min="8697" max="8697" width="52.85546875" style="315" customWidth="1"/>
    <col min="8698" max="8703" width="9.140625" style="315"/>
    <col min="8704" max="8704" width="0" style="315" hidden="1" customWidth="1"/>
    <col min="8705" max="8949" width="9.140625" style="315"/>
    <col min="8950" max="8950" width="9.140625" style="315" customWidth="1"/>
    <col min="8951" max="8951" width="32.85546875" style="315" customWidth="1"/>
    <col min="8952" max="8952" width="20.140625" style="315" customWidth="1"/>
    <col min="8953" max="8953" width="52.85546875" style="315" customWidth="1"/>
    <col min="8954" max="8959" width="9.140625" style="315"/>
    <col min="8960" max="8960" width="0" style="315" hidden="1" customWidth="1"/>
    <col min="8961" max="9205" width="9.140625" style="315"/>
    <col min="9206" max="9206" width="9.140625" style="315" customWidth="1"/>
    <col min="9207" max="9207" width="32.85546875" style="315" customWidth="1"/>
    <col min="9208" max="9208" width="20.140625" style="315" customWidth="1"/>
    <col min="9209" max="9209" width="52.85546875" style="315" customWidth="1"/>
    <col min="9210" max="9215" width="9.140625" style="315"/>
    <col min="9216" max="9216" width="0" style="315" hidden="1" customWidth="1"/>
    <col min="9217" max="9461" width="9.140625" style="315"/>
    <col min="9462" max="9462" width="9.140625" style="315" customWidth="1"/>
    <col min="9463" max="9463" width="32.85546875" style="315" customWidth="1"/>
    <col min="9464" max="9464" width="20.140625" style="315" customWidth="1"/>
    <col min="9465" max="9465" width="52.85546875" style="315" customWidth="1"/>
    <col min="9466" max="9471" width="9.140625" style="315"/>
    <col min="9472" max="9472" width="0" style="315" hidden="1" customWidth="1"/>
    <col min="9473" max="9717" width="9.140625" style="315"/>
    <col min="9718" max="9718" width="9.140625" style="315" customWidth="1"/>
    <col min="9719" max="9719" width="32.85546875" style="315" customWidth="1"/>
    <col min="9720" max="9720" width="20.140625" style="315" customWidth="1"/>
    <col min="9721" max="9721" width="52.85546875" style="315" customWidth="1"/>
    <col min="9722" max="9727" width="9.140625" style="315"/>
    <col min="9728" max="9728" width="0" style="315" hidden="1" customWidth="1"/>
    <col min="9729" max="9973" width="9.140625" style="315"/>
    <col min="9974" max="9974" width="9.140625" style="315" customWidth="1"/>
    <col min="9975" max="9975" width="32.85546875" style="315" customWidth="1"/>
    <col min="9976" max="9976" width="20.140625" style="315" customWidth="1"/>
    <col min="9977" max="9977" width="52.85546875" style="315" customWidth="1"/>
    <col min="9978" max="9983" width="9.140625" style="315"/>
    <col min="9984" max="9984" width="0" style="315" hidden="1" customWidth="1"/>
    <col min="9985" max="10229" width="9.140625" style="315"/>
    <col min="10230" max="10230" width="9.140625" style="315" customWidth="1"/>
    <col min="10231" max="10231" width="32.85546875" style="315" customWidth="1"/>
    <col min="10232" max="10232" width="20.140625" style="315" customWidth="1"/>
    <col min="10233" max="10233" width="52.85546875" style="315" customWidth="1"/>
    <col min="10234" max="10239" width="9.140625" style="315"/>
    <col min="10240" max="10240" width="0" style="315" hidden="1" customWidth="1"/>
    <col min="10241" max="10485" width="9.140625" style="315"/>
    <col min="10486" max="10486" width="9.140625" style="315" customWidth="1"/>
    <col min="10487" max="10487" width="32.85546875" style="315" customWidth="1"/>
    <col min="10488" max="10488" width="20.140625" style="315" customWidth="1"/>
    <col min="10489" max="10489" width="52.85546875" style="315" customWidth="1"/>
    <col min="10490" max="10495" width="9.140625" style="315"/>
    <col min="10496" max="10496" width="0" style="315" hidden="1" customWidth="1"/>
    <col min="10497" max="10741" width="9.140625" style="315"/>
    <col min="10742" max="10742" width="9.140625" style="315" customWidth="1"/>
    <col min="10743" max="10743" width="32.85546875" style="315" customWidth="1"/>
    <col min="10744" max="10744" width="20.140625" style="315" customWidth="1"/>
    <col min="10745" max="10745" width="52.85546875" style="315" customWidth="1"/>
    <col min="10746" max="10751" width="9.140625" style="315"/>
    <col min="10752" max="10752" width="0" style="315" hidden="1" customWidth="1"/>
    <col min="10753" max="10997" width="9.140625" style="315"/>
    <col min="10998" max="10998" width="9.140625" style="315" customWidth="1"/>
    <col min="10999" max="10999" width="32.85546875" style="315" customWidth="1"/>
    <col min="11000" max="11000" width="20.140625" style="315" customWidth="1"/>
    <col min="11001" max="11001" width="52.85546875" style="315" customWidth="1"/>
    <col min="11002" max="11007" width="9.140625" style="315"/>
    <col min="11008" max="11008" width="0" style="315" hidden="1" customWidth="1"/>
    <col min="11009" max="11253" width="9.140625" style="315"/>
    <col min="11254" max="11254" width="9.140625" style="315" customWidth="1"/>
    <col min="11255" max="11255" width="32.85546875" style="315" customWidth="1"/>
    <col min="11256" max="11256" width="20.140625" style="315" customWidth="1"/>
    <col min="11257" max="11257" width="52.85546875" style="315" customWidth="1"/>
    <col min="11258" max="11263" width="9.140625" style="315"/>
    <col min="11264" max="11264" width="0" style="315" hidden="1" customWidth="1"/>
    <col min="11265" max="11509" width="9.140625" style="315"/>
    <col min="11510" max="11510" width="9.140625" style="315" customWidth="1"/>
    <col min="11511" max="11511" width="32.85546875" style="315" customWidth="1"/>
    <col min="11512" max="11512" width="20.140625" style="315" customWidth="1"/>
    <col min="11513" max="11513" width="52.85546875" style="315" customWidth="1"/>
    <col min="11514" max="11519" width="9.140625" style="315"/>
    <col min="11520" max="11520" width="0" style="315" hidden="1" customWidth="1"/>
    <col min="11521" max="11765" width="9.140625" style="315"/>
    <col min="11766" max="11766" width="9.140625" style="315" customWidth="1"/>
    <col min="11767" max="11767" width="32.85546875" style="315" customWidth="1"/>
    <col min="11768" max="11768" width="20.140625" style="315" customWidth="1"/>
    <col min="11769" max="11769" width="52.85546875" style="315" customWidth="1"/>
    <col min="11770" max="11775" width="9.140625" style="315"/>
    <col min="11776" max="11776" width="0" style="315" hidden="1" customWidth="1"/>
    <col min="11777" max="12021" width="9.140625" style="315"/>
    <col min="12022" max="12022" width="9.140625" style="315" customWidth="1"/>
    <col min="12023" max="12023" width="32.85546875" style="315" customWidth="1"/>
    <col min="12024" max="12024" width="20.140625" style="315" customWidth="1"/>
    <col min="12025" max="12025" width="52.85546875" style="315" customWidth="1"/>
    <col min="12026" max="12031" width="9.140625" style="315"/>
    <col min="12032" max="12032" width="0" style="315" hidden="1" customWidth="1"/>
    <col min="12033" max="12277" width="9.140625" style="315"/>
    <col min="12278" max="12278" width="9.140625" style="315" customWidth="1"/>
    <col min="12279" max="12279" width="32.85546875" style="315" customWidth="1"/>
    <col min="12280" max="12280" width="20.140625" style="315" customWidth="1"/>
    <col min="12281" max="12281" width="52.85546875" style="315" customWidth="1"/>
    <col min="12282" max="12287" width="9.140625" style="315"/>
    <col min="12288" max="12288" width="0" style="315" hidden="1" customWidth="1"/>
    <col min="12289" max="12533" width="9.140625" style="315"/>
    <col min="12534" max="12534" width="9.140625" style="315" customWidth="1"/>
    <col min="12535" max="12535" width="32.85546875" style="315" customWidth="1"/>
    <col min="12536" max="12536" width="20.140625" style="315" customWidth="1"/>
    <col min="12537" max="12537" width="52.85546875" style="315" customWidth="1"/>
    <col min="12538" max="12543" width="9.140625" style="315"/>
    <col min="12544" max="12544" width="0" style="315" hidden="1" customWidth="1"/>
    <col min="12545" max="12789" width="9.140625" style="315"/>
    <col min="12790" max="12790" width="9.140625" style="315" customWidth="1"/>
    <col min="12791" max="12791" width="32.85546875" style="315" customWidth="1"/>
    <col min="12792" max="12792" width="20.140625" style="315" customWidth="1"/>
    <col min="12793" max="12793" width="52.85546875" style="315" customWidth="1"/>
    <col min="12794" max="12799" width="9.140625" style="315"/>
    <col min="12800" max="12800" width="0" style="315" hidden="1" customWidth="1"/>
    <col min="12801" max="13045" width="9.140625" style="315"/>
    <col min="13046" max="13046" width="9.140625" style="315" customWidth="1"/>
    <col min="13047" max="13047" width="32.85546875" style="315" customWidth="1"/>
    <col min="13048" max="13048" width="20.140625" style="315" customWidth="1"/>
    <col min="13049" max="13049" width="52.85546875" style="315" customWidth="1"/>
    <col min="13050" max="13055" width="9.140625" style="315"/>
    <col min="13056" max="13056" width="0" style="315" hidden="1" customWidth="1"/>
    <col min="13057" max="13301" width="9.140625" style="315"/>
    <col min="13302" max="13302" width="9.140625" style="315" customWidth="1"/>
    <col min="13303" max="13303" width="32.85546875" style="315" customWidth="1"/>
    <col min="13304" max="13304" width="20.140625" style="315" customWidth="1"/>
    <col min="13305" max="13305" width="52.85546875" style="315" customWidth="1"/>
    <col min="13306" max="13311" width="9.140625" style="315"/>
    <col min="13312" max="13312" width="0" style="315" hidden="1" customWidth="1"/>
    <col min="13313" max="13557" width="9.140625" style="315"/>
    <col min="13558" max="13558" width="9.140625" style="315" customWidth="1"/>
    <col min="13559" max="13559" width="32.85546875" style="315" customWidth="1"/>
    <col min="13560" max="13560" width="20.140625" style="315" customWidth="1"/>
    <col min="13561" max="13561" width="52.85546875" style="315" customWidth="1"/>
    <col min="13562" max="13567" width="9.140625" style="315"/>
    <col min="13568" max="13568" width="0" style="315" hidden="1" customWidth="1"/>
    <col min="13569" max="13813" width="9.140625" style="315"/>
    <col min="13814" max="13814" width="9.140625" style="315" customWidth="1"/>
    <col min="13815" max="13815" width="32.85546875" style="315" customWidth="1"/>
    <col min="13816" max="13816" width="20.140625" style="315" customWidth="1"/>
    <col min="13817" max="13817" width="52.85546875" style="315" customWidth="1"/>
    <col min="13818" max="13823" width="9.140625" style="315"/>
    <col min="13824" max="13824" width="0" style="315" hidden="1" customWidth="1"/>
    <col min="13825" max="14069" width="9.140625" style="315"/>
    <col min="14070" max="14070" width="9.140625" style="315" customWidth="1"/>
    <col min="14071" max="14071" width="32.85546875" style="315" customWidth="1"/>
    <col min="14072" max="14072" width="20.140625" style="315" customWidth="1"/>
    <col min="14073" max="14073" width="52.85546875" style="315" customWidth="1"/>
    <col min="14074" max="14079" width="9.140625" style="315"/>
    <col min="14080" max="14080" width="0" style="315" hidden="1" customWidth="1"/>
    <col min="14081" max="14325" width="9.140625" style="315"/>
    <col min="14326" max="14326" width="9.140625" style="315" customWidth="1"/>
    <col min="14327" max="14327" width="32.85546875" style="315" customWidth="1"/>
    <col min="14328" max="14328" width="20.140625" style="315" customWidth="1"/>
    <col min="14329" max="14329" width="52.85546875" style="315" customWidth="1"/>
    <col min="14330" max="14335" width="9.140625" style="315"/>
    <col min="14336" max="14336" width="0" style="315" hidden="1" customWidth="1"/>
    <col min="14337" max="14581" width="9.140625" style="315"/>
    <col min="14582" max="14582" width="9.140625" style="315" customWidth="1"/>
    <col min="14583" max="14583" width="32.85546875" style="315" customWidth="1"/>
    <col min="14584" max="14584" width="20.140625" style="315" customWidth="1"/>
    <col min="14585" max="14585" width="52.85546875" style="315" customWidth="1"/>
    <col min="14586" max="14591" width="9.140625" style="315"/>
    <col min="14592" max="14592" width="0" style="315" hidden="1" customWidth="1"/>
    <col min="14593" max="14837" width="9.140625" style="315"/>
    <col min="14838" max="14838" width="9.140625" style="315" customWidth="1"/>
    <col min="14839" max="14839" width="32.85546875" style="315" customWidth="1"/>
    <col min="14840" max="14840" width="20.140625" style="315" customWidth="1"/>
    <col min="14841" max="14841" width="52.85546875" style="315" customWidth="1"/>
    <col min="14842" max="14847" width="9.140625" style="315"/>
    <col min="14848" max="14848" width="0" style="315" hidden="1" customWidth="1"/>
    <col min="14849" max="15093" width="9.140625" style="315"/>
    <col min="15094" max="15094" width="9.140625" style="315" customWidth="1"/>
    <col min="15095" max="15095" width="32.85546875" style="315" customWidth="1"/>
    <col min="15096" max="15096" width="20.140625" style="315" customWidth="1"/>
    <col min="15097" max="15097" width="52.85546875" style="315" customWidth="1"/>
    <col min="15098" max="15103" width="9.140625" style="315"/>
    <col min="15104" max="15104" width="0" style="315" hidden="1" customWidth="1"/>
    <col min="15105" max="15349" width="9.140625" style="315"/>
    <col min="15350" max="15350" width="9.140625" style="315" customWidth="1"/>
    <col min="15351" max="15351" width="32.85546875" style="315" customWidth="1"/>
    <col min="15352" max="15352" width="20.140625" style="315" customWidth="1"/>
    <col min="15353" max="15353" width="52.85546875" style="315" customWidth="1"/>
    <col min="15354" max="15359" width="9.140625" style="315"/>
    <col min="15360" max="15360" width="0" style="315" hidden="1" customWidth="1"/>
    <col min="15361" max="15605" width="9.140625" style="315"/>
    <col min="15606" max="15606" width="9.140625" style="315" customWidth="1"/>
    <col min="15607" max="15607" width="32.85546875" style="315" customWidth="1"/>
    <col min="15608" max="15608" width="20.140625" style="315" customWidth="1"/>
    <col min="15609" max="15609" width="52.85546875" style="315" customWidth="1"/>
    <col min="15610" max="15615" width="9.140625" style="315"/>
    <col min="15616" max="15616" width="0" style="315" hidden="1" customWidth="1"/>
    <col min="15617" max="15861" width="9.140625" style="315"/>
    <col min="15862" max="15862" width="9.140625" style="315" customWidth="1"/>
    <col min="15863" max="15863" width="32.85546875" style="315" customWidth="1"/>
    <col min="15864" max="15864" width="20.140625" style="315" customWidth="1"/>
    <col min="15865" max="15865" width="52.85546875" style="315" customWidth="1"/>
    <col min="15866" max="15871" width="9.140625" style="315"/>
    <col min="15872" max="15872" width="0" style="315" hidden="1" customWidth="1"/>
    <col min="15873" max="16117" width="9.140625" style="315"/>
    <col min="16118" max="16118" width="9.140625" style="315" customWidth="1"/>
    <col min="16119" max="16119" width="32.85546875" style="315" customWidth="1"/>
    <col min="16120" max="16120" width="20.140625" style="315" customWidth="1"/>
    <col min="16121" max="16121" width="52.85546875" style="315" customWidth="1"/>
    <col min="16122" max="16127" width="9.140625" style="315"/>
    <col min="16128" max="16128" width="0" style="315" hidden="1" customWidth="1"/>
    <col min="16129" max="16384" width="9.140625" style="315"/>
  </cols>
  <sheetData>
    <row r="1" spans="1:9" ht="15.75">
      <c r="B1" s="312" t="s">
        <v>66</v>
      </c>
      <c r="C1" s="271"/>
      <c r="D1" s="193"/>
    </row>
    <row r="2" spans="1:9" ht="14.25">
      <c r="B2" s="316" t="s">
        <v>325</v>
      </c>
    </row>
    <row r="3" spans="1:9" ht="14.25">
      <c r="B3" s="316"/>
    </row>
    <row r="4" spans="1:9" s="322" customFormat="1" ht="19.5" customHeight="1">
      <c r="A4" s="319"/>
      <c r="B4" s="320" t="s">
        <v>2</v>
      </c>
      <c r="C4" s="272" t="s">
        <v>3</v>
      </c>
      <c r="D4" s="321" t="s">
        <v>4</v>
      </c>
      <c r="F4" s="306" t="s">
        <v>299</v>
      </c>
      <c r="G4" s="306" t="s">
        <v>300</v>
      </c>
      <c r="H4" s="306" t="s">
        <v>301</v>
      </c>
    </row>
    <row r="5" spans="1:9" ht="31.5" customHeight="1">
      <c r="A5" s="323" t="s">
        <v>6</v>
      </c>
      <c r="B5" s="324" t="s">
        <v>7</v>
      </c>
      <c r="C5" s="195"/>
      <c r="D5" s="372" t="s">
        <v>302</v>
      </c>
      <c r="H5" s="315">
        <v>961</v>
      </c>
    </row>
    <row r="6" spans="1:9" ht="25.5" hidden="1">
      <c r="A6" s="323" t="s">
        <v>69</v>
      </c>
      <c r="B6" s="324" t="s">
        <v>76</v>
      </c>
      <c r="C6" s="196"/>
      <c r="D6" s="328"/>
    </row>
    <row r="7" spans="1:9" ht="23.25" hidden="1" customHeight="1">
      <c r="A7" s="323" t="s">
        <v>50</v>
      </c>
      <c r="B7" s="324" t="s">
        <v>51</v>
      </c>
      <c r="C7" s="196"/>
      <c r="D7" s="357"/>
    </row>
    <row r="8" spans="1:9" s="317" customFormat="1" ht="30.75" customHeight="1">
      <c r="A8" s="323" t="s">
        <v>8</v>
      </c>
      <c r="B8" s="107" t="s">
        <v>9</v>
      </c>
      <c r="C8" s="195"/>
      <c r="D8" s="328" t="s">
        <v>303</v>
      </c>
      <c r="H8" s="317">
        <v>699</v>
      </c>
    </row>
    <row r="9" spans="1:9" s="317" customFormat="1" ht="36" hidden="1" customHeight="1">
      <c r="A9" s="323" t="s">
        <v>80</v>
      </c>
      <c r="B9" s="197" t="s">
        <v>85</v>
      </c>
      <c r="C9" s="195"/>
      <c r="D9" s="328"/>
    </row>
    <row r="10" spans="1:9" s="317" customFormat="1" ht="41.25" customHeight="1">
      <c r="A10" s="323" t="s">
        <v>11</v>
      </c>
      <c r="B10" s="324" t="s">
        <v>12</v>
      </c>
      <c r="C10" s="195"/>
      <c r="D10" s="328" t="s">
        <v>304</v>
      </c>
      <c r="F10" s="317">
        <v>9536</v>
      </c>
    </row>
    <row r="11" spans="1:9" ht="33" hidden="1" customHeight="1">
      <c r="A11" s="323" t="s">
        <v>13</v>
      </c>
      <c r="B11" s="324" t="s">
        <v>14</v>
      </c>
      <c r="C11" s="195"/>
      <c r="D11" s="328"/>
    </row>
    <row r="12" spans="1:9" ht="18.75" customHeight="1">
      <c r="A12" s="331"/>
      <c r="B12" s="332" t="s">
        <v>15</v>
      </c>
      <c r="C12" s="344">
        <f>SUM(C5:C11)</f>
        <v>0</v>
      </c>
      <c r="D12" s="198"/>
      <c r="F12" s="335">
        <f>SUM(F5:F11)</f>
        <v>9536</v>
      </c>
      <c r="G12" s="335">
        <f>SUM(G5:G11)</f>
        <v>0</v>
      </c>
      <c r="H12" s="335">
        <f>SUM(H5:H11)</f>
        <v>1660</v>
      </c>
      <c r="I12" s="335">
        <f>SUM(F12:H12)</f>
        <v>11196</v>
      </c>
    </row>
    <row r="13" spans="1:9" ht="22.5" customHeight="1">
      <c r="A13" s="358"/>
      <c r="B13" s="199" t="s">
        <v>16</v>
      </c>
      <c r="C13" s="273" t="s">
        <v>3</v>
      </c>
      <c r="D13" s="200" t="s">
        <v>4</v>
      </c>
    </row>
    <row r="14" spans="1:9">
      <c r="A14" s="327" t="s">
        <v>43</v>
      </c>
      <c r="B14" s="101" t="s">
        <v>23</v>
      </c>
      <c r="C14" s="341"/>
      <c r="D14" s="343"/>
    </row>
    <row r="15" spans="1:9" ht="178.5" customHeight="1">
      <c r="A15" s="342"/>
      <c r="B15" s="59">
        <v>1100</v>
      </c>
      <c r="C15" s="189"/>
      <c r="D15" s="364" t="s">
        <v>332</v>
      </c>
      <c r="F15" s="315">
        <v>-19097</v>
      </c>
      <c r="G15" s="315">
        <v>148</v>
      </c>
      <c r="H15" s="315">
        <v>19781</v>
      </c>
    </row>
    <row r="16" spans="1:9" ht="155.25" customHeight="1">
      <c r="A16" s="342"/>
      <c r="B16" s="59">
        <v>1200</v>
      </c>
      <c r="C16" s="189"/>
      <c r="D16" s="364" t="s">
        <v>333</v>
      </c>
      <c r="F16" s="315">
        <v>28633</v>
      </c>
      <c r="G16" s="315">
        <v>0</v>
      </c>
      <c r="H16" s="315">
        <v>7690</v>
      </c>
    </row>
    <row r="17" spans="1:9" ht="27.75" customHeight="1">
      <c r="A17" s="342"/>
      <c r="B17" s="59">
        <v>2100</v>
      </c>
      <c r="C17" s="189"/>
      <c r="D17" s="288" t="s">
        <v>305</v>
      </c>
      <c r="F17" s="315">
        <v>0</v>
      </c>
      <c r="G17" s="315">
        <v>0</v>
      </c>
      <c r="H17" s="315">
        <v>1332</v>
      </c>
    </row>
    <row r="18" spans="1:9" ht="114.75">
      <c r="A18" s="342"/>
      <c r="B18" s="59">
        <v>2200</v>
      </c>
      <c r="C18" s="189"/>
      <c r="D18" s="375" t="s">
        <v>334</v>
      </c>
      <c r="F18" s="315">
        <v>-400</v>
      </c>
      <c r="G18" s="315">
        <v>-148</v>
      </c>
      <c r="H18" s="315">
        <v>-9275</v>
      </c>
    </row>
    <row r="19" spans="1:9" ht="180.75" customHeight="1">
      <c r="A19" s="342"/>
      <c r="B19" s="59">
        <v>2300</v>
      </c>
      <c r="C19" s="189"/>
      <c r="D19" s="288" t="s">
        <v>335</v>
      </c>
      <c r="F19" s="315">
        <v>4961</v>
      </c>
      <c r="G19" s="315">
        <v>7</v>
      </c>
      <c r="H19" s="315">
        <v>-11704</v>
      </c>
    </row>
    <row r="20" spans="1:9" ht="33" hidden="1" customHeight="1">
      <c r="A20" s="342"/>
      <c r="B20" s="59">
        <v>2400</v>
      </c>
      <c r="C20" s="189"/>
      <c r="D20" s="288"/>
      <c r="F20" s="315">
        <v>0</v>
      </c>
      <c r="H20" s="315">
        <v>0</v>
      </c>
    </row>
    <row r="21" spans="1:9" ht="25.5">
      <c r="A21" s="342"/>
      <c r="B21" s="59">
        <v>2500</v>
      </c>
      <c r="C21" s="189"/>
      <c r="D21" s="288" t="s">
        <v>320</v>
      </c>
      <c r="F21" s="315">
        <v>661</v>
      </c>
      <c r="G21" s="315">
        <v>0</v>
      </c>
      <c r="H21" s="315">
        <v>2</v>
      </c>
    </row>
    <row r="22" spans="1:9" ht="25.5">
      <c r="A22" s="342"/>
      <c r="B22" s="59">
        <v>3200</v>
      </c>
      <c r="C22" s="189"/>
      <c r="D22" s="288" t="s">
        <v>321</v>
      </c>
      <c r="F22" s="315">
        <v>0</v>
      </c>
      <c r="G22" s="315">
        <v>0</v>
      </c>
      <c r="H22" s="315">
        <v>-5543</v>
      </c>
    </row>
    <row r="23" spans="1:9" hidden="1">
      <c r="A23" s="342"/>
      <c r="B23" s="59">
        <v>5100</v>
      </c>
      <c r="C23" s="189"/>
      <c r="D23" s="288"/>
    </row>
    <row r="24" spans="1:9" hidden="1">
      <c r="A24" s="342"/>
      <c r="B24" s="59">
        <v>5200</v>
      </c>
      <c r="C24" s="189"/>
      <c r="D24" s="288"/>
    </row>
    <row r="25" spans="1:9" ht="25.5">
      <c r="A25" s="342"/>
      <c r="B25" s="59">
        <v>5100</v>
      </c>
      <c r="C25" s="189"/>
      <c r="D25" s="376" t="s">
        <v>306</v>
      </c>
      <c r="F25" s="315">
        <v>127</v>
      </c>
      <c r="G25" s="315">
        <v>-7</v>
      </c>
      <c r="H25" s="315">
        <v>550</v>
      </c>
    </row>
    <row r="26" spans="1:9" ht="213.75" customHeight="1">
      <c r="A26" s="342"/>
      <c r="B26" s="59">
        <v>5200</v>
      </c>
      <c r="C26" s="189"/>
      <c r="D26" s="374" t="s">
        <v>331</v>
      </c>
      <c r="F26" s="315">
        <v>-5349</v>
      </c>
      <c r="G26" s="315">
        <v>0</v>
      </c>
      <c r="H26" s="315">
        <v>75934</v>
      </c>
    </row>
    <row r="27" spans="1:9" ht="25.5">
      <c r="A27" s="342"/>
      <c r="B27" s="59">
        <v>6200</v>
      </c>
      <c r="C27" s="189"/>
      <c r="D27" s="288" t="s">
        <v>322</v>
      </c>
      <c r="F27" s="315">
        <v>0</v>
      </c>
      <c r="G27" s="315">
        <v>0</v>
      </c>
      <c r="H27" s="315">
        <v>5543</v>
      </c>
    </row>
    <row r="28" spans="1:9" ht="48.75" customHeight="1">
      <c r="A28" s="342"/>
      <c r="B28" s="59">
        <v>6400</v>
      </c>
      <c r="C28" s="189"/>
      <c r="D28" s="375" t="s">
        <v>323</v>
      </c>
      <c r="F28" s="315">
        <v>0</v>
      </c>
      <c r="G28" s="315">
        <v>0</v>
      </c>
      <c r="H28" s="315">
        <v>2505</v>
      </c>
    </row>
    <row r="29" spans="1:9" ht="30.75" hidden="1" customHeight="1">
      <c r="A29" s="342"/>
      <c r="B29" s="59">
        <v>7200</v>
      </c>
      <c r="C29" s="189">
        <f t="shared" ref="C29" si="0">F29+H29</f>
        <v>0</v>
      </c>
      <c r="D29" s="289"/>
      <c r="F29" s="315">
        <v>0</v>
      </c>
      <c r="H29" s="315">
        <v>0</v>
      </c>
    </row>
    <row r="30" spans="1:9" ht="63.75">
      <c r="A30" s="361"/>
      <c r="B30" s="371" t="s">
        <v>25</v>
      </c>
      <c r="C30" s="362">
        <f>SUM(C15:C29)</f>
        <v>0</v>
      </c>
      <c r="D30" s="373" t="s">
        <v>330</v>
      </c>
      <c r="F30" s="335">
        <f>SUM(F15:F29)</f>
        <v>9536</v>
      </c>
      <c r="G30" s="335">
        <f>SUM(G15:G29)</f>
        <v>0</v>
      </c>
      <c r="H30" s="335">
        <f>SUM(H15:H29)</f>
        <v>86815</v>
      </c>
      <c r="I30" s="335">
        <f>SUM(F30:H30)</f>
        <v>96351</v>
      </c>
    </row>
    <row r="31" spans="1:9" hidden="1">
      <c r="A31" s="347"/>
      <c r="B31" s="201"/>
      <c r="C31" s="202" t="e">
        <f>C12-#REF!</f>
        <v>#REF!</v>
      </c>
      <c r="D31" s="256"/>
    </row>
    <row r="32" spans="1:9">
      <c r="A32" s="349"/>
      <c r="B32" s="350"/>
      <c r="E32" s="335"/>
    </row>
    <row r="33" spans="1:5" ht="13.5" customHeight="1">
      <c r="A33" s="349"/>
      <c r="B33" s="350"/>
      <c r="E33" s="335"/>
    </row>
    <row r="34" spans="1:5">
      <c r="A34" s="349"/>
      <c r="B34" s="352"/>
      <c r="E34" s="335"/>
    </row>
    <row r="35" spans="1:5">
      <c r="A35" s="349"/>
      <c r="B35" s="352"/>
      <c r="E35" s="335"/>
    </row>
    <row r="36" spans="1:5">
      <c r="A36" s="349"/>
      <c r="B36" s="352"/>
      <c r="E36" s="335"/>
    </row>
    <row r="37" spans="1:5">
      <c r="A37" s="349"/>
      <c r="B37" s="352"/>
      <c r="E37" s="335"/>
    </row>
    <row r="38" spans="1:5">
      <c r="A38" s="349"/>
      <c r="B38" s="350"/>
      <c r="E38" s="335"/>
    </row>
    <row r="39" spans="1:5">
      <c r="A39" s="349"/>
      <c r="B39" s="350"/>
      <c r="E39" s="335"/>
    </row>
    <row r="40" spans="1:5">
      <c r="A40" s="349"/>
      <c r="B40" s="350"/>
    </row>
    <row r="41" spans="1:5">
      <c r="A41" s="349"/>
      <c r="B41" s="350"/>
    </row>
    <row r="42" spans="1:5">
      <c r="A42" s="349"/>
      <c r="B42" s="352"/>
    </row>
    <row r="43" spans="1:5">
      <c r="A43" s="349"/>
      <c r="B43" s="350"/>
    </row>
    <row r="44" spans="1:5">
      <c r="A44" s="349"/>
      <c r="B44" s="350"/>
    </row>
    <row r="45" spans="1:5">
      <c r="A45" s="349"/>
      <c r="B45" s="350"/>
    </row>
    <row r="46" spans="1:5">
      <c r="A46" s="349"/>
      <c r="B46" s="350"/>
    </row>
    <row r="47" spans="1:5">
      <c r="A47" s="349"/>
      <c r="B47" s="350"/>
    </row>
    <row r="48" spans="1:5">
      <c r="A48" s="349"/>
      <c r="B48" s="350"/>
    </row>
    <row r="49" spans="1:2">
      <c r="A49" s="349"/>
      <c r="B49" s="350"/>
    </row>
    <row r="50" spans="1:2">
      <c r="A50" s="349"/>
      <c r="B50" s="352"/>
    </row>
    <row r="51" spans="1:2">
      <c r="A51" s="349"/>
      <c r="B51" s="350"/>
    </row>
    <row r="52" spans="1:2">
      <c r="A52" s="349"/>
      <c r="B52" s="350"/>
    </row>
    <row r="53" spans="1:2">
      <c r="A53" s="349"/>
      <c r="B53" s="352"/>
    </row>
    <row r="54" spans="1:2">
      <c r="A54" s="349"/>
      <c r="B54" s="350"/>
    </row>
    <row r="55" spans="1:2">
      <c r="A55" s="349"/>
      <c r="B55" s="350"/>
    </row>
    <row r="56" spans="1:2">
      <c r="A56" s="349"/>
      <c r="B56" s="350"/>
    </row>
    <row r="57" spans="1:2">
      <c r="A57" s="349"/>
      <c r="B57" s="353"/>
    </row>
    <row r="58" spans="1:2">
      <c r="A58" s="349"/>
      <c r="B58" s="354"/>
    </row>
    <row r="59" spans="1:2">
      <c r="A59" s="349"/>
      <c r="B59" s="352"/>
    </row>
    <row r="60" spans="1:2">
      <c r="A60" s="349"/>
      <c r="B60" s="350"/>
    </row>
    <row r="61" spans="1:2">
      <c r="A61" s="349"/>
      <c r="B61" s="350"/>
    </row>
    <row r="62" spans="1:2">
      <c r="A62" s="349"/>
      <c r="B62" s="350"/>
    </row>
    <row r="63" spans="1:2">
      <c r="A63" s="349"/>
      <c r="B63" s="350"/>
    </row>
    <row r="64" spans="1:2">
      <c r="A64" s="349"/>
      <c r="B64" s="352"/>
    </row>
    <row r="65" spans="1:2">
      <c r="A65" s="349"/>
      <c r="B65" s="350"/>
    </row>
    <row r="66" spans="1:2">
      <c r="A66" s="349"/>
      <c r="B66" s="350"/>
    </row>
    <row r="67" spans="1:2">
      <c r="A67" s="349"/>
      <c r="B67" s="350"/>
    </row>
    <row r="68" spans="1:2">
      <c r="A68" s="349"/>
      <c r="B68" s="350"/>
    </row>
    <row r="69" spans="1:2">
      <c r="A69" s="349"/>
      <c r="B69" s="352"/>
    </row>
    <row r="70" spans="1:2">
      <c r="A70" s="349"/>
      <c r="B70" s="352"/>
    </row>
    <row r="71" spans="1:2">
      <c r="A71" s="349"/>
      <c r="B71" s="352"/>
    </row>
    <row r="72" spans="1:2">
      <c r="A72" s="349"/>
      <c r="B72" s="350"/>
    </row>
    <row r="73" spans="1:2">
      <c r="A73" s="349"/>
      <c r="B73" s="350"/>
    </row>
    <row r="74" spans="1:2">
      <c r="A74" s="349"/>
      <c r="B74" s="352"/>
    </row>
    <row r="75" spans="1:2">
      <c r="A75" s="349"/>
      <c r="B75" s="350"/>
    </row>
    <row r="76" spans="1:2">
      <c r="A76" s="349"/>
      <c r="B76" s="350"/>
    </row>
    <row r="77" spans="1:2">
      <c r="A77" s="349"/>
      <c r="B77" s="352"/>
    </row>
    <row r="78" spans="1:2">
      <c r="A78" s="349"/>
      <c r="B78" s="350"/>
    </row>
    <row r="79" spans="1:2">
      <c r="A79" s="349"/>
      <c r="B79" s="350"/>
    </row>
    <row r="80" spans="1:2">
      <c r="A80" s="349"/>
      <c r="B80" s="354"/>
    </row>
    <row r="81" spans="1:2">
      <c r="A81" s="349"/>
      <c r="B81" s="352"/>
    </row>
    <row r="82" spans="1:2">
      <c r="A82" s="349"/>
      <c r="B82" s="352"/>
    </row>
    <row r="83" spans="1:2">
      <c r="A83" s="349"/>
      <c r="B83" s="355"/>
    </row>
    <row r="84" spans="1:2">
      <c r="A84" s="349"/>
      <c r="B84" s="353"/>
    </row>
    <row r="85" spans="1:2">
      <c r="A85" s="349"/>
      <c r="B85" s="354"/>
    </row>
    <row r="86" spans="1:2">
      <c r="A86" s="349"/>
      <c r="B86" s="352"/>
    </row>
    <row r="87" spans="1:2">
      <c r="A87" s="349"/>
      <c r="B87" s="350"/>
    </row>
    <row r="88" spans="1:2">
      <c r="A88" s="349"/>
      <c r="B88" s="350"/>
    </row>
    <row r="89" spans="1:2">
      <c r="A89" s="349"/>
      <c r="B89" s="350"/>
    </row>
    <row r="90" spans="1:2">
      <c r="A90" s="349"/>
      <c r="B90" s="350"/>
    </row>
    <row r="91" spans="1:2">
      <c r="A91" s="349"/>
      <c r="B91" s="350"/>
    </row>
    <row r="92" spans="1:2">
      <c r="A92" s="349"/>
      <c r="B92" s="350"/>
    </row>
    <row r="93" spans="1:2">
      <c r="A93" s="349"/>
      <c r="B93" s="350"/>
    </row>
    <row r="94" spans="1:2">
      <c r="A94" s="349"/>
      <c r="B94" s="350"/>
    </row>
    <row r="95" spans="1:2">
      <c r="A95" s="349"/>
      <c r="B95" s="350"/>
    </row>
    <row r="96" spans="1:2">
      <c r="A96" s="349"/>
      <c r="B96" s="352"/>
    </row>
    <row r="97" spans="1:2">
      <c r="A97" s="349"/>
      <c r="B97" s="350"/>
    </row>
    <row r="98" spans="1:2">
      <c r="A98" s="349"/>
      <c r="B98" s="350"/>
    </row>
    <row r="99" spans="1:2">
      <c r="A99" s="349"/>
      <c r="B99" s="350"/>
    </row>
    <row r="100" spans="1:2">
      <c r="A100" s="349"/>
      <c r="B100" s="352"/>
    </row>
    <row r="101" spans="1:2">
      <c r="A101" s="349"/>
      <c r="B101" s="350"/>
    </row>
    <row r="102" spans="1:2">
      <c r="A102" s="349"/>
      <c r="B102" s="350"/>
    </row>
    <row r="103" spans="1:2">
      <c r="A103" s="349"/>
      <c r="B103" s="352"/>
    </row>
    <row r="104" spans="1:2">
      <c r="A104" s="349"/>
      <c r="B104" s="352"/>
    </row>
    <row r="105" spans="1:2">
      <c r="A105" s="349"/>
      <c r="B105" s="350"/>
    </row>
    <row r="106" spans="1:2">
      <c r="A106" s="349"/>
      <c r="B106" s="350"/>
    </row>
    <row r="107" spans="1:2">
      <c r="A107" s="349"/>
      <c r="B107" s="354"/>
    </row>
    <row r="108" spans="1:2">
      <c r="A108" s="349"/>
      <c r="B108" s="352"/>
    </row>
    <row r="109" spans="1:2">
      <c r="A109" s="349"/>
      <c r="B109" s="350"/>
    </row>
    <row r="110" spans="1:2">
      <c r="A110" s="349"/>
      <c r="B110" s="350"/>
    </row>
    <row r="111" spans="1:2">
      <c r="A111" s="349"/>
      <c r="B111" s="350"/>
    </row>
    <row r="112" spans="1:2">
      <c r="A112" s="349"/>
      <c r="B112" s="350"/>
    </row>
    <row r="113" spans="1:2">
      <c r="A113" s="349"/>
      <c r="B113" s="350"/>
    </row>
    <row r="114" spans="1:2">
      <c r="A114" s="349"/>
      <c r="B114" s="350"/>
    </row>
    <row r="115" spans="1:2">
      <c r="A115" s="349"/>
      <c r="B115" s="350"/>
    </row>
    <row r="116" spans="1:2">
      <c r="A116" s="349"/>
      <c r="B116" s="354"/>
    </row>
    <row r="117" spans="1:2">
      <c r="A117" s="349"/>
      <c r="B117" s="354"/>
    </row>
    <row r="118" spans="1:2">
      <c r="A118" s="349"/>
      <c r="B118" s="354"/>
    </row>
    <row r="119" spans="1:2">
      <c r="A119" s="349"/>
      <c r="B119" s="352"/>
    </row>
    <row r="120" spans="1:2">
      <c r="A120" s="349"/>
      <c r="B120" s="350"/>
    </row>
    <row r="121" spans="1:2">
      <c r="A121" s="349"/>
      <c r="B121" s="350"/>
    </row>
    <row r="122" spans="1:2">
      <c r="A122" s="349"/>
      <c r="B122" s="350"/>
    </row>
    <row r="123" spans="1:2">
      <c r="A123" s="349"/>
      <c r="B123" s="350"/>
    </row>
    <row r="124" spans="1:2">
      <c r="A124" s="349"/>
      <c r="B124" s="350"/>
    </row>
    <row r="125" spans="1:2">
      <c r="A125" s="349"/>
      <c r="B125" s="350"/>
    </row>
    <row r="126" spans="1:2">
      <c r="A126" s="349"/>
      <c r="B126" s="350"/>
    </row>
    <row r="127" spans="1:2">
      <c r="A127" s="349"/>
      <c r="B127" s="350"/>
    </row>
    <row r="128" spans="1:2">
      <c r="A128" s="349"/>
      <c r="B128" s="350"/>
    </row>
    <row r="129" spans="1:2">
      <c r="A129" s="349"/>
      <c r="B129" s="352"/>
    </row>
    <row r="130" spans="1:2">
      <c r="A130" s="349"/>
      <c r="B130" s="354"/>
    </row>
    <row r="131" spans="1:2">
      <c r="A131" s="349"/>
      <c r="B131" s="352"/>
    </row>
    <row r="132" spans="1:2">
      <c r="A132" s="349"/>
      <c r="B132" s="352"/>
    </row>
    <row r="133" spans="1:2">
      <c r="A133" s="349"/>
      <c r="B133" s="352"/>
    </row>
    <row r="134" spans="1:2">
      <c r="A134" s="349"/>
      <c r="B134" s="352"/>
    </row>
    <row r="135" spans="1:2">
      <c r="A135" s="349"/>
      <c r="B135" s="352"/>
    </row>
    <row r="136" spans="1:2">
      <c r="A136" s="349"/>
      <c r="B136" s="354"/>
    </row>
    <row r="137" spans="1:2">
      <c r="A137" s="349"/>
      <c r="B137" s="352"/>
    </row>
    <row r="138" spans="1:2">
      <c r="A138" s="349"/>
      <c r="B138" s="352"/>
    </row>
    <row r="139" spans="1:2">
      <c r="A139" s="349"/>
      <c r="B139" s="352"/>
    </row>
    <row r="140" spans="1:2">
      <c r="A140" s="349"/>
      <c r="B140" s="354"/>
    </row>
    <row r="141" spans="1:2">
      <c r="A141" s="349"/>
      <c r="B141" s="352"/>
    </row>
    <row r="142" spans="1:2">
      <c r="A142" s="349"/>
      <c r="B142" s="350"/>
    </row>
    <row r="143" spans="1:2">
      <c r="A143" s="349"/>
      <c r="B143" s="350"/>
    </row>
    <row r="144" spans="1:2">
      <c r="A144" s="349"/>
      <c r="B144" s="352"/>
    </row>
    <row r="145" spans="1:2">
      <c r="A145" s="349"/>
      <c r="B145" s="350"/>
    </row>
    <row r="146" spans="1:2">
      <c r="A146" s="349"/>
      <c r="B146" s="350"/>
    </row>
    <row r="147" spans="1:2">
      <c r="A147" s="349"/>
      <c r="B147" s="354"/>
    </row>
    <row r="148" spans="1:2">
      <c r="A148" s="349"/>
      <c r="B148" s="352"/>
    </row>
    <row r="149" spans="1:2">
      <c r="A149" s="349"/>
      <c r="B149" s="352"/>
    </row>
    <row r="150" spans="1:2">
      <c r="A150" s="349"/>
      <c r="B150" s="352"/>
    </row>
    <row r="151" spans="1:2">
      <c r="A151" s="349"/>
      <c r="B151" s="353"/>
    </row>
    <row r="152" spans="1:2">
      <c r="A152" s="349"/>
      <c r="B152" s="354"/>
    </row>
    <row r="153" spans="1:2">
      <c r="A153" s="349"/>
      <c r="B153" s="352"/>
    </row>
    <row r="154" spans="1:2">
      <c r="A154" s="349"/>
      <c r="B154" s="350"/>
    </row>
    <row r="155" spans="1:2">
      <c r="A155" s="349"/>
      <c r="B155" s="350"/>
    </row>
    <row r="156" spans="1:2">
      <c r="A156" s="349"/>
      <c r="B156" s="352"/>
    </row>
    <row r="157" spans="1:2">
      <c r="A157" s="349"/>
      <c r="B157" s="350"/>
    </row>
    <row r="158" spans="1:2">
      <c r="A158" s="349"/>
      <c r="B158" s="350"/>
    </row>
    <row r="159" spans="1:2">
      <c r="A159" s="349"/>
      <c r="B159" s="354"/>
    </row>
    <row r="160" spans="1:2">
      <c r="A160" s="349"/>
      <c r="B160" s="352"/>
    </row>
    <row r="161" spans="1:2">
      <c r="A161" s="349"/>
      <c r="B161" s="352"/>
    </row>
    <row r="162" spans="1:2">
      <c r="A162" s="349"/>
      <c r="B162" s="352"/>
    </row>
    <row r="163" spans="1:2">
      <c r="A163" s="349"/>
      <c r="B163" s="352"/>
    </row>
    <row r="164" spans="1:2">
      <c r="A164" s="349"/>
      <c r="B164" s="352"/>
    </row>
    <row r="165" spans="1:2">
      <c r="A165" s="349"/>
      <c r="B165" s="354"/>
    </row>
    <row r="166" spans="1:2">
      <c r="A166" s="349"/>
      <c r="B166" s="352"/>
    </row>
    <row r="167" spans="1:2">
      <c r="A167" s="349"/>
      <c r="B167" s="350"/>
    </row>
    <row r="168" spans="1:2">
      <c r="A168" s="349"/>
      <c r="B168" s="356"/>
    </row>
    <row r="169" spans="1:2">
      <c r="A169" s="349"/>
      <c r="B169" s="356"/>
    </row>
    <row r="170" spans="1:2">
      <c r="A170" s="349"/>
      <c r="B170" s="356"/>
    </row>
    <row r="171" spans="1:2">
      <c r="A171" s="349"/>
      <c r="B171" s="356"/>
    </row>
    <row r="172" spans="1:2">
      <c r="A172" s="349"/>
      <c r="B172" s="356"/>
    </row>
    <row r="173" spans="1:2">
      <c r="A173" s="349"/>
      <c r="B173" s="356"/>
    </row>
    <row r="174" spans="1:2">
      <c r="A174" s="349"/>
      <c r="B174" s="317"/>
    </row>
    <row r="175" spans="1:2">
      <c r="A175" s="349"/>
      <c r="B175" s="317"/>
    </row>
    <row r="176" spans="1:2">
      <c r="A176" s="349"/>
      <c r="B176" s="317"/>
    </row>
    <row r="177" spans="1:2">
      <c r="A177" s="349"/>
      <c r="B177" s="317"/>
    </row>
    <row r="178" spans="1:2">
      <c r="A178" s="349"/>
      <c r="B178" s="317"/>
    </row>
    <row r="179" spans="1:2">
      <c r="A179" s="349"/>
      <c r="B179" s="317"/>
    </row>
    <row r="180" spans="1:2">
      <c r="A180" s="349"/>
      <c r="B180" s="317"/>
    </row>
    <row r="181" spans="1:2">
      <c r="A181" s="349"/>
      <c r="B181" s="317"/>
    </row>
    <row r="182" spans="1:2">
      <c r="A182" s="349"/>
      <c r="B182" s="317"/>
    </row>
    <row r="183" spans="1:2">
      <c r="A183" s="349"/>
      <c r="B183" s="317"/>
    </row>
    <row r="184" spans="1:2">
      <c r="A184" s="349"/>
      <c r="B184" s="317"/>
    </row>
    <row r="185" spans="1:2">
      <c r="A185" s="349"/>
      <c r="B185" s="317"/>
    </row>
    <row r="186" spans="1:2">
      <c r="A186" s="349"/>
      <c r="B186" s="317"/>
    </row>
    <row r="187" spans="1:2">
      <c r="A187" s="349"/>
      <c r="B187" s="317"/>
    </row>
    <row r="188" spans="1:2">
      <c r="A188" s="349"/>
      <c r="B188" s="317"/>
    </row>
    <row r="189" spans="1:2">
      <c r="A189" s="349"/>
      <c r="B189" s="317"/>
    </row>
    <row r="190" spans="1:2">
      <c r="A190" s="349"/>
      <c r="B190" s="317"/>
    </row>
    <row r="191" spans="1:2">
      <c r="A191" s="349"/>
      <c r="B191" s="317"/>
    </row>
    <row r="192" spans="1:2">
      <c r="A192" s="349"/>
      <c r="B192" s="317"/>
    </row>
    <row r="193" spans="1:2">
      <c r="A193" s="349"/>
      <c r="B193" s="317"/>
    </row>
    <row r="194" spans="1:2">
      <c r="A194" s="349"/>
      <c r="B194" s="317"/>
    </row>
    <row r="195" spans="1:2">
      <c r="A195" s="349"/>
      <c r="B195" s="317"/>
    </row>
    <row r="196" spans="1:2">
      <c r="A196" s="349"/>
      <c r="B196" s="317"/>
    </row>
    <row r="197" spans="1:2">
      <c r="A197" s="349"/>
      <c r="B197" s="317"/>
    </row>
    <row r="198" spans="1:2">
      <c r="A198" s="349"/>
      <c r="B198" s="317"/>
    </row>
    <row r="199" spans="1:2">
      <c r="A199" s="349"/>
      <c r="B199" s="317"/>
    </row>
    <row r="200" spans="1:2">
      <c r="A200" s="349"/>
      <c r="B200" s="317"/>
    </row>
    <row r="201" spans="1:2">
      <c r="A201" s="349"/>
      <c r="B201" s="317"/>
    </row>
    <row r="202" spans="1:2">
      <c r="A202" s="349"/>
      <c r="B202" s="317"/>
    </row>
    <row r="203" spans="1:2">
      <c r="A203" s="349"/>
      <c r="B203" s="317"/>
    </row>
    <row r="204" spans="1:2">
      <c r="A204" s="349"/>
      <c r="B204" s="317"/>
    </row>
    <row r="205" spans="1:2">
      <c r="A205" s="349"/>
      <c r="B205" s="317"/>
    </row>
    <row r="206" spans="1:2">
      <c r="A206" s="349"/>
      <c r="B206" s="317"/>
    </row>
    <row r="207" spans="1:2">
      <c r="A207" s="349"/>
      <c r="B207" s="317"/>
    </row>
    <row r="208" spans="1:2">
      <c r="A208" s="349"/>
      <c r="B208" s="317"/>
    </row>
    <row r="209" spans="1:2">
      <c r="A209" s="349"/>
      <c r="B209" s="317"/>
    </row>
    <row r="210" spans="1:2">
      <c r="A210" s="349"/>
      <c r="B210" s="317"/>
    </row>
    <row r="211" spans="1:2">
      <c r="A211" s="349"/>
      <c r="B211" s="317"/>
    </row>
    <row r="212" spans="1:2">
      <c r="A212" s="349"/>
      <c r="B212" s="317"/>
    </row>
    <row r="213" spans="1:2">
      <c r="A213" s="349"/>
      <c r="B213" s="317"/>
    </row>
    <row r="214" spans="1:2">
      <c r="A214" s="349"/>
      <c r="B214" s="317"/>
    </row>
    <row r="215" spans="1:2">
      <c r="A215" s="349"/>
      <c r="B215" s="317"/>
    </row>
    <row r="216" spans="1:2">
      <c r="A216" s="349"/>
      <c r="B216" s="317"/>
    </row>
    <row r="217" spans="1:2">
      <c r="A217" s="349"/>
      <c r="B217" s="317"/>
    </row>
    <row r="218" spans="1:2">
      <c r="A218" s="349"/>
      <c r="B218" s="317"/>
    </row>
    <row r="219" spans="1:2">
      <c r="A219" s="349"/>
      <c r="B219" s="317"/>
    </row>
    <row r="220" spans="1:2">
      <c r="A220" s="349"/>
      <c r="B220" s="317"/>
    </row>
    <row r="221" spans="1:2">
      <c r="A221" s="349"/>
      <c r="B221" s="317"/>
    </row>
    <row r="222" spans="1:2">
      <c r="A222" s="349"/>
      <c r="B222" s="317"/>
    </row>
    <row r="223" spans="1:2">
      <c r="A223" s="349"/>
      <c r="B223" s="317"/>
    </row>
    <row r="224" spans="1:2">
      <c r="A224" s="349"/>
      <c r="B224" s="317"/>
    </row>
    <row r="225" spans="1:2">
      <c r="A225" s="349"/>
      <c r="B225" s="317"/>
    </row>
    <row r="226" spans="1:2">
      <c r="A226" s="349"/>
      <c r="B226" s="317"/>
    </row>
    <row r="227" spans="1:2">
      <c r="A227" s="349"/>
      <c r="B227" s="317"/>
    </row>
    <row r="228" spans="1:2">
      <c r="A228" s="349"/>
      <c r="B228" s="317"/>
    </row>
    <row r="229" spans="1:2">
      <c r="A229" s="349"/>
      <c r="B229" s="317"/>
    </row>
    <row r="230" spans="1:2">
      <c r="A230" s="349"/>
      <c r="B230" s="317"/>
    </row>
    <row r="231" spans="1:2">
      <c r="A231" s="349"/>
      <c r="B231" s="317"/>
    </row>
    <row r="232" spans="1:2">
      <c r="A232" s="349"/>
      <c r="B232" s="317"/>
    </row>
    <row r="233" spans="1:2">
      <c r="A233" s="349"/>
      <c r="B233" s="317"/>
    </row>
    <row r="234" spans="1:2">
      <c r="A234" s="349"/>
      <c r="B234" s="317"/>
    </row>
    <row r="235" spans="1:2">
      <c r="A235" s="349"/>
      <c r="B235" s="317"/>
    </row>
    <row r="236" spans="1:2">
      <c r="A236" s="349"/>
      <c r="B236" s="317"/>
    </row>
    <row r="237" spans="1:2">
      <c r="A237" s="349"/>
      <c r="B237" s="317"/>
    </row>
    <row r="238" spans="1:2">
      <c r="A238" s="349"/>
      <c r="B238" s="317"/>
    </row>
    <row r="239" spans="1:2">
      <c r="A239" s="349"/>
      <c r="B239" s="317"/>
    </row>
    <row r="240" spans="1:2">
      <c r="A240" s="349"/>
      <c r="B240" s="317"/>
    </row>
    <row r="241" spans="1:2">
      <c r="A241" s="349"/>
      <c r="B241" s="317"/>
    </row>
    <row r="242" spans="1:2">
      <c r="A242" s="349"/>
      <c r="B242" s="317"/>
    </row>
    <row r="243" spans="1:2">
      <c r="A243" s="349"/>
      <c r="B243" s="317"/>
    </row>
    <row r="244" spans="1:2">
      <c r="A244" s="349"/>
      <c r="B244" s="317"/>
    </row>
    <row r="245" spans="1:2">
      <c r="A245" s="349"/>
      <c r="B245" s="317"/>
    </row>
    <row r="246" spans="1:2">
      <c r="A246" s="349"/>
      <c r="B246" s="317"/>
    </row>
    <row r="247" spans="1:2">
      <c r="A247" s="349"/>
      <c r="B247" s="317"/>
    </row>
    <row r="248" spans="1:2">
      <c r="A248" s="349"/>
      <c r="B248" s="317"/>
    </row>
    <row r="249" spans="1:2">
      <c r="A249" s="349"/>
      <c r="B249" s="317"/>
    </row>
    <row r="250" spans="1:2">
      <c r="A250" s="349"/>
      <c r="B250" s="317"/>
    </row>
    <row r="251" spans="1:2">
      <c r="A251" s="349"/>
      <c r="B251" s="317"/>
    </row>
    <row r="252" spans="1:2">
      <c r="A252" s="349"/>
      <c r="B252" s="317"/>
    </row>
    <row r="253" spans="1:2">
      <c r="A253" s="349"/>
      <c r="B253" s="317"/>
    </row>
    <row r="254" spans="1:2">
      <c r="A254" s="349"/>
      <c r="B254" s="317"/>
    </row>
    <row r="255" spans="1:2">
      <c r="A255" s="349"/>
      <c r="B255" s="317"/>
    </row>
    <row r="256" spans="1:2">
      <c r="A256" s="349"/>
      <c r="B256" s="317"/>
    </row>
    <row r="257" spans="1:2">
      <c r="A257" s="349"/>
      <c r="B257" s="317"/>
    </row>
    <row r="258" spans="1:2">
      <c r="A258" s="349"/>
      <c r="B258" s="317"/>
    </row>
    <row r="259" spans="1:2">
      <c r="A259" s="349"/>
      <c r="B259" s="317"/>
    </row>
    <row r="260" spans="1:2">
      <c r="A260" s="349"/>
      <c r="B260" s="317"/>
    </row>
    <row r="261" spans="1:2">
      <c r="A261" s="349"/>
      <c r="B261" s="317"/>
    </row>
    <row r="262" spans="1:2">
      <c r="A262" s="349"/>
      <c r="B262" s="317"/>
    </row>
    <row r="263" spans="1:2">
      <c r="A263" s="349"/>
      <c r="B263" s="317"/>
    </row>
    <row r="264" spans="1:2">
      <c r="A264" s="349"/>
      <c r="B264" s="317"/>
    </row>
    <row r="265" spans="1:2">
      <c r="A265" s="349"/>
      <c r="B265" s="317"/>
    </row>
    <row r="266" spans="1:2">
      <c r="A266" s="349"/>
      <c r="B266" s="317"/>
    </row>
    <row r="267" spans="1:2">
      <c r="A267" s="349"/>
      <c r="B267" s="317"/>
    </row>
    <row r="268" spans="1:2">
      <c r="A268" s="349"/>
      <c r="B268" s="317"/>
    </row>
    <row r="269" spans="1:2">
      <c r="A269" s="349"/>
      <c r="B269" s="317"/>
    </row>
    <row r="270" spans="1:2">
      <c r="A270" s="349"/>
      <c r="B270" s="317"/>
    </row>
    <row r="271" spans="1:2">
      <c r="A271" s="349"/>
      <c r="B271" s="317"/>
    </row>
    <row r="272" spans="1:2">
      <c r="A272" s="349"/>
      <c r="B272" s="317"/>
    </row>
    <row r="273" spans="1:2">
      <c r="A273" s="349"/>
      <c r="B273" s="317"/>
    </row>
    <row r="274" spans="1:2">
      <c r="A274" s="349"/>
      <c r="B274" s="317"/>
    </row>
    <row r="275" spans="1:2">
      <c r="A275" s="349"/>
      <c r="B275" s="317"/>
    </row>
    <row r="276" spans="1:2">
      <c r="A276" s="349"/>
      <c r="B276" s="317"/>
    </row>
    <row r="277" spans="1:2">
      <c r="A277" s="349"/>
      <c r="B277" s="317"/>
    </row>
    <row r="278" spans="1:2">
      <c r="A278" s="349"/>
      <c r="B278" s="317"/>
    </row>
    <row r="279" spans="1:2">
      <c r="A279" s="349"/>
      <c r="B279" s="317"/>
    </row>
    <row r="280" spans="1:2">
      <c r="A280" s="349"/>
      <c r="B280" s="317"/>
    </row>
    <row r="281" spans="1:2">
      <c r="A281" s="349"/>
      <c r="B281" s="317"/>
    </row>
    <row r="282" spans="1:2">
      <c r="A282" s="349"/>
      <c r="B282" s="317"/>
    </row>
    <row r="283" spans="1:2">
      <c r="A283" s="349"/>
      <c r="B283" s="317"/>
    </row>
    <row r="284" spans="1:2">
      <c r="A284" s="349"/>
      <c r="B284" s="317"/>
    </row>
    <row r="285" spans="1:2">
      <c r="A285" s="349"/>
      <c r="B285" s="317"/>
    </row>
    <row r="286" spans="1:2">
      <c r="A286" s="349"/>
      <c r="B286" s="317"/>
    </row>
    <row r="287" spans="1:2">
      <c r="A287" s="349"/>
      <c r="B287" s="317"/>
    </row>
    <row r="288" spans="1:2">
      <c r="A288" s="349"/>
      <c r="B288" s="317"/>
    </row>
    <row r="289" spans="1:2">
      <c r="A289" s="349"/>
      <c r="B289" s="317"/>
    </row>
    <row r="290" spans="1:2">
      <c r="A290" s="349"/>
      <c r="B290" s="317"/>
    </row>
    <row r="291" spans="1:2">
      <c r="A291" s="349"/>
      <c r="B291" s="317"/>
    </row>
    <row r="292" spans="1:2">
      <c r="A292" s="349"/>
      <c r="B292" s="317"/>
    </row>
    <row r="293" spans="1:2">
      <c r="A293" s="349"/>
      <c r="B293" s="317"/>
    </row>
    <row r="294" spans="1:2">
      <c r="A294" s="349"/>
      <c r="B294" s="317"/>
    </row>
    <row r="295" spans="1:2">
      <c r="A295" s="349"/>
      <c r="B295" s="317"/>
    </row>
    <row r="296" spans="1:2">
      <c r="A296" s="349"/>
      <c r="B296" s="317"/>
    </row>
    <row r="297" spans="1:2">
      <c r="A297" s="349"/>
      <c r="B297" s="317"/>
    </row>
    <row r="298" spans="1:2">
      <c r="A298" s="349"/>
      <c r="B298" s="317"/>
    </row>
    <row r="299" spans="1:2">
      <c r="A299" s="349"/>
      <c r="B299" s="317"/>
    </row>
    <row r="300" spans="1:2">
      <c r="A300" s="349"/>
      <c r="B300" s="317"/>
    </row>
    <row r="301" spans="1:2">
      <c r="A301" s="349"/>
      <c r="B301" s="317"/>
    </row>
    <row r="302" spans="1:2">
      <c r="A302" s="349"/>
      <c r="B302" s="317"/>
    </row>
    <row r="303" spans="1:2">
      <c r="A303" s="349"/>
      <c r="B303" s="317"/>
    </row>
    <row r="304" spans="1:2">
      <c r="A304" s="349"/>
      <c r="B304" s="317"/>
    </row>
    <row r="305" spans="1:2">
      <c r="A305" s="349"/>
      <c r="B305" s="317"/>
    </row>
    <row r="306" spans="1:2">
      <c r="A306" s="349"/>
      <c r="B306" s="317"/>
    </row>
    <row r="307" spans="1:2">
      <c r="A307" s="349"/>
      <c r="B307" s="317"/>
    </row>
    <row r="308" spans="1:2">
      <c r="A308" s="349"/>
      <c r="B308" s="317"/>
    </row>
    <row r="309" spans="1:2">
      <c r="A309" s="349"/>
      <c r="B309" s="317"/>
    </row>
    <row r="310" spans="1:2">
      <c r="A310" s="349"/>
      <c r="B310" s="317"/>
    </row>
    <row r="311" spans="1:2">
      <c r="A311" s="349"/>
      <c r="B311" s="317"/>
    </row>
    <row r="312" spans="1:2">
      <c r="A312" s="349"/>
      <c r="B312" s="317"/>
    </row>
    <row r="313" spans="1:2">
      <c r="A313" s="349"/>
      <c r="B313" s="317"/>
    </row>
    <row r="314" spans="1:2">
      <c r="A314" s="349"/>
      <c r="B314" s="317"/>
    </row>
    <row r="315" spans="1:2">
      <c r="A315" s="349"/>
      <c r="B315" s="317"/>
    </row>
    <row r="316" spans="1:2">
      <c r="A316" s="349"/>
      <c r="B316" s="317"/>
    </row>
    <row r="317" spans="1:2">
      <c r="A317" s="349"/>
      <c r="B317" s="317"/>
    </row>
    <row r="318" spans="1:2">
      <c r="A318" s="349"/>
      <c r="B318" s="317"/>
    </row>
    <row r="319" spans="1:2">
      <c r="A319" s="349"/>
      <c r="B319" s="317"/>
    </row>
    <row r="320" spans="1:2">
      <c r="A320" s="349"/>
      <c r="B320" s="317"/>
    </row>
    <row r="321" spans="1:2">
      <c r="A321" s="349"/>
      <c r="B321" s="317"/>
    </row>
    <row r="322" spans="1:2">
      <c r="A322" s="349"/>
      <c r="B322" s="317"/>
    </row>
    <row r="323" spans="1:2">
      <c r="A323" s="349"/>
      <c r="B323" s="317"/>
    </row>
    <row r="324" spans="1:2">
      <c r="A324" s="349"/>
      <c r="B324" s="317"/>
    </row>
    <row r="325" spans="1:2">
      <c r="A325" s="349"/>
      <c r="B325" s="317"/>
    </row>
    <row r="326" spans="1:2">
      <c r="A326" s="349"/>
      <c r="B326" s="317"/>
    </row>
    <row r="327" spans="1:2">
      <c r="A327" s="349"/>
      <c r="B327" s="317"/>
    </row>
    <row r="328" spans="1:2">
      <c r="A328" s="349"/>
      <c r="B328" s="317"/>
    </row>
    <row r="329" spans="1:2">
      <c r="A329" s="349"/>
      <c r="B329" s="317"/>
    </row>
    <row r="330" spans="1:2">
      <c r="A330" s="349"/>
      <c r="B330" s="317"/>
    </row>
    <row r="331" spans="1:2">
      <c r="A331" s="349"/>
      <c r="B331" s="317"/>
    </row>
    <row r="332" spans="1:2">
      <c r="A332" s="349"/>
      <c r="B332" s="317"/>
    </row>
    <row r="333" spans="1:2">
      <c r="A333" s="349"/>
      <c r="B333" s="317"/>
    </row>
  </sheetData>
  <dataValidations count="1">
    <dataValidation type="list" allowBlank="1" showInputMessage="1" showErrorMessage="1" sqref="IN65049 WUZ982553 WLD982553 WBH982553 VRL982553 VHP982553 UXT982553 UNX982553 UEB982553 TUF982553 TKJ982553 TAN982553 SQR982553 SGV982553 RWZ982553 RND982553 RDH982553 QTL982553 QJP982553 PZT982553 PPX982553 PGB982553 OWF982553 OMJ982553 OCN982553 NSR982553 NIV982553 MYZ982553 MPD982553 MFH982553 LVL982553 LLP982553 LBT982553 KRX982553 KIB982553 JYF982553 JOJ982553 JEN982553 IUR982553 IKV982553 IAZ982553 HRD982553 HHH982553 GXL982553 GNP982553 GDT982553 FTX982553 FKB982553 FAF982553 EQJ982553 EGN982553 DWR982553 DMV982553 DCZ982553 CTD982553 CJH982553 BZL982553 BPP982553 BFT982553 AVX982553 AMB982553 ACF982553 SJ982553 IN982553 C982553 WUZ917017 WLD917017 WBH917017 VRL917017 VHP917017 UXT917017 UNX917017 UEB917017 TUF917017 TKJ917017 TAN917017 SQR917017 SGV917017 RWZ917017 RND917017 RDH917017 QTL917017 QJP917017 PZT917017 PPX917017 PGB917017 OWF917017 OMJ917017 OCN917017 NSR917017 NIV917017 MYZ917017 MPD917017 MFH917017 LVL917017 LLP917017 LBT917017 KRX917017 KIB917017 JYF917017 JOJ917017 JEN917017 IUR917017 IKV917017 IAZ917017 HRD917017 HHH917017 GXL917017 GNP917017 GDT917017 FTX917017 FKB917017 FAF917017 EQJ917017 EGN917017 DWR917017 DMV917017 DCZ917017 CTD917017 CJH917017 BZL917017 BPP917017 BFT917017 AVX917017 AMB917017 ACF917017 SJ917017 IN917017 C917017 WUZ851481 WLD851481 WBH851481 VRL851481 VHP851481 UXT851481 UNX851481 UEB851481 TUF851481 TKJ851481 TAN851481 SQR851481 SGV851481 RWZ851481 RND851481 RDH851481 QTL851481 QJP851481 PZT851481 PPX851481 PGB851481 OWF851481 OMJ851481 OCN851481 NSR851481 NIV851481 MYZ851481 MPD851481 MFH851481 LVL851481 LLP851481 LBT851481 KRX851481 KIB851481 JYF851481 JOJ851481 JEN851481 IUR851481 IKV851481 IAZ851481 HRD851481 HHH851481 GXL851481 GNP851481 GDT851481 FTX851481 FKB851481 FAF851481 EQJ851481 EGN851481 DWR851481 DMV851481 DCZ851481 CTD851481 CJH851481 BZL851481 BPP851481 BFT851481 AVX851481 AMB851481 ACF851481 SJ851481 IN851481 C851481 WUZ785945 WLD785945 WBH785945 VRL785945 VHP785945 UXT785945 UNX785945 UEB785945 TUF785945 TKJ785945 TAN785945 SQR785945 SGV785945 RWZ785945 RND785945 RDH785945 QTL785945 QJP785945 PZT785945 PPX785945 PGB785945 OWF785945 OMJ785945 OCN785945 NSR785945 NIV785945 MYZ785945 MPD785945 MFH785945 LVL785945 LLP785945 LBT785945 KRX785945 KIB785945 JYF785945 JOJ785945 JEN785945 IUR785945 IKV785945 IAZ785945 HRD785945 HHH785945 GXL785945 GNP785945 GDT785945 FTX785945 FKB785945 FAF785945 EQJ785945 EGN785945 DWR785945 DMV785945 DCZ785945 CTD785945 CJH785945 BZL785945 BPP785945 BFT785945 AVX785945 AMB785945 ACF785945 SJ785945 IN785945 C785945 WUZ720409 WLD720409 WBH720409 VRL720409 VHP720409 UXT720409 UNX720409 UEB720409 TUF720409 TKJ720409 TAN720409 SQR720409 SGV720409 RWZ720409 RND720409 RDH720409 QTL720409 QJP720409 PZT720409 PPX720409 PGB720409 OWF720409 OMJ720409 OCN720409 NSR720409 NIV720409 MYZ720409 MPD720409 MFH720409 LVL720409 LLP720409 LBT720409 KRX720409 KIB720409 JYF720409 JOJ720409 JEN720409 IUR720409 IKV720409 IAZ720409 HRD720409 HHH720409 GXL720409 GNP720409 GDT720409 FTX720409 FKB720409 FAF720409 EQJ720409 EGN720409 DWR720409 DMV720409 DCZ720409 CTD720409 CJH720409 BZL720409 BPP720409 BFT720409 AVX720409 AMB720409 ACF720409 SJ720409 IN720409 C720409 WUZ654873 WLD654873 WBH654873 VRL654873 VHP654873 UXT654873 UNX654873 UEB654873 TUF654873 TKJ654873 TAN654873 SQR654873 SGV654873 RWZ654873 RND654873 RDH654873 QTL654873 QJP654873 PZT654873 PPX654873 PGB654873 OWF654873 OMJ654873 OCN654873 NSR654873 NIV654873 MYZ654873 MPD654873 MFH654873 LVL654873 LLP654873 LBT654873 KRX654873 KIB654873 JYF654873 JOJ654873 JEN654873 IUR654873 IKV654873 IAZ654873 HRD654873 HHH654873 GXL654873 GNP654873 GDT654873 FTX654873 FKB654873 FAF654873 EQJ654873 EGN654873 DWR654873 DMV654873 DCZ654873 CTD654873 CJH654873 BZL654873 BPP654873 BFT654873 AVX654873 AMB654873 ACF654873 SJ654873 IN654873 C654873 WUZ589337 WLD589337 WBH589337 VRL589337 VHP589337 UXT589337 UNX589337 UEB589337 TUF589337 TKJ589337 TAN589337 SQR589337 SGV589337 RWZ589337 RND589337 RDH589337 QTL589337 QJP589337 PZT589337 PPX589337 PGB589337 OWF589337 OMJ589337 OCN589337 NSR589337 NIV589337 MYZ589337 MPD589337 MFH589337 LVL589337 LLP589337 LBT589337 KRX589337 KIB589337 JYF589337 JOJ589337 JEN589337 IUR589337 IKV589337 IAZ589337 HRD589337 HHH589337 GXL589337 GNP589337 GDT589337 FTX589337 FKB589337 FAF589337 EQJ589337 EGN589337 DWR589337 DMV589337 DCZ589337 CTD589337 CJH589337 BZL589337 BPP589337 BFT589337 AVX589337 AMB589337 ACF589337 SJ589337 IN589337 C589337 WUZ523801 WLD523801 WBH523801 VRL523801 VHP523801 UXT523801 UNX523801 UEB523801 TUF523801 TKJ523801 TAN523801 SQR523801 SGV523801 RWZ523801 RND523801 RDH523801 QTL523801 QJP523801 PZT523801 PPX523801 PGB523801 OWF523801 OMJ523801 OCN523801 NSR523801 NIV523801 MYZ523801 MPD523801 MFH523801 LVL523801 LLP523801 LBT523801 KRX523801 KIB523801 JYF523801 JOJ523801 JEN523801 IUR523801 IKV523801 IAZ523801 HRD523801 HHH523801 GXL523801 GNP523801 GDT523801 FTX523801 FKB523801 FAF523801 EQJ523801 EGN523801 DWR523801 DMV523801 DCZ523801 CTD523801 CJH523801 BZL523801 BPP523801 BFT523801 AVX523801 AMB523801 ACF523801 SJ523801 IN523801 C523801 WUZ458265 WLD458265 WBH458265 VRL458265 VHP458265 UXT458265 UNX458265 UEB458265 TUF458265 TKJ458265 TAN458265 SQR458265 SGV458265 RWZ458265 RND458265 RDH458265 QTL458265 QJP458265 PZT458265 PPX458265 PGB458265 OWF458265 OMJ458265 OCN458265 NSR458265 NIV458265 MYZ458265 MPD458265 MFH458265 LVL458265 LLP458265 LBT458265 KRX458265 KIB458265 JYF458265 JOJ458265 JEN458265 IUR458265 IKV458265 IAZ458265 HRD458265 HHH458265 GXL458265 GNP458265 GDT458265 FTX458265 FKB458265 FAF458265 EQJ458265 EGN458265 DWR458265 DMV458265 DCZ458265 CTD458265 CJH458265 BZL458265 BPP458265 BFT458265 AVX458265 AMB458265 ACF458265 SJ458265 IN458265 C458265 WUZ392729 WLD392729 WBH392729 VRL392729 VHP392729 UXT392729 UNX392729 UEB392729 TUF392729 TKJ392729 TAN392729 SQR392729 SGV392729 RWZ392729 RND392729 RDH392729 QTL392729 QJP392729 PZT392729 PPX392729 PGB392729 OWF392729 OMJ392729 OCN392729 NSR392729 NIV392729 MYZ392729 MPD392729 MFH392729 LVL392729 LLP392729 LBT392729 KRX392729 KIB392729 JYF392729 JOJ392729 JEN392729 IUR392729 IKV392729 IAZ392729 HRD392729 HHH392729 GXL392729 GNP392729 GDT392729 FTX392729 FKB392729 FAF392729 EQJ392729 EGN392729 DWR392729 DMV392729 DCZ392729 CTD392729 CJH392729 BZL392729 BPP392729 BFT392729 AVX392729 AMB392729 ACF392729 SJ392729 IN392729 C392729 WUZ327193 WLD327193 WBH327193 VRL327193 VHP327193 UXT327193 UNX327193 UEB327193 TUF327193 TKJ327193 TAN327193 SQR327193 SGV327193 RWZ327193 RND327193 RDH327193 QTL327193 QJP327193 PZT327193 PPX327193 PGB327193 OWF327193 OMJ327193 OCN327193 NSR327193 NIV327193 MYZ327193 MPD327193 MFH327193 LVL327193 LLP327193 LBT327193 KRX327193 KIB327193 JYF327193 JOJ327193 JEN327193 IUR327193 IKV327193 IAZ327193 HRD327193 HHH327193 GXL327193 GNP327193 GDT327193 FTX327193 FKB327193 FAF327193 EQJ327193 EGN327193 DWR327193 DMV327193 DCZ327193 CTD327193 CJH327193 BZL327193 BPP327193 BFT327193 AVX327193 AMB327193 ACF327193 SJ327193 IN327193 C327193 WUZ261657 WLD261657 WBH261657 VRL261657 VHP261657 UXT261657 UNX261657 UEB261657 TUF261657 TKJ261657 TAN261657 SQR261657 SGV261657 RWZ261657 RND261657 RDH261657 QTL261657 QJP261657 PZT261657 PPX261657 PGB261657 OWF261657 OMJ261657 OCN261657 NSR261657 NIV261657 MYZ261657 MPD261657 MFH261657 LVL261657 LLP261657 LBT261657 KRX261657 KIB261657 JYF261657 JOJ261657 JEN261657 IUR261657 IKV261657 IAZ261657 HRD261657 HHH261657 GXL261657 GNP261657 GDT261657 FTX261657 FKB261657 FAF261657 EQJ261657 EGN261657 DWR261657 DMV261657 DCZ261657 CTD261657 CJH261657 BZL261657 BPP261657 BFT261657 AVX261657 AMB261657 ACF261657 SJ261657 IN261657 C261657 WUZ196121 WLD196121 WBH196121 VRL196121 VHP196121 UXT196121 UNX196121 UEB196121 TUF196121 TKJ196121 TAN196121 SQR196121 SGV196121 RWZ196121 RND196121 RDH196121 QTL196121 QJP196121 PZT196121 PPX196121 PGB196121 OWF196121 OMJ196121 OCN196121 NSR196121 NIV196121 MYZ196121 MPD196121 MFH196121 LVL196121 LLP196121 LBT196121 KRX196121 KIB196121 JYF196121 JOJ196121 JEN196121 IUR196121 IKV196121 IAZ196121 HRD196121 HHH196121 GXL196121 GNP196121 GDT196121 FTX196121 FKB196121 FAF196121 EQJ196121 EGN196121 DWR196121 DMV196121 DCZ196121 CTD196121 CJH196121 BZL196121 BPP196121 BFT196121 AVX196121 AMB196121 ACF196121 SJ196121 IN196121 C196121 WUZ130585 WLD130585 WBH130585 VRL130585 VHP130585 UXT130585 UNX130585 UEB130585 TUF130585 TKJ130585 TAN130585 SQR130585 SGV130585 RWZ130585 RND130585 RDH130585 QTL130585 QJP130585 PZT130585 PPX130585 PGB130585 OWF130585 OMJ130585 OCN130585 NSR130585 NIV130585 MYZ130585 MPD130585 MFH130585 LVL130585 LLP130585 LBT130585 KRX130585 KIB130585 JYF130585 JOJ130585 JEN130585 IUR130585 IKV130585 IAZ130585 HRD130585 HHH130585 GXL130585 GNP130585 GDT130585 FTX130585 FKB130585 FAF130585 EQJ130585 EGN130585 DWR130585 DMV130585 DCZ130585 CTD130585 CJH130585 BZL130585 BPP130585 BFT130585 AVX130585 AMB130585 ACF130585 SJ130585 IN130585 C130585 WUZ65049 WLD65049 WBH65049 VRL65049 VHP65049 UXT65049 UNX65049 UEB65049 TUF65049 TKJ65049 TAN65049 SQR65049 SGV65049 RWZ65049 RND65049 RDH65049 QTL65049 QJP65049 PZT65049 PPX65049 PGB65049 OWF65049 OMJ65049 OCN65049 NSR65049 NIV65049 MYZ65049 MPD65049 MFH65049 LVL65049 LLP65049 LBT65049 KRX65049 KIB65049 JYF65049 JOJ65049 JEN65049 IUR65049 IKV65049 IAZ65049 HRD65049 HHH65049 GXL65049 GNP65049 GDT65049 FTX65049 FKB65049 FAF65049 EQJ65049 EGN65049 DWR65049 DMV65049 DCZ65049 CTD65049 CJH65049 BZL65049 BPP65049 BFT65049 AVX65049 AMB65049 ACF65049 SJ65049 C65049">
      <formula1>#REF!</formula1>
    </dataValidation>
  </dataValidations>
  <pageMargins left="0.25" right="0.25" top="0.75" bottom="0.75" header="0.3" footer="0.3"/>
  <pageSetup paperSize="9" scale="79" orientation="landscape" r:id="rId1"/>
  <headerFooter alignWithMargins="0">
    <oddHeader>&amp;R&amp;"Times New Roman,Regular"&amp;P</oddHeader>
    <oddFooter>&amp;C&amp;"Times New Roman,Regular"&amp;F</oddFooter>
  </headerFooter>
  <rowBreaks count="1" manualBreakCount="1">
    <brk id="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3"/>
  <sheetViews>
    <sheetView zoomScaleNormal="100" workbookViewId="0">
      <pane xSplit="1" ySplit="8" topLeftCell="B9" activePane="bottomRight" state="frozen"/>
      <selection activeCell="B2" sqref="B2"/>
      <selection pane="topRight" activeCell="B2" sqref="B2"/>
      <selection pane="bottomLeft" activeCell="B2" sqref="B2"/>
      <selection pane="bottomRight" activeCell="D16" sqref="D16"/>
    </sheetView>
  </sheetViews>
  <sheetFormatPr defaultRowHeight="12.75"/>
  <cols>
    <col min="1" max="1" width="8.85546875" style="475" customWidth="1"/>
    <col min="2" max="2" width="49.42578125" style="479" customWidth="1"/>
    <col min="3" max="3" width="11" style="479" customWidth="1"/>
    <col min="4" max="4" width="74.140625" style="481" customWidth="1"/>
    <col min="5" max="249" width="9.140625" style="479"/>
    <col min="250" max="250" width="9.140625" style="479" customWidth="1"/>
    <col min="251" max="251" width="32.85546875" style="479" customWidth="1"/>
    <col min="252" max="252" width="20.140625" style="479" customWidth="1"/>
    <col min="253" max="253" width="52.85546875" style="479" customWidth="1"/>
    <col min="254" max="259" width="9.140625" style="479"/>
    <col min="260" max="260" width="0" style="479" hidden="1" customWidth="1"/>
    <col min="261" max="505" width="9.140625" style="479"/>
    <col min="506" max="506" width="9.140625" style="479" customWidth="1"/>
    <col min="507" max="507" width="32.85546875" style="479" customWidth="1"/>
    <col min="508" max="508" width="20.140625" style="479" customWidth="1"/>
    <col min="509" max="509" width="52.85546875" style="479" customWidth="1"/>
    <col min="510" max="515" width="9.140625" style="479"/>
    <col min="516" max="516" width="0" style="479" hidden="1" customWidth="1"/>
    <col min="517" max="761" width="9.140625" style="479"/>
    <col min="762" max="762" width="9.140625" style="479" customWidth="1"/>
    <col min="763" max="763" width="32.85546875" style="479" customWidth="1"/>
    <col min="764" max="764" width="20.140625" style="479" customWidth="1"/>
    <col min="765" max="765" width="52.85546875" style="479" customWidth="1"/>
    <col min="766" max="771" width="9.140625" style="479"/>
    <col min="772" max="772" width="0" style="479" hidden="1" customWidth="1"/>
    <col min="773" max="1017" width="9.140625" style="479"/>
    <col min="1018" max="1018" width="9.140625" style="479" customWidth="1"/>
    <col min="1019" max="1019" width="32.85546875" style="479" customWidth="1"/>
    <col min="1020" max="1020" width="20.140625" style="479" customWidth="1"/>
    <col min="1021" max="1021" width="52.85546875" style="479" customWidth="1"/>
    <col min="1022" max="1027" width="9.140625" style="479"/>
    <col min="1028" max="1028" width="0" style="479" hidden="1" customWidth="1"/>
    <col min="1029" max="1273" width="9.140625" style="479"/>
    <col min="1274" max="1274" width="9.140625" style="479" customWidth="1"/>
    <col min="1275" max="1275" width="32.85546875" style="479" customWidth="1"/>
    <col min="1276" max="1276" width="20.140625" style="479" customWidth="1"/>
    <col min="1277" max="1277" width="52.85546875" style="479" customWidth="1"/>
    <col min="1278" max="1283" width="9.140625" style="479"/>
    <col min="1284" max="1284" width="0" style="479" hidden="1" customWidth="1"/>
    <col min="1285" max="1529" width="9.140625" style="479"/>
    <col min="1530" max="1530" width="9.140625" style="479" customWidth="1"/>
    <col min="1531" max="1531" width="32.85546875" style="479" customWidth="1"/>
    <col min="1532" max="1532" width="20.140625" style="479" customWidth="1"/>
    <col min="1533" max="1533" width="52.85546875" style="479" customWidth="1"/>
    <col min="1534" max="1539" width="9.140625" style="479"/>
    <col min="1540" max="1540" width="0" style="479" hidden="1" customWidth="1"/>
    <col min="1541" max="1785" width="9.140625" style="479"/>
    <col min="1786" max="1786" width="9.140625" style="479" customWidth="1"/>
    <col min="1787" max="1787" width="32.85546875" style="479" customWidth="1"/>
    <col min="1788" max="1788" width="20.140625" style="479" customWidth="1"/>
    <col min="1789" max="1789" width="52.85546875" style="479" customWidth="1"/>
    <col min="1790" max="1795" width="9.140625" style="479"/>
    <col min="1796" max="1796" width="0" style="479" hidden="1" customWidth="1"/>
    <col min="1797" max="2041" width="9.140625" style="479"/>
    <col min="2042" max="2042" width="9.140625" style="479" customWidth="1"/>
    <col min="2043" max="2043" width="32.85546875" style="479" customWidth="1"/>
    <col min="2044" max="2044" width="20.140625" style="479" customWidth="1"/>
    <col min="2045" max="2045" width="52.85546875" style="479" customWidth="1"/>
    <col min="2046" max="2051" width="9.140625" style="479"/>
    <col min="2052" max="2052" width="0" style="479" hidden="1" customWidth="1"/>
    <col min="2053" max="2297" width="9.140625" style="479"/>
    <col min="2298" max="2298" width="9.140625" style="479" customWidth="1"/>
    <col min="2299" max="2299" width="32.85546875" style="479" customWidth="1"/>
    <col min="2300" max="2300" width="20.140625" style="479" customWidth="1"/>
    <col min="2301" max="2301" width="52.85546875" style="479" customWidth="1"/>
    <col min="2302" max="2307" width="9.140625" style="479"/>
    <col min="2308" max="2308" width="0" style="479" hidden="1" customWidth="1"/>
    <col min="2309" max="2553" width="9.140625" style="479"/>
    <col min="2554" max="2554" width="9.140625" style="479" customWidth="1"/>
    <col min="2555" max="2555" width="32.85546875" style="479" customWidth="1"/>
    <col min="2556" max="2556" width="20.140625" style="479" customWidth="1"/>
    <col min="2557" max="2557" width="52.85546875" style="479" customWidth="1"/>
    <col min="2558" max="2563" width="9.140625" style="479"/>
    <col min="2564" max="2564" width="0" style="479" hidden="1" customWidth="1"/>
    <col min="2565" max="2809" width="9.140625" style="479"/>
    <col min="2810" max="2810" width="9.140625" style="479" customWidth="1"/>
    <col min="2811" max="2811" width="32.85546875" style="479" customWidth="1"/>
    <col min="2812" max="2812" width="20.140625" style="479" customWidth="1"/>
    <col min="2813" max="2813" width="52.85546875" style="479" customWidth="1"/>
    <col min="2814" max="2819" width="9.140625" style="479"/>
    <col min="2820" max="2820" width="0" style="479" hidden="1" customWidth="1"/>
    <col min="2821" max="3065" width="9.140625" style="479"/>
    <col min="3066" max="3066" width="9.140625" style="479" customWidth="1"/>
    <col min="3067" max="3067" width="32.85546875" style="479" customWidth="1"/>
    <col min="3068" max="3068" width="20.140625" style="479" customWidth="1"/>
    <col min="3069" max="3069" width="52.85546875" style="479" customWidth="1"/>
    <col min="3070" max="3075" width="9.140625" style="479"/>
    <col min="3076" max="3076" width="0" style="479" hidden="1" customWidth="1"/>
    <col min="3077" max="3321" width="9.140625" style="479"/>
    <col min="3322" max="3322" width="9.140625" style="479" customWidth="1"/>
    <col min="3323" max="3323" width="32.85546875" style="479" customWidth="1"/>
    <col min="3324" max="3324" width="20.140625" style="479" customWidth="1"/>
    <col min="3325" max="3325" width="52.85546875" style="479" customWidth="1"/>
    <col min="3326" max="3331" width="9.140625" style="479"/>
    <col min="3332" max="3332" width="0" style="479" hidden="1" customWidth="1"/>
    <col min="3333" max="3577" width="9.140625" style="479"/>
    <col min="3578" max="3578" width="9.140625" style="479" customWidth="1"/>
    <col min="3579" max="3579" width="32.85546875" style="479" customWidth="1"/>
    <col min="3580" max="3580" width="20.140625" style="479" customWidth="1"/>
    <col min="3581" max="3581" width="52.85546875" style="479" customWidth="1"/>
    <col min="3582" max="3587" width="9.140625" style="479"/>
    <col min="3588" max="3588" width="0" style="479" hidden="1" customWidth="1"/>
    <col min="3589" max="3833" width="9.140625" style="479"/>
    <col min="3834" max="3834" width="9.140625" style="479" customWidth="1"/>
    <col min="3835" max="3835" width="32.85546875" style="479" customWidth="1"/>
    <col min="3836" max="3836" width="20.140625" style="479" customWidth="1"/>
    <col min="3837" max="3837" width="52.85546875" style="479" customWidth="1"/>
    <col min="3838" max="3843" width="9.140625" style="479"/>
    <col min="3844" max="3844" width="0" style="479" hidden="1" customWidth="1"/>
    <col min="3845" max="4089" width="9.140625" style="479"/>
    <col min="4090" max="4090" width="9.140625" style="479" customWidth="1"/>
    <col min="4091" max="4091" width="32.85546875" style="479" customWidth="1"/>
    <col min="4092" max="4092" width="20.140625" style="479" customWidth="1"/>
    <col min="4093" max="4093" width="52.85546875" style="479" customWidth="1"/>
    <col min="4094" max="4099" width="9.140625" style="479"/>
    <col min="4100" max="4100" width="0" style="479" hidden="1" customWidth="1"/>
    <col min="4101" max="4345" width="9.140625" style="479"/>
    <col min="4346" max="4346" width="9.140625" style="479" customWidth="1"/>
    <col min="4347" max="4347" width="32.85546875" style="479" customWidth="1"/>
    <col min="4348" max="4348" width="20.140625" style="479" customWidth="1"/>
    <col min="4349" max="4349" width="52.85546875" style="479" customWidth="1"/>
    <col min="4350" max="4355" width="9.140625" style="479"/>
    <col min="4356" max="4356" width="0" style="479" hidden="1" customWidth="1"/>
    <col min="4357" max="4601" width="9.140625" style="479"/>
    <col min="4602" max="4602" width="9.140625" style="479" customWidth="1"/>
    <col min="4603" max="4603" width="32.85546875" style="479" customWidth="1"/>
    <col min="4604" max="4604" width="20.140625" style="479" customWidth="1"/>
    <col min="4605" max="4605" width="52.85546875" style="479" customWidth="1"/>
    <col min="4606" max="4611" width="9.140625" style="479"/>
    <col min="4612" max="4612" width="0" style="479" hidden="1" customWidth="1"/>
    <col min="4613" max="4857" width="9.140625" style="479"/>
    <col min="4858" max="4858" width="9.140625" style="479" customWidth="1"/>
    <col min="4859" max="4859" width="32.85546875" style="479" customWidth="1"/>
    <col min="4860" max="4860" width="20.140625" style="479" customWidth="1"/>
    <col min="4861" max="4861" width="52.85546875" style="479" customWidth="1"/>
    <col min="4862" max="4867" width="9.140625" style="479"/>
    <col min="4868" max="4868" width="0" style="479" hidden="1" customWidth="1"/>
    <col min="4869" max="5113" width="9.140625" style="479"/>
    <col min="5114" max="5114" width="9.140625" style="479" customWidth="1"/>
    <col min="5115" max="5115" width="32.85546875" style="479" customWidth="1"/>
    <col min="5116" max="5116" width="20.140625" style="479" customWidth="1"/>
    <col min="5117" max="5117" width="52.85546875" style="479" customWidth="1"/>
    <col min="5118" max="5123" width="9.140625" style="479"/>
    <col min="5124" max="5124" width="0" style="479" hidden="1" customWidth="1"/>
    <col min="5125" max="5369" width="9.140625" style="479"/>
    <col min="5370" max="5370" width="9.140625" style="479" customWidth="1"/>
    <col min="5371" max="5371" width="32.85546875" style="479" customWidth="1"/>
    <col min="5372" max="5372" width="20.140625" style="479" customWidth="1"/>
    <col min="5373" max="5373" width="52.85546875" style="479" customWidth="1"/>
    <col min="5374" max="5379" width="9.140625" style="479"/>
    <col min="5380" max="5380" width="0" style="479" hidden="1" customWidth="1"/>
    <col min="5381" max="5625" width="9.140625" style="479"/>
    <col min="5626" max="5626" width="9.140625" style="479" customWidth="1"/>
    <col min="5627" max="5627" width="32.85546875" style="479" customWidth="1"/>
    <col min="5628" max="5628" width="20.140625" style="479" customWidth="1"/>
    <col min="5629" max="5629" width="52.85546875" style="479" customWidth="1"/>
    <col min="5630" max="5635" width="9.140625" style="479"/>
    <col min="5636" max="5636" width="0" style="479" hidden="1" customWidth="1"/>
    <col min="5637" max="5881" width="9.140625" style="479"/>
    <col min="5882" max="5882" width="9.140625" style="479" customWidth="1"/>
    <col min="5883" max="5883" width="32.85546875" style="479" customWidth="1"/>
    <col min="5884" max="5884" width="20.140625" style="479" customWidth="1"/>
    <col min="5885" max="5885" width="52.85546875" style="479" customWidth="1"/>
    <col min="5886" max="5891" width="9.140625" style="479"/>
    <col min="5892" max="5892" width="0" style="479" hidden="1" customWidth="1"/>
    <col min="5893" max="6137" width="9.140625" style="479"/>
    <col min="6138" max="6138" width="9.140625" style="479" customWidth="1"/>
    <col min="6139" max="6139" width="32.85546875" style="479" customWidth="1"/>
    <col min="6140" max="6140" width="20.140625" style="479" customWidth="1"/>
    <col min="6141" max="6141" width="52.85546875" style="479" customWidth="1"/>
    <col min="6142" max="6147" width="9.140625" style="479"/>
    <col min="6148" max="6148" width="0" style="479" hidden="1" customWidth="1"/>
    <col min="6149" max="6393" width="9.140625" style="479"/>
    <col min="6394" max="6394" width="9.140625" style="479" customWidth="1"/>
    <col min="6395" max="6395" width="32.85546875" style="479" customWidth="1"/>
    <col min="6396" max="6396" width="20.140625" style="479" customWidth="1"/>
    <col min="6397" max="6397" width="52.85546875" style="479" customWidth="1"/>
    <col min="6398" max="6403" width="9.140625" style="479"/>
    <col min="6404" max="6404" width="0" style="479" hidden="1" customWidth="1"/>
    <col min="6405" max="6649" width="9.140625" style="479"/>
    <col min="6650" max="6650" width="9.140625" style="479" customWidth="1"/>
    <col min="6651" max="6651" width="32.85546875" style="479" customWidth="1"/>
    <col min="6652" max="6652" width="20.140625" style="479" customWidth="1"/>
    <col min="6653" max="6653" width="52.85546875" style="479" customWidth="1"/>
    <col min="6654" max="6659" width="9.140625" style="479"/>
    <col min="6660" max="6660" width="0" style="479" hidden="1" customWidth="1"/>
    <col min="6661" max="6905" width="9.140625" style="479"/>
    <col min="6906" max="6906" width="9.140625" style="479" customWidth="1"/>
    <col min="6907" max="6907" width="32.85546875" style="479" customWidth="1"/>
    <col min="6908" max="6908" width="20.140625" style="479" customWidth="1"/>
    <col min="6909" max="6909" width="52.85546875" style="479" customWidth="1"/>
    <col min="6910" max="6915" width="9.140625" style="479"/>
    <col min="6916" max="6916" width="0" style="479" hidden="1" customWidth="1"/>
    <col min="6917" max="7161" width="9.140625" style="479"/>
    <col min="7162" max="7162" width="9.140625" style="479" customWidth="1"/>
    <col min="7163" max="7163" width="32.85546875" style="479" customWidth="1"/>
    <col min="7164" max="7164" width="20.140625" style="479" customWidth="1"/>
    <col min="7165" max="7165" width="52.85546875" style="479" customWidth="1"/>
    <col min="7166" max="7171" width="9.140625" style="479"/>
    <col min="7172" max="7172" width="0" style="479" hidden="1" customWidth="1"/>
    <col min="7173" max="7417" width="9.140625" style="479"/>
    <col min="7418" max="7418" width="9.140625" style="479" customWidth="1"/>
    <col min="7419" max="7419" width="32.85546875" style="479" customWidth="1"/>
    <col min="7420" max="7420" width="20.140625" style="479" customWidth="1"/>
    <col min="7421" max="7421" width="52.85546875" style="479" customWidth="1"/>
    <col min="7422" max="7427" width="9.140625" style="479"/>
    <col min="7428" max="7428" width="0" style="479" hidden="1" customWidth="1"/>
    <col min="7429" max="7673" width="9.140625" style="479"/>
    <col min="7674" max="7674" width="9.140625" style="479" customWidth="1"/>
    <col min="7675" max="7675" width="32.85546875" style="479" customWidth="1"/>
    <col min="7676" max="7676" width="20.140625" style="479" customWidth="1"/>
    <col min="7677" max="7677" width="52.85546875" style="479" customWidth="1"/>
    <col min="7678" max="7683" width="9.140625" style="479"/>
    <col min="7684" max="7684" width="0" style="479" hidden="1" customWidth="1"/>
    <col min="7685" max="7929" width="9.140625" style="479"/>
    <col min="7930" max="7930" width="9.140625" style="479" customWidth="1"/>
    <col min="7931" max="7931" width="32.85546875" style="479" customWidth="1"/>
    <col min="7932" max="7932" width="20.140625" style="479" customWidth="1"/>
    <col min="7933" max="7933" width="52.85546875" style="479" customWidth="1"/>
    <col min="7934" max="7939" width="9.140625" style="479"/>
    <col min="7940" max="7940" width="0" style="479" hidden="1" customWidth="1"/>
    <col min="7941" max="8185" width="9.140625" style="479"/>
    <col min="8186" max="8186" width="9.140625" style="479" customWidth="1"/>
    <col min="8187" max="8187" width="32.85546875" style="479" customWidth="1"/>
    <col min="8188" max="8188" width="20.140625" style="479" customWidth="1"/>
    <col min="8189" max="8189" width="52.85546875" style="479" customWidth="1"/>
    <col min="8190" max="8195" width="9.140625" style="479"/>
    <col min="8196" max="8196" width="0" style="479" hidden="1" customWidth="1"/>
    <col min="8197" max="8441" width="9.140625" style="479"/>
    <col min="8442" max="8442" width="9.140625" style="479" customWidth="1"/>
    <col min="8443" max="8443" width="32.85546875" style="479" customWidth="1"/>
    <col min="8444" max="8444" width="20.140625" style="479" customWidth="1"/>
    <col min="8445" max="8445" width="52.85546875" style="479" customWidth="1"/>
    <col min="8446" max="8451" width="9.140625" style="479"/>
    <col min="8452" max="8452" width="0" style="479" hidden="1" customWidth="1"/>
    <col min="8453" max="8697" width="9.140625" style="479"/>
    <col min="8698" max="8698" width="9.140625" style="479" customWidth="1"/>
    <col min="8699" max="8699" width="32.85546875" style="479" customWidth="1"/>
    <col min="8700" max="8700" width="20.140625" style="479" customWidth="1"/>
    <col min="8701" max="8701" width="52.85546875" style="479" customWidth="1"/>
    <col min="8702" max="8707" width="9.140625" style="479"/>
    <col min="8708" max="8708" width="0" style="479" hidden="1" customWidth="1"/>
    <col min="8709" max="8953" width="9.140625" style="479"/>
    <col min="8954" max="8954" width="9.140625" style="479" customWidth="1"/>
    <col min="8955" max="8955" width="32.85546875" style="479" customWidth="1"/>
    <col min="8956" max="8956" width="20.140625" style="479" customWidth="1"/>
    <col min="8957" max="8957" width="52.85546875" style="479" customWidth="1"/>
    <col min="8958" max="8963" width="9.140625" style="479"/>
    <col min="8964" max="8964" width="0" style="479" hidden="1" customWidth="1"/>
    <col min="8965" max="9209" width="9.140625" style="479"/>
    <col min="9210" max="9210" width="9.140625" style="479" customWidth="1"/>
    <col min="9211" max="9211" width="32.85546875" style="479" customWidth="1"/>
    <col min="9212" max="9212" width="20.140625" style="479" customWidth="1"/>
    <col min="9213" max="9213" width="52.85546875" style="479" customWidth="1"/>
    <col min="9214" max="9219" width="9.140625" style="479"/>
    <col min="9220" max="9220" width="0" style="479" hidden="1" customWidth="1"/>
    <col min="9221" max="9465" width="9.140625" style="479"/>
    <col min="9466" max="9466" width="9.140625" style="479" customWidth="1"/>
    <col min="9467" max="9467" width="32.85546875" style="479" customWidth="1"/>
    <col min="9468" max="9468" width="20.140625" style="479" customWidth="1"/>
    <col min="9469" max="9469" width="52.85546875" style="479" customWidth="1"/>
    <col min="9470" max="9475" width="9.140625" style="479"/>
    <col min="9476" max="9476" width="0" style="479" hidden="1" customWidth="1"/>
    <col min="9477" max="9721" width="9.140625" style="479"/>
    <col min="9722" max="9722" width="9.140625" style="479" customWidth="1"/>
    <col min="9723" max="9723" width="32.85546875" style="479" customWidth="1"/>
    <col min="9724" max="9724" width="20.140625" style="479" customWidth="1"/>
    <col min="9725" max="9725" width="52.85546875" style="479" customWidth="1"/>
    <col min="9726" max="9731" width="9.140625" style="479"/>
    <col min="9732" max="9732" width="0" style="479" hidden="1" customWidth="1"/>
    <col min="9733" max="9977" width="9.140625" style="479"/>
    <col min="9978" max="9978" width="9.140625" style="479" customWidth="1"/>
    <col min="9979" max="9979" width="32.85546875" style="479" customWidth="1"/>
    <col min="9980" max="9980" width="20.140625" style="479" customWidth="1"/>
    <col min="9981" max="9981" width="52.85546875" style="479" customWidth="1"/>
    <col min="9982" max="9987" width="9.140625" style="479"/>
    <col min="9988" max="9988" width="0" style="479" hidden="1" customWidth="1"/>
    <col min="9989" max="10233" width="9.140625" style="479"/>
    <col min="10234" max="10234" width="9.140625" style="479" customWidth="1"/>
    <col min="10235" max="10235" width="32.85546875" style="479" customWidth="1"/>
    <col min="10236" max="10236" width="20.140625" style="479" customWidth="1"/>
    <col min="10237" max="10237" width="52.85546875" style="479" customWidth="1"/>
    <col min="10238" max="10243" width="9.140625" style="479"/>
    <col min="10244" max="10244" width="0" style="479" hidden="1" customWidth="1"/>
    <col min="10245" max="10489" width="9.140625" style="479"/>
    <col min="10490" max="10490" width="9.140625" style="479" customWidth="1"/>
    <col min="10491" max="10491" width="32.85546875" style="479" customWidth="1"/>
    <col min="10492" max="10492" width="20.140625" style="479" customWidth="1"/>
    <col min="10493" max="10493" width="52.85546875" style="479" customWidth="1"/>
    <col min="10494" max="10499" width="9.140625" style="479"/>
    <col min="10500" max="10500" width="0" style="479" hidden="1" customWidth="1"/>
    <col min="10501" max="10745" width="9.140625" style="479"/>
    <col min="10746" max="10746" width="9.140625" style="479" customWidth="1"/>
    <col min="10747" max="10747" width="32.85546875" style="479" customWidth="1"/>
    <col min="10748" max="10748" width="20.140625" style="479" customWidth="1"/>
    <col min="10749" max="10749" width="52.85546875" style="479" customWidth="1"/>
    <col min="10750" max="10755" width="9.140625" style="479"/>
    <col min="10756" max="10756" width="0" style="479" hidden="1" customWidth="1"/>
    <col min="10757" max="11001" width="9.140625" style="479"/>
    <col min="11002" max="11002" width="9.140625" style="479" customWidth="1"/>
    <col min="11003" max="11003" width="32.85546875" style="479" customWidth="1"/>
    <col min="11004" max="11004" width="20.140625" style="479" customWidth="1"/>
    <col min="11005" max="11005" width="52.85546875" style="479" customWidth="1"/>
    <col min="11006" max="11011" width="9.140625" style="479"/>
    <col min="11012" max="11012" width="0" style="479" hidden="1" customWidth="1"/>
    <col min="11013" max="11257" width="9.140625" style="479"/>
    <col min="11258" max="11258" width="9.140625" style="479" customWidth="1"/>
    <col min="11259" max="11259" width="32.85546875" style="479" customWidth="1"/>
    <col min="11260" max="11260" width="20.140625" style="479" customWidth="1"/>
    <col min="11261" max="11261" width="52.85546875" style="479" customWidth="1"/>
    <col min="11262" max="11267" width="9.140625" style="479"/>
    <col min="11268" max="11268" width="0" style="479" hidden="1" customWidth="1"/>
    <col min="11269" max="11513" width="9.140625" style="479"/>
    <col min="11514" max="11514" width="9.140625" style="479" customWidth="1"/>
    <col min="11515" max="11515" width="32.85546875" style="479" customWidth="1"/>
    <col min="11516" max="11516" width="20.140625" style="479" customWidth="1"/>
    <col min="11517" max="11517" width="52.85546875" style="479" customWidth="1"/>
    <col min="11518" max="11523" width="9.140625" style="479"/>
    <col min="11524" max="11524" width="0" style="479" hidden="1" customWidth="1"/>
    <col min="11525" max="11769" width="9.140625" style="479"/>
    <col min="11770" max="11770" width="9.140625" style="479" customWidth="1"/>
    <col min="11771" max="11771" width="32.85546875" style="479" customWidth="1"/>
    <col min="11772" max="11772" width="20.140625" style="479" customWidth="1"/>
    <col min="11773" max="11773" width="52.85546875" style="479" customWidth="1"/>
    <col min="11774" max="11779" width="9.140625" style="479"/>
    <col min="11780" max="11780" width="0" style="479" hidden="1" customWidth="1"/>
    <col min="11781" max="12025" width="9.140625" style="479"/>
    <col min="12026" max="12026" width="9.140625" style="479" customWidth="1"/>
    <col min="12027" max="12027" width="32.85546875" style="479" customWidth="1"/>
    <col min="12028" max="12028" width="20.140625" style="479" customWidth="1"/>
    <col min="12029" max="12029" width="52.85546875" style="479" customWidth="1"/>
    <col min="12030" max="12035" width="9.140625" style="479"/>
    <col min="12036" max="12036" width="0" style="479" hidden="1" customWidth="1"/>
    <col min="12037" max="12281" width="9.140625" style="479"/>
    <col min="12282" max="12282" width="9.140625" style="479" customWidth="1"/>
    <col min="12283" max="12283" width="32.85546875" style="479" customWidth="1"/>
    <col min="12284" max="12284" width="20.140625" style="479" customWidth="1"/>
    <col min="12285" max="12285" width="52.85546875" style="479" customWidth="1"/>
    <col min="12286" max="12291" width="9.140625" style="479"/>
    <col min="12292" max="12292" width="0" style="479" hidden="1" customWidth="1"/>
    <col min="12293" max="12537" width="9.140625" style="479"/>
    <col min="12538" max="12538" width="9.140625" style="479" customWidth="1"/>
    <col min="12539" max="12539" width="32.85546875" style="479" customWidth="1"/>
    <col min="12540" max="12540" width="20.140625" style="479" customWidth="1"/>
    <col min="12541" max="12541" width="52.85546875" style="479" customWidth="1"/>
    <col min="12542" max="12547" width="9.140625" style="479"/>
    <col min="12548" max="12548" width="0" style="479" hidden="1" customWidth="1"/>
    <col min="12549" max="12793" width="9.140625" style="479"/>
    <col min="12794" max="12794" width="9.140625" style="479" customWidth="1"/>
    <col min="12795" max="12795" width="32.85546875" style="479" customWidth="1"/>
    <col min="12796" max="12796" width="20.140625" style="479" customWidth="1"/>
    <col min="12797" max="12797" width="52.85546875" style="479" customWidth="1"/>
    <col min="12798" max="12803" width="9.140625" style="479"/>
    <col min="12804" max="12804" width="0" style="479" hidden="1" customWidth="1"/>
    <col min="12805" max="13049" width="9.140625" style="479"/>
    <col min="13050" max="13050" width="9.140625" style="479" customWidth="1"/>
    <col min="13051" max="13051" width="32.85546875" style="479" customWidth="1"/>
    <col min="13052" max="13052" width="20.140625" style="479" customWidth="1"/>
    <col min="13053" max="13053" width="52.85546875" style="479" customWidth="1"/>
    <col min="13054" max="13059" width="9.140625" style="479"/>
    <col min="13060" max="13060" width="0" style="479" hidden="1" customWidth="1"/>
    <col min="13061" max="13305" width="9.140625" style="479"/>
    <col min="13306" max="13306" width="9.140625" style="479" customWidth="1"/>
    <col min="13307" max="13307" width="32.85546875" style="479" customWidth="1"/>
    <col min="13308" max="13308" width="20.140625" style="479" customWidth="1"/>
    <col min="13309" max="13309" width="52.85546875" style="479" customWidth="1"/>
    <col min="13310" max="13315" width="9.140625" style="479"/>
    <col min="13316" max="13316" width="0" style="479" hidden="1" customWidth="1"/>
    <col min="13317" max="13561" width="9.140625" style="479"/>
    <col min="13562" max="13562" width="9.140625" style="479" customWidth="1"/>
    <col min="13563" max="13563" width="32.85546875" style="479" customWidth="1"/>
    <col min="13564" max="13564" width="20.140625" style="479" customWidth="1"/>
    <col min="13565" max="13565" width="52.85546875" style="479" customWidth="1"/>
    <col min="13566" max="13571" width="9.140625" style="479"/>
    <col min="13572" max="13572" width="0" style="479" hidden="1" customWidth="1"/>
    <col min="13573" max="13817" width="9.140625" style="479"/>
    <col min="13818" max="13818" width="9.140625" style="479" customWidth="1"/>
    <col min="13819" max="13819" width="32.85546875" style="479" customWidth="1"/>
    <col min="13820" max="13820" width="20.140625" style="479" customWidth="1"/>
    <col min="13821" max="13821" width="52.85546875" style="479" customWidth="1"/>
    <col min="13822" max="13827" width="9.140625" style="479"/>
    <col min="13828" max="13828" width="0" style="479" hidden="1" customWidth="1"/>
    <col min="13829" max="14073" width="9.140625" style="479"/>
    <col min="14074" max="14074" width="9.140625" style="479" customWidth="1"/>
    <col min="14075" max="14075" width="32.85546875" style="479" customWidth="1"/>
    <col min="14076" max="14076" width="20.140625" style="479" customWidth="1"/>
    <col min="14077" max="14077" width="52.85546875" style="479" customWidth="1"/>
    <col min="14078" max="14083" width="9.140625" style="479"/>
    <col min="14084" max="14084" width="0" style="479" hidden="1" customWidth="1"/>
    <col min="14085" max="14329" width="9.140625" style="479"/>
    <col min="14330" max="14330" width="9.140625" style="479" customWidth="1"/>
    <col min="14331" max="14331" width="32.85546875" style="479" customWidth="1"/>
    <col min="14332" max="14332" width="20.140625" style="479" customWidth="1"/>
    <col min="14333" max="14333" width="52.85546875" style="479" customWidth="1"/>
    <col min="14334" max="14339" width="9.140625" style="479"/>
    <col min="14340" max="14340" width="0" style="479" hidden="1" customWidth="1"/>
    <col min="14341" max="14585" width="9.140625" style="479"/>
    <col min="14586" max="14586" width="9.140625" style="479" customWidth="1"/>
    <col min="14587" max="14587" width="32.85546875" style="479" customWidth="1"/>
    <col min="14588" max="14588" width="20.140625" style="479" customWidth="1"/>
    <col min="14589" max="14589" width="52.85546875" style="479" customWidth="1"/>
    <col min="14590" max="14595" width="9.140625" style="479"/>
    <col min="14596" max="14596" width="0" style="479" hidden="1" customWidth="1"/>
    <col min="14597" max="14841" width="9.140625" style="479"/>
    <col min="14842" max="14842" width="9.140625" style="479" customWidth="1"/>
    <col min="14843" max="14843" width="32.85546875" style="479" customWidth="1"/>
    <col min="14844" max="14844" width="20.140625" style="479" customWidth="1"/>
    <col min="14845" max="14845" width="52.85546875" style="479" customWidth="1"/>
    <col min="14846" max="14851" width="9.140625" style="479"/>
    <col min="14852" max="14852" width="0" style="479" hidden="1" customWidth="1"/>
    <col min="14853" max="15097" width="9.140625" style="479"/>
    <col min="15098" max="15098" width="9.140625" style="479" customWidth="1"/>
    <col min="15099" max="15099" width="32.85546875" style="479" customWidth="1"/>
    <col min="15100" max="15100" width="20.140625" style="479" customWidth="1"/>
    <col min="15101" max="15101" width="52.85546875" style="479" customWidth="1"/>
    <col min="15102" max="15107" width="9.140625" style="479"/>
    <col min="15108" max="15108" width="0" style="479" hidden="1" customWidth="1"/>
    <col min="15109" max="15353" width="9.140625" style="479"/>
    <col min="15354" max="15354" width="9.140625" style="479" customWidth="1"/>
    <col min="15355" max="15355" width="32.85546875" style="479" customWidth="1"/>
    <col min="15356" max="15356" width="20.140625" style="479" customWidth="1"/>
    <col min="15357" max="15357" width="52.85546875" style="479" customWidth="1"/>
    <col min="15358" max="15363" width="9.140625" style="479"/>
    <col min="15364" max="15364" width="0" style="479" hidden="1" customWidth="1"/>
    <col min="15365" max="15609" width="9.140625" style="479"/>
    <col min="15610" max="15610" width="9.140625" style="479" customWidth="1"/>
    <col min="15611" max="15611" width="32.85546875" style="479" customWidth="1"/>
    <col min="15612" max="15612" width="20.140625" style="479" customWidth="1"/>
    <col min="15613" max="15613" width="52.85546875" style="479" customWidth="1"/>
    <col min="15614" max="15619" width="9.140625" style="479"/>
    <col min="15620" max="15620" width="0" style="479" hidden="1" customWidth="1"/>
    <col min="15621" max="15865" width="9.140625" style="479"/>
    <col min="15866" max="15866" width="9.140625" style="479" customWidth="1"/>
    <col min="15867" max="15867" width="32.85546875" style="479" customWidth="1"/>
    <col min="15868" max="15868" width="20.140625" style="479" customWidth="1"/>
    <col min="15869" max="15869" width="52.85546875" style="479" customWidth="1"/>
    <col min="15870" max="15875" width="9.140625" style="479"/>
    <col min="15876" max="15876" width="0" style="479" hidden="1" customWidth="1"/>
    <col min="15877" max="16121" width="9.140625" style="479"/>
    <col min="16122" max="16122" width="9.140625" style="479" customWidth="1"/>
    <col min="16123" max="16123" width="32.85546875" style="479" customWidth="1"/>
    <col min="16124" max="16124" width="20.140625" style="479" customWidth="1"/>
    <col min="16125" max="16125" width="52.85546875" style="479" customWidth="1"/>
    <col min="16126" max="16131" width="9.140625" style="479"/>
    <col min="16132" max="16132" width="0" style="479" hidden="1" customWidth="1"/>
    <col min="16133" max="16384" width="9.140625" style="479"/>
  </cols>
  <sheetData>
    <row r="1" spans="1:4" ht="15.75">
      <c r="B1" s="476" t="s">
        <v>74</v>
      </c>
      <c r="C1" s="477"/>
      <c r="D1" s="478"/>
    </row>
    <row r="2" spans="1:4" ht="14.25">
      <c r="B2" s="480" t="s">
        <v>325</v>
      </c>
    </row>
    <row r="3" spans="1:4" ht="14.25" customHeight="1">
      <c r="B3" s="480"/>
    </row>
    <row r="4" spans="1:4" s="482" customFormat="1" ht="19.5" customHeight="1">
      <c r="A4" s="498"/>
      <c r="B4" s="497" t="s">
        <v>2</v>
      </c>
      <c r="C4" s="526" t="s">
        <v>3</v>
      </c>
      <c r="D4" s="526" t="s">
        <v>4</v>
      </c>
    </row>
    <row r="5" spans="1:4" ht="17.25" hidden="1" customHeight="1">
      <c r="A5" s="533" t="s">
        <v>43</v>
      </c>
      <c r="B5" s="527" t="s">
        <v>7</v>
      </c>
      <c r="C5" s="483"/>
      <c r="D5" s="512"/>
    </row>
    <row r="6" spans="1:4" ht="17.25" hidden="1" customHeight="1">
      <c r="A6" s="528" t="s">
        <v>67</v>
      </c>
      <c r="B6" s="527" t="s">
        <v>68</v>
      </c>
      <c r="C6" s="483"/>
      <c r="D6" s="512"/>
    </row>
    <row r="7" spans="1:4" ht="17.25" customHeight="1">
      <c r="A7" s="528" t="s">
        <v>6</v>
      </c>
      <c r="B7" s="527" t="s">
        <v>7</v>
      </c>
      <c r="C7" s="483">
        <v>20</v>
      </c>
      <c r="D7" s="512" t="s">
        <v>491</v>
      </c>
    </row>
    <row r="8" spans="1:4" ht="26.25" customHeight="1">
      <c r="A8" s="528" t="s">
        <v>69</v>
      </c>
      <c r="B8" s="527" t="s">
        <v>70</v>
      </c>
      <c r="C8" s="483">
        <v>25</v>
      </c>
      <c r="D8" s="512" t="s">
        <v>493</v>
      </c>
    </row>
    <row r="9" spans="1:4" s="481" customFormat="1" ht="25.5" customHeight="1">
      <c r="A9" s="528" t="s">
        <v>8</v>
      </c>
      <c r="B9" s="511" t="s">
        <v>9</v>
      </c>
      <c r="C9" s="513">
        <f>936+200</f>
        <v>1136</v>
      </c>
      <c r="D9" s="484" t="s">
        <v>490</v>
      </c>
    </row>
    <row r="10" spans="1:4" s="481" customFormat="1" ht="24" customHeight="1">
      <c r="A10" s="528" t="s">
        <v>80</v>
      </c>
      <c r="B10" s="527" t="s">
        <v>85</v>
      </c>
      <c r="C10" s="513">
        <v>45</v>
      </c>
      <c r="D10" s="512" t="s">
        <v>495</v>
      </c>
    </row>
    <row r="11" spans="1:4" s="481" customFormat="1" ht="38.25">
      <c r="A11" s="528" t="s">
        <v>11</v>
      </c>
      <c r="B11" s="527" t="s">
        <v>12</v>
      </c>
      <c r="C11" s="513">
        <v>3556</v>
      </c>
      <c r="D11" s="484" t="s">
        <v>494</v>
      </c>
    </row>
    <row r="12" spans="1:4" ht="25.5">
      <c r="A12" s="528" t="s">
        <v>13</v>
      </c>
      <c r="B12" s="527" t="s">
        <v>14</v>
      </c>
      <c r="C12" s="513">
        <v>8000</v>
      </c>
      <c r="D12" s="484" t="s">
        <v>496</v>
      </c>
    </row>
    <row r="13" spans="1:4" ht="18.75" customHeight="1">
      <c r="A13" s="486"/>
      <c r="B13" s="496" t="s">
        <v>15</v>
      </c>
      <c r="C13" s="487">
        <f>SUM(C5:C12)</f>
        <v>12782</v>
      </c>
      <c r="D13" s="488"/>
    </row>
    <row r="14" spans="1:4" ht="22.5" customHeight="1">
      <c r="A14" s="532"/>
      <c r="B14" s="530" t="s">
        <v>16</v>
      </c>
      <c r="C14" s="531" t="s">
        <v>3</v>
      </c>
      <c r="D14" s="531" t="s">
        <v>4</v>
      </c>
    </row>
    <row r="15" spans="1:4">
      <c r="A15" s="51" t="s">
        <v>44</v>
      </c>
      <c r="B15" s="126" t="s">
        <v>24</v>
      </c>
      <c r="C15" s="553"/>
      <c r="D15" s="484"/>
    </row>
    <row r="16" spans="1:4" ht="63.75" customHeight="1">
      <c r="A16" s="51"/>
      <c r="B16" s="468">
        <v>1000</v>
      </c>
      <c r="C16" s="553">
        <f>25191+936+226</f>
        <v>26353</v>
      </c>
      <c r="D16" s="474" t="s">
        <v>473</v>
      </c>
    </row>
    <row r="17" spans="1:5" ht="26.25">
      <c r="A17" s="51"/>
      <c r="B17" s="468">
        <v>2100</v>
      </c>
      <c r="C17" s="472">
        <f>-237-146</f>
        <v>-383</v>
      </c>
      <c r="D17" s="473" t="s">
        <v>474</v>
      </c>
    </row>
    <row r="18" spans="1:5" ht="38.25">
      <c r="A18" s="51"/>
      <c r="B18" s="468">
        <v>2200</v>
      </c>
      <c r="C18" s="553">
        <f>-12081-2422</f>
        <v>-14503</v>
      </c>
      <c r="D18" s="473" t="s">
        <v>475</v>
      </c>
    </row>
    <row r="19" spans="1:5" ht="51">
      <c r="A19" s="51"/>
      <c r="B19" s="468">
        <v>2300</v>
      </c>
      <c r="C19" s="553">
        <f>-3874-1332</f>
        <v>-5206</v>
      </c>
      <c r="D19" s="473" t="s">
        <v>476</v>
      </c>
    </row>
    <row r="20" spans="1:5" hidden="1">
      <c r="A20" s="51"/>
      <c r="B20" s="468">
        <v>2400</v>
      </c>
      <c r="C20" s="553"/>
      <c r="D20" s="310"/>
    </row>
    <row r="21" spans="1:5" ht="25.5">
      <c r="A21" s="51"/>
      <c r="B21" s="468">
        <v>2500</v>
      </c>
      <c r="C21" s="553">
        <v>509</v>
      </c>
      <c r="D21" s="474" t="s">
        <v>454</v>
      </c>
    </row>
    <row r="22" spans="1:5" ht="25.5">
      <c r="A22" s="51"/>
      <c r="B22" s="468">
        <v>3200</v>
      </c>
      <c r="C22" s="553">
        <f>1500+1018</f>
        <v>2518</v>
      </c>
      <c r="D22" s="474" t="s">
        <v>485</v>
      </c>
    </row>
    <row r="23" spans="1:5" ht="14.25" hidden="1" customHeight="1">
      <c r="A23" s="51"/>
      <c r="B23" s="468">
        <v>5100</v>
      </c>
      <c r="C23" s="553"/>
      <c r="D23" s="529"/>
    </row>
    <row r="24" spans="1:5" ht="63.75" customHeight="1">
      <c r="A24" s="51"/>
      <c r="B24" s="468">
        <v>5200</v>
      </c>
      <c r="C24" s="553">
        <f>4647+1014</f>
        <v>5661</v>
      </c>
      <c r="D24" s="484" t="s">
        <v>477</v>
      </c>
    </row>
    <row r="25" spans="1:5" ht="51">
      <c r="A25" s="51"/>
      <c r="B25" s="468">
        <v>6000</v>
      </c>
      <c r="C25" s="553">
        <v>-19550</v>
      </c>
      <c r="D25" s="512" t="s">
        <v>478</v>
      </c>
      <c r="E25" s="182"/>
    </row>
    <row r="26" spans="1:5" ht="25.5">
      <c r="A26" s="51"/>
      <c r="B26" s="468">
        <v>7200</v>
      </c>
      <c r="C26" s="553">
        <f>-3000+1018</f>
        <v>-1982</v>
      </c>
      <c r="D26" s="568" t="s">
        <v>479</v>
      </c>
    </row>
    <row r="27" spans="1:5">
      <c r="A27" s="517"/>
      <c r="B27" s="524" t="s">
        <v>25</v>
      </c>
      <c r="C27" s="519">
        <f>SUM(C16:C26)</f>
        <v>-6583</v>
      </c>
      <c r="D27" s="255"/>
    </row>
    <row r="28" spans="1:5">
      <c r="A28" s="489"/>
      <c r="B28" s="494"/>
    </row>
    <row r="29" spans="1:5">
      <c r="A29" s="489"/>
      <c r="B29" s="494"/>
    </row>
    <row r="30" spans="1:5">
      <c r="A30" s="489"/>
      <c r="B30" s="494"/>
    </row>
    <row r="31" spans="1:5">
      <c r="A31" s="489"/>
      <c r="B31" s="490"/>
    </row>
    <row r="32" spans="1:5">
      <c r="A32" s="489"/>
      <c r="B32" s="494"/>
    </row>
    <row r="33" spans="1:2">
      <c r="A33" s="489"/>
      <c r="B33" s="494"/>
    </row>
    <row r="34" spans="1:2">
      <c r="A34" s="489"/>
      <c r="B34" s="494"/>
    </row>
    <row r="35" spans="1:2">
      <c r="A35" s="489"/>
      <c r="B35" s="494"/>
    </row>
    <row r="36" spans="1:2">
      <c r="A36" s="489"/>
      <c r="B36" s="490"/>
    </row>
    <row r="37" spans="1:2">
      <c r="A37" s="489"/>
      <c r="B37" s="490"/>
    </row>
    <row r="38" spans="1:2">
      <c r="A38" s="489"/>
      <c r="B38" s="494"/>
    </row>
    <row r="39" spans="1:2">
      <c r="A39" s="489"/>
      <c r="B39" s="494"/>
    </row>
    <row r="40" spans="1:2">
      <c r="A40" s="489"/>
      <c r="B40" s="494"/>
    </row>
    <row r="41" spans="1:2">
      <c r="A41" s="489"/>
      <c r="B41" s="494"/>
    </row>
    <row r="42" spans="1:2">
      <c r="A42" s="489"/>
      <c r="B42" s="490"/>
    </row>
    <row r="43" spans="1:2">
      <c r="A43" s="489"/>
      <c r="B43" s="494"/>
    </row>
    <row r="44" spans="1:2">
      <c r="A44" s="489"/>
      <c r="B44" s="494"/>
    </row>
    <row r="45" spans="1:2">
      <c r="A45" s="489"/>
      <c r="B45" s="494"/>
    </row>
    <row r="46" spans="1:2">
      <c r="A46" s="489"/>
      <c r="B46" s="494"/>
    </row>
    <row r="47" spans="1:2">
      <c r="A47" s="489"/>
      <c r="B47" s="494"/>
    </row>
    <row r="48" spans="1:2">
      <c r="A48" s="489"/>
      <c r="B48" s="494"/>
    </row>
    <row r="49" spans="1:2">
      <c r="A49" s="489"/>
      <c r="B49" s="494"/>
    </row>
    <row r="50" spans="1:2">
      <c r="A50" s="489"/>
      <c r="B50" s="490"/>
    </row>
    <row r="51" spans="1:2">
      <c r="A51" s="489"/>
      <c r="B51" s="494"/>
    </row>
    <row r="52" spans="1:2">
      <c r="A52" s="489"/>
      <c r="B52" s="494"/>
    </row>
    <row r="53" spans="1:2">
      <c r="A53" s="489"/>
      <c r="B53" s="490"/>
    </row>
    <row r="54" spans="1:2">
      <c r="A54" s="489"/>
      <c r="B54" s="494"/>
    </row>
    <row r="55" spans="1:2">
      <c r="A55" s="489"/>
      <c r="B55" s="494"/>
    </row>
    <row r="56" spans="1:2">
      <c r="A56" s="489"/>
      <c r="B56" s="494"/>
    </row>
    <row r="57" spans="1:2">
      <c r="A57" s="489"/>
      <c r="B57" s="493"/>
    </row>
    <row r="58" spans="1:2">
      <c r="A58" s="489"/>
      <c r="B58" s="491"/>
    </row>
    <row r="59" spans="1:2">
      <c r="A59" s="489"/>
      <c r="B59" s="490"/>
    </row>
    <row r="60" spans="1:2">
      <c r="A60" s="489"/>
      <c r="B60" s="494"/>
    </row>
    <row r="61" spans="1:2">
      <c r="A61" s="489"/>
      <c r="B61" s="494"/>
    </row>
    <row r="62" spans="1:2">
      <c r="A62" s="489"/>
      <c r="B62" s="494"/>
    </row>
    <row r="63" spans="1:2">
      <c r="A63" s="489"/>
      <c r="B63" s="494"/>
    </row>
    <row r="64" spans="1:2">
      <c r="A64" s="489"/>
      <c r="B64" s="490"/>
    </row>
    <row r="65" spans="1:2">
      <c r="A65" s="489"/>
      <c r="B65" s="494"/>
    </row>
    <row r="66" spans="1:2">
      <c r="A66" s="489"/>
      <c r="B66" s="494"/>
    </row>
    <row r="67" spans="1:2">
      <c r="A67" s="489"/>
      <c r="B67" s="494"/>
    </row>
    <row r="68" spans="1:2">
      <c r="A68" s="489"/>
      <c r="B68" s="494"/>
    </row>
    <row r="69" spans="1:2">
      <c r="A69" s="489"/>
      <c r="B69" s="490"/>
    </row>
    <row r="70" spans="1:2">
      <c r="A70" s="489"/>
      <c r="B70" s="490"/>
    </row>
    <row r="71" spans="1:2">
      <c r="A71" s="489"/>
      <c r="B71" s="490"/>
    </row>
    <row r="72" spans="1:2">
      <c r="A72" s="489"/>
      <c r="B72" s="494"/>
    </row>
    <row r="73" spans="1:2">
      <c r="A73" s="489"/>
      <c r="B73" s="494"/>
    </row>
    <row r="74" spans="1:2">
      <c r="A74" s="489"/>
      <c r="B74" s="490"/>
    </row>
    <row r="75" spans="1:2">
      <c r="A75" s="489"/>
      <c r="B75" s="494"/>
    </row>
    <row r="76" spans="1:2">
      <c r="A76" s="489"/>
      <c r="B76" s="494"/>
    </row>
    <row r="77" spans="1:2">
      <c r="A77" s="489"/>
      <c r="B77" s="490"/>
    </row>
    <row r="78" spans="1:2">
      <c r="A78" s="489"/>
      <c r="B78" s="494"/>
    </row>
    <row r="79" spans="1:2">
      <c r="A79" s="489"/>
      <c r="B79" s="494"/>
    </row>
    <row r="80" spans="1:2">
      <c r="A80" s="489"/>
      <c r="B80" s="491"/>
    </row>
    <row r="81" spans="1:2">
      <c r="A81" s="489"/>
      <c r="B81" s="490"/>
    </row>
    <row r="82" spans="1:2">
      <c r="A82" s="489"/>
      <c r="B82" s="490"/>
    </row>
    <row r="83" spans="1:2">
      <c r="A83" s="489"/>
      <c r="B83" s="492"/>
    </row>
    <row r="84" spans="1:2">
      <c r="A84" s="489"/>
      <c r="B84" s="493"/>
    </row>
    <row r="85" spans="1:2">
      <c r="A85" s="489"/>
      <c r="B85" s="491"/>
    </row>
    <row r="86" spans="1:2">
      <c r="A86" s="489"/>
      <c r="B86" s="490"/>
    </row>
    <row r="87" spans="1:2">
      <c r="A87" s="489"/>
      <c r="B87" s="494"/>
    </row>
    <row r="88" spans="1:2">
      <c r="A88" s="489"/>
      <c r="B88" s="494"/>
    </row>
    <row r="89" spans="1:2">
      <c r="A89" s="489"/>
      <c r="B89" s="494"/>
    </row>
    <row r="90" spans="1:2">
      <c r="A90" s="489"/>
      <c r="B90" s="494"/>
    </row>
    <row r="91" spans="1:2">
      <c r="A91" s="489"/>
      <c r="B91" s="494"/>
    </row>
    <row r="92" spans="1:2">
      <c r="A92" s="489"/>
      <c r="B92" s="494"/>
    </row>
    <row r="93" spans="1:2">
      <c r="A93" s="489"/>
      <c r="B93" s="494"/>
    </row>
    <row r="94" spans="1:2">
      <c r="A94" s="489"/>
      <c r="B94" s="494"/>
    </row>
    <row r="95" spans="1:2">
      <c r="A95" s="489"/>
      <c r="B95" s="494"/>
    </row>
    <row r="96" spans="1:2">
      <c r="A96" s="489"/>
      <c r="B96" s="490"/>
    </row>
    <row r="97" spans="1:2">
      <c r="A97" s="489"/>
      <c r="B97" s="494"/>
    </row>
    <row r="98" spans="1:2">
      <c r="A98" s="489"/>
      <c r="B98" s="494"/>
    </row>
    <row r="99" spans="1:2">
      <c r="A99" s="489"/>
      <c r="B99" s="494"/>
    </row>
    <row r="100" spans="1:2">
      <c r="A100" s="489"/>
      <c r="B100" s="490"/>
    </row>
    <row r="101" spans="1:2">
      <c r="A101" s="489"/>
      <c r="B101" s="494"/>
    </row>
    <row r="102" spans="1:2">
      <c r="A102" s="489"/>
      <c r="B102" s="494"/>
    </row>
    <row r="103" spans="1:2">
      <c r="A103" s="489"/>
      <c r="B103" s="490"/>
    </row>
    <row r="104" spans="1:2">
      <c r="A104" s="489"/>
      <c r="B104" s="490"/>
    </row>
    <row r="105" spans="1:2">
      <c r="A105" s="489"/>
      <c r="B105" s="494"/>
    </row>
    <row r="106" spans="1:2">
      <c r="A106" s="489"/>
      <c r="B106" s="494"/>
    </row>
    <row r="107" spans="1:2">
      <c r="A107" s="489"/>
      <c r="B107" s="491"/>
    </row>
    <row r="108" spans="1:2">
      <c r="A108" s="489"/>
      <c r="B108" s="490"/>
    </row>
    <row r="109" spans="1:2">
      <c r="A109" s="489"/>
      <c r="B109" s="494"/>
    </row>
    <row r="110" spans="1:2">
      <c r="A110" s="489"/>
      <c r="B110" s="494"/>
    </row>
    <row r="111" spans="1:2">
      <c r="A111" s="489"/>
      <c r="B111" s="494"/>
    </row>
    <row r="112" spans="1:2">
      <c r="A112" s="489"/>
      <c r="B112" s="494"/>
    </row>
    <row r="113" spans="1:2">
      <c r="A113" s="489"/>
      <c r="B113" s="494"/>
    </row>
    <row r="114" spans="1:2">
      <c r="A114" s="489"/>
      <c r="B114" s="494"/>
    </row>
    <row r="115" spans="1:2">
      <c r="A115" s="489"/>
      <c r="B115" s="494"/>
    </row>
    <row r="116" spans="1:2">
      <c r="A116" s="489"/>
      <c r="B116" s="491"/>
    </row>
    <row r="117" spans="1:2">
      <c r="A117" s="489"/>
      <c r="B117" s="491"/>
    </row>
    <row r="118" spans="1:2">
      <c r="A118" s="489"/>
      <c r="B118" s="491"/>
    </row>
    <row r="119" spans="1:2">
      <c r="A119" s="489"/>
      <c r="B119" s="490"/>
    </row>
    <row r="120" spans="1:2">
      <c r="A120" s="489"/>
      <c r="B120" s="494"/>
    </row>
    <row r="121" spans="1:2">
      <c r="A121" s="489"/>
      <c r="B121" s="494"/>
    </row>
    <row r="122" spans="1:2">
      <c r="A122" s="489"/>
      <c r="B122" s="494"/>
    </row>
    <row r="123" spans="1:2">
      <c r="A123" s="489"/>
      <c r="B123" s="494"/>
    </row>
    <row r="124" spans="1:2">
      <c r="A124" s="489"/>
      <c r="B124" s="494"/>
    </row>
    <row r="125" spans="1:2">
      <c r="A125" s="489"/>
      <c r="B125" s="494"/>
    </row>
    <row r="126" spans="1:2">
      <c r="A126" s="489"/>
      <c r="B126" s="494"/>
    </row>
    <row r="127" spans="1:2">
      <c r="A127" s="489"/>
      <c r="B127" s="494"/>
    </row>
    <row r="128" spans="1:2">
      <c r="A128" s="489"/>
      <c r="B128" s="494"/>
    </row>
    <row r="129" spans="1:2">
      <c r="A129" s="489"/>
      <c r="B129" s="490"/>
    </row>
    <row r="130" spans="1:2">
      <c r="A130" s="489"/>
      <c r="B130" s="491"/>
    </row>
    <row r="131" spans="1:2">
      <c r="A131" s="489"/>
      <c r="B131" s="490"/>
    </row>
    <row r="132" spans="1:2">
      <c r="A132" s="489"/>
      <c r="B132" s="490"/>
    </row>
    <row r="133" spans="1:2">
      <c r="A133" s="489"/>
      <c r="B133" s="490"/>
    </row>
    <row r="134" spans="1:2">
      <c r="A134" s="489"/>
      <c r="B134" s="490"/>
    </row>
    <row r="135" spans="1:2">
      <c r="A135" s="489"/>
      <c r="B135" s="490"/>
    </row>
    <row r="136" spans="1:2">
      <c r="A136" s="489"/>
      <c r="B136" s="491"/>
    </row>
    <row r="137" spans="1:2">
      <c r="A137" s="489"/>
      <c r="B137" s="490"/>
    </row>
    <row r="138" spans="1:2">
      <c r="A138" s="489"/>
      <c r="B138" s="490"/>
    </row>
    <row r="139" spans="1:2">
      <c r="A139" s="489"/>
      <c r="B139" s="490"/>
    </row>
    <row r="140" spans="1:2">
      <c r="A140" s="489"/>
      <c r="B140" s="491"/>
    </row>
    <row r="141" spans="1:2">
      <c r="A141" s="489"/>
      <c r="B141" s="490"/>
    </row>
    <row r="142" spans="1:2">
      <c r="A142" s="489"/>
      <c r="B142" s="494"/>
    </row>
    <row r="143" spans="1:2">
      <c r="A143" s="489"/>
      <c r="B143" s="494"/>
    </row>
    <row r="144" spans="1:2">
      <c r="A144" s="489"/>
      <c r="B144" s="490"/>
    </row>
    <row r="145" spans="1:2">
      <c r="A145" s="489"/>
      <c r="B145" s="494"/>
    </row>
    <row r="146" spans="1:2">
      <c r="A146" s="489"/>
      <c r="B146" s="494"/>
    </row>
    <row r="147" spans="1:2">
      <c r="A147" s="489"/>
      <c r="B147" s="491"/>
    </row>
    <row r="148" spans="1:2">
      <c r="A148" s="489"/>
      <c r="B148" s="490"/>
    </row>
    <row r="149" spans="1:2">
      <c r="A149" s="489"/>
      <c r="B149" s="490"/>
    </row>
    <row r="150" spans="1:2">
      <c r="A150" s="489"/>
      <c r="B150" s="490"/>
    </row>
    <row r="151" spans="1:2">
      <c r="A151" s="489"/>
      <c r="B151" s="493"/>
    </row>
    <row r="152" spans="1:2">
      <c r="A152" s="489"/>
      <c r="B152" s="491"/>
    </row>
    <row r="153" spans="1:2">
      <c r="A153" s="489"/>
      <c r="B153" s="490"/>
    </row>
    <row r="154" spans="1:2">
      <c r="A154" s="489"/>
      <c r="B154" s="494"/>
    </row>
    <row r="155" spans="1:2">
      <c r="A155" s="489"/>
      <c r="B155" s="494"/>
    </row>
    <row r="156" spans="1:2">
      <c r="A156" s="489"/>
      <c r="B156" s="490"/>
    </row>
    <row r="157" spans="1:2">
      <c r="A157" s="489"/>
      <c r="B157" s="494"/>
    </row>
    <row r="158" spans="1:2">
      <c r="A158" s="489"/>
      <c r="B158" s="494"/>
    </row>
    <row r="159" spans="1:2">
      <c r="A159" s="489"/>
      <c r="B159" s="491"/>
    </row>
    <row r="160" spans="1:2">
      <c r="A160" s="489"/>
      <c r="B160" s="490"/>
    </row>
    <row r="161" spans="1:2">
      <c r="A161" s="489"/>
      <c r="B161" s="490"/>
    </row>
    <row r="162" spans="1:2">
      <c r="A162" s="489"/>
      <c r="B162" s="490"/>
    </row>
    <row r="163" spans="1:2">
      <c r="A163" s="489"/>
      <c r="B163" s="490"/>
    </row>
    <row r="164" spans="1:2">
      <c r="A164" s="489"/>
      <c r="B164" s="490"/>
    </row>
    <row r="165" spans="1:2">
      <c r="A165" s="489"/>
      <c r="B165" s="491"/>
    </row>
    <row r="166" spans="1:2">
      <c r="A166" s="489"/>
      <c r="B166" s="490"/>
    </row>
    <row r="167" spans="1:2">
      <c r="A167" s="489"/>
      <c r="B167" s="494"/>
    </row>
    <row r="168" spans="1:2">
      <c r="A168" s="489"/>
      <c r="B168" s="495"/>
    </row>
    <row r="169" spans="1:2">
      <c r="A169" s="489"/>
      <c r="B169" s="495"/>
    </row>
    <row r="170" spans="1:2">
      <c r="A170" s="489"/>
      <c r="B170" s="495"/>
    </row>
    <row r="171" spans="1:2">
      <c r="A171" s="489"/>
      <c r="B171" s="495"/>
    </row>
    <row r="172" spans="1:2">
      <c r="A172" s="489"/>
      <c r="B172" s="495"/>
    </row>
    <row r="173" spans="1:2">
      <c r="A173" s="489"/>
      <c r="B173" s="495"/>
    </row>
    <row r="174" spans="1:2">
      <c r="A174" s="489"/>
      <c r="B174" s="481"/>
    </row>
    <row r="175" spans="1:2">
      <c r="A175" s="489"/>
      <c r="B175" s="481"/>
    </row>
    <row r="176" spans="1:2">
      <c r="A176" s="489"/>
      <c r="B176" s="481"/>
    </row>
    <row r="177" spans="1:2">
      <c r="A177" s="489"/>
      <c r="B177" s="481"/>
    </row>
    <row r="178" spans="1:2">
      <c r="A178" s="489"/>
      <c r="B178" s="481"/>
    </row>
    <row r="179" spans="1:2">
      <c r="A179" s="489"/>
      <c r="B179" s="481"/>
    </row>
    <row r="180" spans="1:2">
      <c r="A180" s="489"/>
      <c r="B180" s="481"/>
    </row>
    <row r="181" spans="1:2">
      <c r="A181" s="489"/>
      <c r="B181" s="481"/>
    </row>
    <row r="182" spans="1:2">
      <c r="A182" s="489"/>
      <c r="B182" s="481"/>
    </row>
    <row r="183" spans="1:2">
      <c r="A183" s="489"/>
      <c r="B183" s="481"/>
    </row>
    <row r="184" spans="1:2">
      <c r="A184" s="489"/>
      <c r="B184" s="481"/>
    </row>
    <row r="185" spans="1:2">
      <c r="A185" s="489"/>
      <c r="B185" s="481"/>
    </row>
    <row r="186" spans="1:2">
      <c r="A186" s="489"/>
      <c r="B186" s="481"/>
    </row>
    <row r="187" spans="1:2">
      <c r="A187" s="489"/>
      <c r="B187" s="481"/>
    </row>
    <row r="188" spans="1:2">
      <c r="A188" s="489"/>
      <c r="B188" s="481"/>
    </row>
    <row r="189" spans="1:2">
      <c r="A189" s="489"/>
      <c r="B189" s="481"/>
    </row>
    <row r="190" spans="1:2">
      <c r="A190" s="489"/>
      <c r="B190" s="481"/>
    </row>
    <row r="191" spans="1:2">
      <c r="A191" s="489"/>
      <c r="B191" s="481"/>
    </row>
    <row r="192" spans="1:2">
      <c r="A192" s="489"/>
      <c r="B192" s="481"/>
    </row>
    <row r="193" spans="1:2">
      <c r="A193" s="489"/>
      <c r="B193" s="481"/>
    </row>
    <row r="194" spans="1:2">
      <c r="A194" s="489"/>
      <c r="B194" s="481"/>
    </row>
    <row r="195" spans="1:2">
      <c r="A195" s="489"/>
      <c r="B195" s="481"/>
    </row>
    <row r="196" spans="1:2">
      <c r="A196" s="489"/>
      <c r="B196" s="481"/>
    </row>
    <row r="197" spans="1:2">
      <c r="A197" s="489"/>
      <c r="B197" s="481"/>
    </row>
    <row r="198" spans="1:2">
      <c r="A198" s="489"/>
      <c r="B198" s="481"/>
    </row>
    <row r="199" spans="1:2">
      <c r="A199" s="489"/>
      <c r="B199" s="481"/>
    </row>
    <row r="200" spans="1:2">
      <c r="A200" s="489"/>
      <c r="B200" s="481"/>
    </row>
    <row r="201" spans="1:2">
      <c r="A201" s="489"/>
      <c r="B201" s="481"/>
    </row>
    <row r="202" spans="1:2">
      <c r="A202" s="489"/>
      <c r="B202" s="481"/>
    </row>
    <row r="203" spans="1:2">
      <c r="A203" s="489"/>
      <c r="B203" s="481"/>
    </row>
    <row r="204" spans="1:2">
      <c r="A204" s="489"/>
      <c r="B204" s="481"/>
    </row>
    <row r="205" spans="1:2">
      <c r="A205" s="489"/>
      <c r="B205" s="481"/>
    </row>
    <row r="206" spans="1:2">
      <c r="A206" s="489"/>
      <c r="B206" s="481"/>
    </row>
    <row r="207" spans="1:2">
      <c r="A207" s="489"/>
      <c r="B207" s="481"/>
    </row>
    <row r="208" spans="1:2">
      <c r="A208" s="489"/>
      <c r="B208" s="481"/>
    </row>
    <row r="209" spans="1:2">
      <c r="A209" s="489"/>
      <c r="B209" s="481"/>
    </row>
    <row r="210" spans="1:2">
      <c r="A210" s="489"/>
      <c r="B210" s="481"/>
    </row>
    <row r="211" spans="1:2">
      <c r="A211" s="489"/>
      <c r="B211" s="481"/>
    </row>
    <row r="212" spans="1:2">
      <c r="A212" s="489"/>
      <c r="B212" s="481"/>
    </row>
    <row r="213" spans="1:2">
      <c r="A213" s="489"/>
      <c r="B213" s="481"/>
    </row>
    <row r="214" spans="1:2">
      <c r="A214" s="489"/>
      <c r="B214" s="481"/>
    </row>
    <row r="215" spans="1:2">
      <c r="A215" s="489"/>
      <c r="B215" s="481"/>
    </row>
    <row r="216" spans="1:2">
      <c r="A216" s="489"/>
      <c r="B216" s="481"/>
    </row>
    <row r="217" spans="1:2">
      <c r="A217" s="489"/>
      <c r="B217" s="481"/>
    </row>
    <row r="218" spans="1:2">
      <c r="A218" s="489"/>
      <c r="B218" s="481"/>
    </row>
    <row r="219" spans="1:2">
      <c r="A219" s="489"/>
      <c r="B219" s="481"/>
    </row>
    <row r="220" spans="1:2">
      <c r="A220" s="489"/>
      <c r="B220" s="481"/>
    </row>
    <row r="221" spans="1:2">
      <c r="A221" s="489"/>
      <c r="B221" s="481"/>
    </row>
    <row r="222" spans="1:2">
      <c r="A222" s="489"/>
      <c r="B222" s="481"/>
    </row>
    <row r="223" spans="1:2">
      <c r="A223" s="489"/>
      <c r="B223" s="481"/>
    </row>
    <row r="224" spans="1:2">
      <c r="A224" s="489"/>
      <c r="B224" s="481"/>
    </row>
    <row r="225" spans="1:2">
      <c r="A225" s="489"/>
      <c r="B225" s="481"/>
    </row>
    <row r="226" spans="1:2">
      <c r="A226" s="489"/>
      <c r="B226" s="481"/>
    </row>
    <row r="227" spans="1:2">
      <c r="A227" s="489"/>
      <c r="B227" s="481"/>
    </row>
    <row r="228" spans="1:2">
      <c r="A228" s="489"/>
      <c r="B228" s="481"/>
    </row>
    <row r="229" spans="1:2">
      <c r="A229" s="489"/>
      <c r="B229" s="481"/>
    </row>
    <row r="230" spans="1:2">
      <c r="A230" s="489"/>
      <c r="B230" s="481"/>
    </row>
    <row r="231" spans="1:2">
      <c r="A231" s="489"/>
      <c r="B231" s="481"/>
    </row>
    <row r="232" spans="1:2">
      <c r="A232" s="489"/>
      <c r="B232" s="481"/>
    </row>
    <row r="233" spans="1:2">
      <c r="A233" s="489"/>
      <c r="B233" s="481"/>
    </row>
    <row r="234" spans="1:2">
      <c r="A234" s="489"/>
      <c r="B234" s="481"/>
    </row>
    <row r="235" spans="1:2">
      <c r="A235" s="489"/>
      <c r="B235" s="481"/>
    </row>
    <row r="236" spans="1:2">
      <c r="A236" s="489"/>
      <c r="B236" s="481"/>
    </row>
    <row r="237" spans="1:2">
      <c r="A237" s="489"/>
      <c r="B237" s="481"/>
    </row>
    <row r="238" spans="1:2">
      <c r="A238" s="489"/>
      <c r="B238" s="481"/>
    </row>
    <row r="239" spans="1:2">
      <c r="A239" s="489"/>
      <c r="B239" s="481"/>
    </row>
    <row r="240" spans="1:2">
      <c r="A240" s="489"/>
      <c r="B240" s="481"/>
    </row>
    <row r="241" spans="1:2">
      <c r="A241" s="489"/>
      <c r="B241" s="481"/>
    </row>
    <row r="242" spans="1:2">
      <c r="A242" s="489"/>
      <c r="B242" s="481"/>
    </row>
    <row r="243" spans="1:2">
      <c r="A243" s="489"/>
      <c r="B243" s="481"/>
    </row>
    <row r="244" spans="1:2">
      <c r="A244" s="489"/>
      <c r="B244" s="481"/>
    </row>
    <row r="245" spans="1:2">
      <c r="A245" s="489"/>
      <c r="B245" s="481"/>
    </row>
    <row r="246" spans="1:2">
      <c r="A246" s="489"/>
      <c r="B246" s="481"/>
    </row>
    <row r="247" spans="1:2">
      <c r="A247" s="489"/>
      <c r="B247" s="481"/>
    </row>
    <row r="248" spans="1:2">
      <c r="A248" s="489"/>
      <c r="B248" s="481"/>
    </row>
    <row r="249" spans="1:2">
      <c r="A249" s="489"/>
      <c r="B249" s="481"/>
    </row>
    <row r="250" spans="1:2">
      <c r="A250" s="489"/>
      <c r="B250" s="481"/>
    </row>
    <row r="251" spans="1:2">
      <c r="A251" s="489"/>
      <c r="B251" s="481"/>
    </row>
    <row r="252" spans="1:2">
      <c r="A252" s="489"/>
      <c r="B252" s="481"/>
    </row>
    <row r="253" spans="1:2">
      <c r="A253" s="489"/>
      <c r="B253" s="481"/>
    </row>
    <row r="254" spans="1:2">
      <c r="A254" s="489"/>
      <c r="B254" s="481"/>
    </row>
    <row r="255" spans="1:2">
      <c r="A255" s="489"/>
      <c r="B255" s="481"/>
    </row>
    <row r="256" spans="1:2">
      <c r="A256" s="489"/>
      <c r="B256" s="481"/>
    </row>
    <row r="257" spans="1:2">
      <c r="A257" s="489"/>
      <c r="B257" s="481"/>
    </row>
    <row r="258" spans="1:2">
      <c r="A258" s="489"/>
      <c r="B258" s="481"/>
    </row>
    <row r="259" spans="1:2">
      <c r="A259" s="489"/>
      <c r="B259" s="481"/>
    </row>
    <row r="260" spans="1:2">
      <c r="A260" s="489"/>
      <c r="B260" s="481"/>
    </row>
    <row r="261" spans="1:2">
      <c r="A261" s="489"/>
      <c r="B261" s="481"/>
    </row>
    <row r="262" spans="1:2">
      <c r="A262" s="489"/>
      <c r="B262" s="481"/>
    </row>
    <row r="263" spans="1:2">
      <c r="A263" s="489"/>
      <c r="B263" s="481"/>
    </row>
    <row r="264" spans="1:2">
      <c r="A264" s="489"/>
      <c r="B264" s="481"/>
    </row>
    <row r="265" spans="1:2">
      <c r="A265" s="489"/>
      <c r="B265" s="481"/>
    </row>
    <row r="266" spans="1:2">
      <c r="A266" s="489"/>
      <c r="B266" s="481"/>
    </row>
    <row r="267" spans="1:2">
      <c r="A267" s="489"/>
      <c r="B267" s="481"/>
    </row>
    <row r="268" spans="1:2">
      <c r="A268" s="489"/>
      <c r="B268" s="481"/>
    </row>
    <row r="269" spans="1:2">
      <c r="A269" s="489"/>
      <c r="B269" s="481"/>
    </row>
    <row r="270" spans="1:2">
      <c r="A270" s="489"/>
      <c r="B270" s="481"/>
    </row>
    <row r="271" spans="1:2">
      <c r="A271" s="489"/>
      <c r="B271" s="481"/>
    </row>
    <row r="272" spans="1:2">
      <c r="A272" s="489"/>
      <c r="B272" s="481"/>
    </row>
    <row r="273" spans="1:2">
      <c r="A273" s="489"/>
      <c r="B273" s="481"/>
    </row>
    <row r="274" spans="1:2">
      <c r="A274" s="489"/>
      <c r="B274" s="481"/>
    </row>
    <row r="275" spans="1:2">
      <c r="A275" s="489"/>
      <c r="B275" s="481"/>
    </row>
    <row r="276" spans="1:2">
      <c r="A276" s="489"/>
      <c r="B276" s="481"/>
    </row>
    <row r="277" spans="1:2">
      <c r="A277" s="489"/>
      <c r="B277" s="481"/>
    </row>
    <row r="278" spans="1:2">
      <c r="A278" s="489"/>
      <c r="B278" s="481"/>
    </row>
    <row r="279" spans="1:2">
      <c r="A279" s="489"/>
      <c r="B279" s="481"/>
    </row>
    <row r="280" spans="1:2">
      <c r="A280" s="489"/>
      <c r="B280" s="481"/>
    </row>
    <row r="281" spans="1:2">
      <c r="A281" s="489"/>
      <c r="B281" s="481"/>
    </row>
    <row r="282" spans="1:2">
      <c r="A282" s="489"/>
      <c r="B282" s="481"/>
    </row>
    <row r="283" spans="1:2">
      <c r="A283" s="489"/>
      <c r="B283" s="481"/>
    </row>
    <row r="284" spans="1:2">
      <c r="A284" s="489"/>
      <c r="B284" s="481"/>
    </row>
    <row r="285" spans="1:2">
      <c r="A285" s="489"/>
      <c r="B285" s="481"/>
    </row>
    <row r="286" spans="1:2">
      <c r="A286" s="489"/>
      <c r="B286" s="481"/>
    </row>
    <row r="287" spans="1:2">
      <c r="A287" s="489"/>
      <c r="B287" s="481"/>
    </row>
    <row r="288" spans="1:2">
      <c r="A288" s="489"/>
      <c r="B288" s="481"/>
    </row>
    <row r="289" spans="1:2">
      <c r="A289" s="489"/>
      <c r="B289" s="481"/>
    </row>
    <row r="290" spans="1:2">
      <c r="A290" s="489"/>
      <c r="B290" s="481"/>
    </row>
    <row r="291" spans="1:2">
      <c r="A291" s="489"/>
      <c r="B291" s="481"/>
    </row>
    <row r="292" spans="1:2">
      <c r="A292" s="489"/>
      <c r="B292" s="481"/>
    </row>
    <row r="293" spans="1:2">
      <c r="A293" s="489"/>
      <c r="B293" s="481"/>
    </row>
    <row r="294" spans="1:2">
      <c r="A294" s="489"/>
      <c r="B294" s="481"/>
    </row>
    <row r="295" spans="1:2">
      <c r="A295" s="489"/>
      <c r="B295" s="481"/>
    </row>
    <row r="296" spans="1:2">
      <c r="A296" s="489"/>
      <c r="B296" s="481"/>
    </row>
    <row r="297" spans="1:2">
      <c r="A297" s="489"/>
      <c r="B297" s="481"/>
    </row>
    <row r="298" spans="1:2">
      <c r="A298" s="489"/>
      <c r="B298" s="481"/>
    </row>
    <row r="299" spans="1:2">
      <c r="A299" s="489"/>
      <c r="B299" s="481"/>
    </row>
    <row r="300" spans="1:2">
      <c r="A300" s="489"/>
      <c r="B300" s="481"/>
    </row>
    <row r="301" spans="1:2">
      <c r="A301" s="489"/>
      <c r="B301" s="481"/>
    </row>
    <row r="302" spans="1:2">
      <c r="A302" s="489"/>
      <c r="B302" s="481"/>
    </row>
    <row r="303" spans="1:2">
      <c r="A303" s="489"/>
      <c r="B303" s="481"/>
    </row>
    <row r="304" spans="1:2">
      <c r="A304" s="489"/>
      <c r="B304" s="481"/>
    </row>
    <row r="305" spans="1:2">
      <c r="A305" s="489"/>
      <c r="B305" s="481"/>
    </row>
    <row r="306" spans="1:2">
      <c r="A306" s="489"/>
      <c r="B306" s="481"/>
    </row>
    <row r="307" spans="1:2">
      <c r="A307" s="489"/>
      <c r="B307" s="481"/>
    </row>
    <row r="308" spans="1:2">
      <c r="A308" s="489"/>
      <c r="B308" s="481"/>
    </row>
    <row r="309" spans="1:2">
      <c r="A309" s="489"/>
      <c r="B309" s="481"/>
    </row>
    <row r="310" spans="1:2">
      <c r="A310" s="489"/>
      <c r="B310" s="481"/>
    </row>
    <row r="311" spans="1:2">
      <c r="A311" s="489"/>
      <c r="B311" s="481"/>
    </row>
    <row r="312" spans="1:2">
      <c r="A312" s="489"/>
      <c r="B312" s="481"/>
    </row>
    <row r="313" spans="1:2">
      <c r="A313" s="489"/>
      <c r="B313" s="481"/>
    </row>
    <row r="314" spans="1:2">
      <c r="A314" s="489"/>
      <c r="B314" s="481"/>
    </row>
    <row r="315" spans="1:2">
      <c r="A315" s="489"/>
      <c r="B315" s="481"/>
    </row>
    <row r="316" spans="1:2">
      <c r="A316" s="489"/>
      <c r="B316" s="481"/>
    </row>
    <row r="317" spans="1:2">
      <c r="A317" s="489"/>
      <c r="B317" s="481"/>
    </row>
    <row r="318" spans="1:2">
      <c r="A318" s="489"/>
      <c r="B318" s="481"/>
    </row>
    <row r="319" spans="1:2">
      <c r="A319" s="489"/>
      <c r="B319" s="481"/>
    </row>
    <row r="320" spans="1:2">
      <c r="A320" s="489"/>
      <c r="B320" s="481"/>
    </row>
    <row r="321" spans="1:2">
      <c r="A321" s="489"/>
      <c r="B321" s="481"/>
    </row>
    <row r="322" spans="1:2">
      <c r="A322" s="489"/>
      <c r="B322" s="481"/>
    </row>
    <row r="323" spans="1:2">
      <c r="A323" s="489"/>
      <c r="B323" s="481"/>
    </row>
    <row r="324" spans="1:2">
      <c r="A324" s="489"/>
      <c r="B324" s="481"/>
    </row>
    <row r="325" spans="1:2">
      <c r="A325" s="489"/>
      <c r="B325" s="481"/>
    </row>
    <row r="326" spans="1:2">
      <c r="A326" s="489"/>
      <c r="B326" s="481"/>
    </row>
    <row r="327" spans="1:2">
      <c r="A327" s="489"/>
      <c r="B327" s="481"/>
    </row>
    <row r="328" spans="1:2">
      <c r="A328" s="489"/>
      <c r="B328" s="481"/>
    </row>
    <row r="329" spans="1:2">
      <c r="A329" s="489"/>
      <c r="B329" s="481"/>
    </row>
    <row r="330" spans="1:2">
      <c r="A330" s="489"/>
      <c r="B330" s="481"/>
    </row>
    <row r="331" spans="1:2">
      <c r="A331" s="489"/>
      <c r="B331" s="481"/>
    </row>
    <row r="332" spans="1:2">
      <c r="A332" s="489"/>
      <c r="B332" s="481"/>
    </row>
    <row r="333" spans="1:2">
      <c r="A333" s="489"/>
      <c r="B333" s="481"/>
    </row>
  </sheetData>
  <sheetProtection password="CF7A" sheet="1" objects="1" scenarios="1"/>
  <dataValidations count="1">
    <dataValidation type="list" allowBlank="1" showInputMessage="1" showErrorMessage="1" sqref="WVD982553 IR65049 SN65049 ACJ65049 AMF65049 AWB65049 BFX65049 BPT65049 BZP65049 CJL65049 CTH65049 DDD65049 DMZ65049 DWV65049 EGR65049 EQN65049 FAJ65049 FKF65049 FUB65049 GDX65049 GNT65049 GXP65049 HHL65049 HRH65049 IBD65049 IKZ65049 IUV65049 JER65049 JON65049 JYJ65049 KIF65049 KSB65049 LBX65049 LLT65049 LVP65049 MFL65049 MPH65049 MZD65049 NIZ65049 NSV65049 OCR65049 OMN65049 OWJ65049 PGF65049 PQB65049 PZX65049 QJT65049 QTP65049 RDL65049 RNH65049 RXD65049 SGZ65049 SQV65049 TAR65049 TKN65049 TUJ65049 UEF65049 UOB65049 UXX65049 VHT65049 VRP65049 WBL65049 WLH65049 WVD65049 C130585 IR130585 SN130585 ACJ130585 AMF130585 AWB130585 BFX130585 BPT130585 BZP130585 CJL130585 CTH130585 DDD130585 DMZ130585 DWV130585 EGR130585 EQN130585 FAJ130585 FKF130585 FUB130585 GDX130585 GNT130585 GXP130585 HHL130585 HRH130585 IBD130585 IKZ130585 IUV130585 JER130585 JON130585 JYJ130585 KIF130585 KSB130585 LBX130585 LLT130585 LVP130585 MFL130585 MPH130585 MZD130585 NIZ130585 NSV130585 OCR130585 OMN130585 OWJ130585 PGF130585 PQB130585 PZX130585 QJT130585 QTP130585 RDL130585 RNH130585 RXD130585 SGZ130585 SQV130585 TAR130585 TKN130585 TUJ130585 UEF130585 UOB130585 UXX130585 VHT130585 VRP130585 WBL130585 WLH130585 WVD130585 C196121 IR196121 SN196121 ACJ196121 AMF196121 AWB196121 BFX196121 BPT196121 BZP196121 CJL196121 CTH196121 DDD196121 DMZ196121 DWV196121 EGR196121 EQN196121 FAJ196121 FKF196121 FUB196121 GDX196121 GNT196121 GXP196121 HHL196121 HRH196121 IBD196121 IKZ196121 IUV196121 JER196121 JON196121 JYJ196121 KIF196121 KSB196121 LBX196121 LLT196121 LVP196121 MFL196121 MPH196121 MZD196121 NIZ196121 NSV196121 OCR196121 OMN196121 OWJ196121 PGF196121 PQB196121 PZX196121 QJT196121 QTP196121 RDL196121 RNH196121 RXD196121 SGZ196121 SQV196121 TAR196121 TKN196121 TUJ196121 UEF196121 UOB196121 UXX196121 VHT196121 VRP196121 WBL196121 WLH196121 WVD196121 C261657 IR261657 SN261657 ACJ261657 AMF261657 AWB261657 BFX261657 BPT261657 BZP261657 CJL261657 CTH261657 DDD261657 DMZ261657 DWV261657 EGR261657 EQN261657 FAJ261657 FKF261657 FUB261657 GDX261657 GNT261657 GXP261657 HHL261657 HRH261657 IBD261657 IKZ261657 IUV261657 JER261657 JON261657 JYJ261657 KIF261657 KSB261657 LBX261657 LLT261657 LVP261657 MFL261657 MPH261657 MZD261657 NIZ261657 NSV261657 OCR261657 OMN261657 OWJ261657 PGF261657 PQB261657 PZX261657 QJT261657 QTP261657 RDL261657 RNH261657 RXD261657 SGZ261657 SQV261657 TAR261657 TKN261657 TUJ261657 UEF261657 UOB261657 UXX261657 VHT261657 VRP261657 WBL261657 WLH261657 WVD261657 C327193 IR327193 SN327193 ACJ327193 AMF327193 AWB327193 BFX327193 BPT327193 BZP327193 CJL327193 CTH327193 DDD327193 DMZ327193 DWV327193 EGR327193 EQN327193 FAJ327193 FKF327193 FUB327193 GDX327193 GNT327193 GXP327193 HHL327193 HRH327193 IBD327193 IKZ327193 IUV327193 JER327193 JON327193 JYJ327193 KIF327193 KSB327193 LBX327193 LLT327193 LVP327193 MFL327193 MPH327193 MZD327193 NIZ327193 NSV327193 OCR327193 OMN327193 OWJ327193 PGF327193 PQB327193 PZX327193 QJT327193 QTP327193 RDL327193 RNH327193 RXD327193 SGZ327193 SQV327193 TAR327193 TKN327193 TUJ327193 UEF327193 UOB327193 UXX327193 VHT327193 VRP327193 WBL327193 WLH327193 WVD327193 C392729 IR392729 SN392729 ACJ392729 AMF392729 AWB392729 BFX392729 BPT392729 BZP392729 CJL392729 CTH392729 DDD392729 DMZ392729 DWV392729 EGR392729 EQN392729 FAJ392729 FKF392729 FUB392729 GDX392729 GNT392729 GXP392729 HHL392729 HRH392729 IBD392729 IKZ392729 IUV392729 JER392729 JON392729 JYJ392729 KIF392729 KSB392729 LBX392729 LLT392729 LVP392729 MFL392729 MPH392729 MZD392729 NIZ392729 NSV392729 OCR392729 OMN392729 OWJ392729 PGF392729 PQB392729 PZX392729 QJT392729 QTP392729 RDL392729 RNH392729 RXD392729 SGZ392729 SQV392729 TAR392729 TKN392729 TUJ392729 UEF392729 UOB392729 UXX392729 VHT392729 VRP392729 WBL392729 WLH392729 WVD392729 C458265 IR458265 SN458265 ACJ458265 AMF458265 AWB458265 BFX458265 BPT458265 BZP458265 CJL458265 CTH458265 DDD458265 DMZ458265 DWV458265 EGR458265 EQN458265 FAJ458265 FKF458265 FUB458265 GDX458265 GNT458265 GXP458265 HHL458265 HRH458265 IBD458265 IKZ458265 IUV458265 JER458265 JON458265 JYJ458265 KIF458265 KSB458265 LBX458265 LLT458265 LVP458265 MFL458265 MPH458265 MZD458265 NIZ458265 NSV458265 OCR458265 OMN458265 OWJ458265 PGF458265 PQB458265 PZX458265 QJT458265 QTP458265 RDL458265 RNH458265 RXD458265 SGZ458265 SQV458265 TAR458265 TKN458265 TUJ458265 UEF458265 UOB458265 UXX458265 VHT458265 VRP458265 WBL458265 WLH458265 WVD458265 C523801 IR523801 SN523801 ACJ523801 AMF523801 AWB523801 BFX523801 BPT523801 BZP523801 CJL523801 CTH523801 DDD523801 DMZ523801 DWV523801 EGR523801 EQN523801 FAJ523801 FKF523801 FUB523801 GDX523801 GNT523801 GXP523801 HHL523801 HRH523801 IBD523801 IKZ523801 IUV523801 JER523801 JON523801 JYJ523801 KIF523801 KSB523801 LBX523801 LLT523801 LVP523801 MFL523801 MPH523801 MZD523801 NIZ523801 NSV523801 OCR523801 OMN523801 OWJ523801 PGF523801 PQB523801 PZX523801 QJT523801 QTP523801 RDL523801 RNH523801 RXD523801 SGZ523801 SQV523801 TAR523801 TKN523801 TUJ523801 UEF523801 UOB523801 UXX523801 VHT523801 VRP523801 WBL523801 WLH523801 WVD523801 C589337 IR589337 SN589337 ACJ589337 AMF589337 AWB589337 BFX589337 BPT589337 BZP589337 CJL589337 CTH589337 DDD589337 DMZ589337 DWV589337 EGR589337 EQN589337 FAJ589337 FKF589337 FUB589337 GDX589337 GNT589337 GXP589337 HHL589337 HRH589337 IBD589337 IKZ589337 IUV589337 JER589337 JON589337 JYJ589337 KIF589337 KSB589337 LBX589337 LLT589337 LVP589337 MFL589337 MPH589337 MZD589337 NIZ589337 NSV589337 OCR589337 OMN589337 OWJ589337 PGF589337 PQB589337 PZX589337 QJT589337 QTP589337 RDL589337 RNH589337 RXD589337 SGZ589337 SQV589337 TAR589337 TKN589337 TUJ589337 UEF589337 UOB589337 UXX589337 VHT589337 VRP589337 WBL589337 WLH589337 WVD589337 C654873 IR654873 SN654873 ACJ654873 AMF654873 AWB654873 BFX654873 BPT654873 BZP654873 CJL654873 CTH654873 DDD654873 DMZ654873 DWV654873 EGR654873 EQN654873 FAJ654873 FKF654873 FUB654873 GDX654873 GNT654873 GXP654873 HHL654873 HRH654873 IBD654873 IKZ654873 IUV654873 JER654873 JON654873 JYJ654873 KIF654873 KSB654873 LBX654873 LLT654873 LVP654873 MFL654873 MPH654873 MZD654873 NIZ654873 NSV654873 OCR654873 OMN654873 OWJ654873 PGF654873 PQB654873 PZX654873 QJT654873 QTP654873 RDL654873 RNH654873 RXD654873 SGZ654873 SQV654873 TAR654873 TKN654873 TUJ654873 UEF654873 UOB654873 UXX654873 VHT654873 VRP654873 WBL654873 WLH654873 WVD654873 C720409 IR720409 SN720409 ACJ720409 AMF720409 AWB720409 BFX720409 BPT720409 BZP720409 CJL720409 CTH720409 DDD720409 DMZ720409 DWV720409 EGR720409 EQN720409 FAJ720409 FKF720409 FUB720409 GDX720409 GNT720409 GXP720409 HHL720409 HRH720409 IBD720409 IKZ720409 IUV720409 JER720409 JON720409 JYJ720409 KIF720409 KSB720409 LBX720409 LLT720409 LVP720409 MFL720409 MPH720409 MZD720409 NIZ720409 NSV720409 OCR720409 OMN720409 OWJ720409 PGF720409 PQB720409 PZX720409 QJT720409 QTP720409 RDL720409 RNH720409 RXD720409 SGZ720409 SQV720409 TAR720409 TKN720409 TUJ720409 UEF720409 UOB720409 UXX720409 VHT720409 VRP720409 WBL720409 WLH720409 WVD720409 C785945 IR785945 SN785945 ACJ785945 AMF785945 AWB785945 BFX785945 BPT785945 BZP785945 CJL785945 CTH785945 DDD785945 DMZ785945 DWV785945 EGR785945 EQN785945 FAJ785945 FKF785945 FUB785945 GDX785945 GNT785945 GXP785945 HHL785945 HRH785945 IBD785945 IKZ785945 IUV785945 JER785945 JON785945 JYJ785945 KIF785945 KSB785945 LBX785945 LLT785945 LVP785945 MFL785945 MPH785945 MZD785945 NIZ785945 NSV785945 OCR785945 OMN785945 OWJ785945 PGF785945 PQB785945 PZX785945 QJT785945 QTP785945 RDL785945 RNH785945 RXD785945 SGZ785945 SQV785945 TAR785945 TKN785945 TUJ785945 UEF785945 UOB785945 UXX785945 VHT785945 VRP785945 WBL785945 WLH785945 WVD785945 C851481 IR851481 SN851481 ACJ851481 AMF851481 AWB851481 BFX851481 BPT851481 BZP851481 CJL851481 CTH851481 DDD851481 DMZ851481 DWV851481 EGR851481 EQN851481 FAJ851481 FKF851481 FUB851481 GDX851481 GNT851481 GXP851481 HHL851481 HRH851481 IBD851481 IKZ851481 IUV851481 JER851481 JON851481 JYJ851481 KIF851481 KSB851481 LBX851481 LLT851481 LVP851481 MFL851481 MPH851481 MZD851481 NIZ851481 NSV851481 OCR851481 OMN851481 OWJ851481 PGF851481 PQB851481 PZX851481 QJT851481 QTP851481 RDL851481 RNH851481 RXD851481 SGZ851481 SQV851481 TAR851481 TKN851481 TUJ851481 UEF851481 UOB851481 UXX851481 VHT851481 VRP851481 WBL851481 WLH851481 WVD851481 C917017 IR917017 SN917017 ACJ917017 AMF917017 AWB917017 BFX917017 BPT917017 BZP917017 CJL917017 CTH917017 DDD917017 DMZ917017 DWV917017 EGR917017 EQN917017 FAJ917017 FKF917017 FUB917017 GDX917017 GNT917017 GXP917017 HHL917017 HRH917017 IBD917017 IKZ917017 IUV917017 JER917017 JON917017 JYJ917017 KIF917017 KSB917017 LBX917017 LLT917017 LVP917017 MFL917017 MPH917017 MZD917017 NIZ917017 NSV917017 OCR917017 OMN917017 OWJ917017 PGF917017 PQB917017 PZX917017 QJT917017 QTP917017 RDL917017 RNH917017 RXD917017 SGZ917017 SQV917017 TAR917017 TKN917017 TUJ917017 UEF917017 UOB917017 UXX917017 VHT917017 VRP917017 WBL917017 WLH917017 WVD917017 C982553 IR982553 SN982553 ACJ982553 AMF982553 AWB982553 BFX982553 BPT982553 BZP982553 CJL982553 CTH982553 DDD982553 DMZ982553 DWV982553 EGR982553 EQN982553 FAJ982553 FKF982553 FUB982553 GDX982553 GNT982553 GXP982553 HHL982553 HRH982553 IBD982553 IKZ982553 IUV982553 JER982553 JON982553 JYJ982553 KIF982553 KSB982553 LBX982553 LLT982553 LVP982553 MFL982553 MPH982553 MZD982553 NIZ982553 NSV982553 OCR982553 OMN982553 OWJ982553 PGF982553 PQB982553 PZX982553 QJT982553 QTP982553 RDL982553 RNH982553 RXD982553 SGZ982553 SQV982553 TAR982553 TKN982553 TUJ982553 UEF982553 UOB982553 UXX982553 VHT982553 VRP982553 WBL982553 WLH982553 C65049">
      <formula1>#REF!</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CF_teksti</vt:lpstr>
      <vt:lpstr>Kultūras_pārvalde1</vt:lpstr>
      <vt:lpstr>Centrālās_funkcijas</vt:lpstr>
      <vt:lpstr>Kultūras_pārvalde</vt:lpstr>
      <vt:lpstr>Sporta_Centrs</vt:lpstr>
      <vt:lpstr>Sporta_Centrs1</vt:lpstr>
      <vt:lpstr>Izglītības_pārvalde_NOVEMBRIS</vt:lpstr>
      <vt:lpstr>Izglītības_pārvalde</vt:lpstr>
      <vt:lpstr>Labklājības_pārvalde</vt:lpstr>
      <vt:lpstr>Projektu_ieņēmumi</vt:lpstr>
      <vt:lpstr>Projektu_izdevumi</vt:lpstr>
      <vt:lpstr>Rezerves_fonds_izlietojums</vt:lpstr>
      <vt:lpstr>Speciālais_budžets_ieņēmumi_izd</vt:lpstr>
      <vt:lpstr>Ziedojumi_ieņēmumi_izdevumi</vt:lpstr>
      <vt:lpstr>Aizņēmumu skaidrojumi</vt:lpstr>
      <vt:lpstr>Centrālās_funkcijas!Print_Titles</vt:lpstr>
      <vt:lpstr>CF_teksti!Print_Titles</vt:lpstr>
      <vt:lpstr>Izglītības_pārvalde!Print_Titles</vt:lpstr>
      <vt:lpstr>Izglītības_pārvalde_NOVEMBRIS!Print_Titles</vt:lpstr>
      <vt:lpstr>Labklājības_pārvalde!Print_Titles</vt:lpstr>
      <vt:lpstr>Projektu_ieņēmumi!Print_Titles</vt:lpstr>
      <vt:lpstr>Speciālais_budžets_ieņēmumi_izd!Print_Titles</vt:lpstr>
      <vt:lpstr>Ziedojumi_ieņēmumi_izdevumi!Print_Titles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Cirmane</dc:creator>
  <cp:lastModifiedBy>Inta Skvirecka</cp:lastModifiedBy>
  <cp:lastPrinted>2018-11-15T13:53:52Z</cp:lastPrinted>
  <dcterms:created xsi:type="dcterms:W3CDTF">2016-04-19T13:01:04Z</dcterms:created>
  <dcterms:modified xsi:type="dcterms:W3CDTF">2018-11-30T06:55:25Z</dcterms:modified>
</cp:coreProperties>
</file>