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338" activeTab="0"/>
  </bookViews>
  <sheets>
    <sheet name="1.pielik-MK Not.361" sheetId="1" r:id="rId1"/>
    <sheet name="2.pielik-MK Not.361" sheetId="2" r:id="rId2"/>
  </sheets>
  <definedNames/>
  <calcPr fullCalcOnLoad="1"/>
</workbook>
</file>

<file path=xl/sharedStrings.xml><?xml version="1.0" encoding="utf-8"?>
<sst xmlns="http://schemas.openxmlformats.org/spreadsheetml/2006/main" count="684" uniqueCount="201">
  <si>
    <t>km</t>
  </si>
  <si>
    <t>Nr.</t>
  </si>
  <si>
    <t>Ceļa nosaukums</t>
  </si>
  <si>
    <t>Ceļu raksturojošie parametri</t>
  </si>
  <si>
    <t>Īpašuma kadastra numurs</t>
  </si>
  <si>
    <t>Adrese (km)</t>
  </si>
  <si>
    <t>Garums (km)</t>
  </si>
  <si>
    <t>Seguma veids</t>
  </si>
  <si>
    <t>Nosaukums</t>
  </si>
  <si>
    <t>Adrese</t>
  </si>
  <si>
    <t>Garums (m)</t>
  </si>
  <si>
    <r>
      <t>Brauktuves laukums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</si>
  <si>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Konstrukcijas materiāls</t>
  </si>
  <si>
    <t>no</t>
  </si>
  <si>
    <t>līdz</t>
  </si>
  <si>
    <t>gab.</t>
  </si>
  <si>
    <t>t.sk. melnais</t>
  </si>
  <si>
    <t>grants (šķembas)</t>
  </si>
  <si>
    <t>bruģakmens</t>
  </si>
  <si>
    <t>bez seguma</t>
  </si>
  <si>
    <t>melnais</t>
  </si>
  <si>
    <t>Pavisam ceļi kopā:</t>
  </si>
  <si>
    <t>Kopā</t>
  </si>
  <si>
    <t>Brauktuves laukums (m2)</t>
  </si>
  <si>
    <t>Iesniegums pašvaldības ceļu reģistrācijai</t>
  </si>
  <si>
    <t>(vārds,uzvārds)</t>
  </si>
  <si>
    <t>APSTIPRINU</t>
  </si>
  <si>
    <t>(amats,vārds,uzvārds un paraksts)</t>
  </si>
  <si>
    <r>
      <t xml:space="preserve">(akciju sabiedrības "Latvijas Valsts ceļi" </t>
    </r>
    <r>
      <rPr>
        <u val="single"/>
        <sz val="8"/>
        <rFont val="Times New Roman"/>
        <family val="1"/>
      </rPr>
      <t>Jelgavas</t>
    </r>
    <r>
      <rPr>
        <sz val="8"/>
        <rFont val="Times New Roman"/>
        <family val="1"/>
      </rPr>
      <t xml:space="preserve"> nodaļas vadītāja vārds, uzvārds un paraksts)</t>
    </r>
  </si>
  <si>
    <t>Iesniegums pašvaldības ielu reģistrācijai</t>
  </si>
  <si>
    <t>Ielas
 nosaukums</t>
  </si>
  <si>
    <t>.................................. domes priekšsēdētājs</t>
  </si>
  <si>
    <t>.........................................................................................</t>
  </si>
  <si>
    <t>Dz.betons</t>
  </si>
  <si>
    <t>Pavisam ielas kopā:</t>
  </si>
  <si>
    <r>
      <t xml:space="preserve">Jaunsvirlaukas pagasta </t>
    </r>
    <r>
      <rPr>
        <b/>
        <sz val="11"/>
        <rFont val="Arial"/>
        <family val="2"/>
      </rPr>
      <t>A</t>
    </r>
    <r>
      <rPr>
        <b/>
        <sz val="11"/>
        <rFont val="Times New Roman"/>
        <family val="1"/>
      </rPr>
      <t xml:space="preserve"> grupas ceļu saraksts</t>
    </r>
  </si>
  <si>
    <r>
      <t xml:space="preserve">Jaunsvirlaukas pagasta </t>
    </r>
    <r>
      <rPr>
        <b/>
        <sz val="11"/>
        <rFont val="Arial"/>
        <family val="2"/>
      </rPr>
      <t>B</t>
    </r>
    <r>
      <rPr>
        <b/>
        <sz val="11"/>
        <rFont val="Times New Roman"/>
        <family val="1"/>
      </rPr>
      <t xml:space="preserve"> grupas ceļu saraksts</t>
    </r>
  </si>
  <si>
    <t xml:space="preserve">Jaunsvirlaukas pagasta ielu saraksts Staļģenes ciemā </t>
  </si>
  <si>
    <t>Jaunsvirlaukas pagasta ielu saraksts Dzirnieku ciemā</t>
  </si>
  <si>
    <t>Jaunsvirlaukas pagasta ielu saraksts Vecsvirlaukas ciemā</t>
  </si>
  <si>
    <t>Jaunsvirlaukas pagasta ielu saraksts Mežciema ciemā</t>
  </si>
  <si>
    <t>Jaunsvirlaukas pagasta ielu saraksts Kārniņu ciemā</t>
  </si>
  <si>
    <t>Upeņu iela Nr.26</t>
  </si>
  <si>
    <t>Dārza iela Nr.19</t>
  </si>
  <si>
    <t>Dīķa iela Nr.24</t>
  </si>
  <si>
    <t>Lakstīgalu iela Nr.22</t>
  </si>
  <si>
    <t>Asteru iela Nr.25</t>
  </si>
  <si>
    <t>Salnas iela Nr.38</t>
  </si>
  <si>
    <t>Vītolu iela  Nr.40</t>
  </si>
  <si>
    <t>Loka iela nr.27</t>
  </si>
  <si>
    <t xml:space="preserve"> 0,78</t>
  </si>
  <si>
    <t>Sila iela Nr.15</t>
  </si>
  <si>
    <t>Lielā iela Nr.10</t>
  </si>
  <si>
    <t>Viršu iela nr.12</t>
  </si>
  <si>
    <t>Ziedoņa iela Nr.13</t>
  </si>
  <si>
    <t>Priežu iela Nr.14</t>
  </si>
  <si>
    <t>Strautu iela nr.16</t>
  </si>
  <si>
    <t>Rožu iela nr.17</t>
  </si>
  <si>
    <t>Meža iela Nr.18</t>
  </si>
  <si>
    <t>Liepu iela Nr.23</t>
  </si>
  <si>
    <t>Saules iela Nr.6</t>
  </si>
  <si>
    <t>Ceļmalas iela Nr9</t>
  </si>
  <si>
    <t>Alkšņu iela Nr.49</t>
  </si>
  <si>
    <t xml:space="preserve"> Līvānu iela Nr.2</t>
  </si>
  <si>
    <t>Šķērsiela Nr.3</t>
  </si>
  <si>
    <t>Skolas iela Nr.4</t>
  </si>
  <si>
    <t>Niedru iela Nr.5</t>
  </si>
  <si>
    <t>Garāžu gatve Nr.33</t>
  </si>
  <si>
    <t>Cepļu iela Nr.87</t>
  </si>
  <si>
    <t>Līči - Pirtnieki-Vecsvirlaukas šoseja Nr.35</t>
  </si>
  <si>
    <t>0,00</t>
  </si>
  <si>
    <t>0,17</t>
  </si>
  <si>
    <t>0,55</t>
  </si>
  <si>
    <t>0,11</t>
  </si>
  <si>
    <t xml:space="preserve">Šalkas-Upmaļi-Vircavas tilts Nr.46 </t>
  </si>
  <si>
    <t>1,45</t>
  </si>
  <si>
    <t>Ošas-Mazlauku(Rosmes)šoseja Nr.57</t>
  </si>
  <si>
    <t>Sesava</t>
  </si>
  <si>
    <t>1,68</t>
  </si>
  <si>
    <t>0,69</t>
  </si>
  <si>
    <t>Veiži-Peskēni Nr.92</t>
  </si>
  <si>
    <t>Skursteņu strauts</t>
  </si>
  <si>
    <t>Vecsvirlaukas šoseja- Pakuļi-Ieviņas Nr.36</t>
  </si>
  <si>
    <t xml:space="preserve">Šalkas- Ceriņi Nr.47 </t>
  </si>
  <si>
    <t>0,35</t>
  </si>
  <si>
    <t>0,44</t>
  </si>
  <si>
    <t>Svitene</t>
  </si>
  <si>
    <t>3,47</t>
  </si>
  <si>
    <t>Šalkas-Pīlādži-Bauskas-šos. Nr.51</t>
  </si>
  <si>
    <t>Ošas-Ozoliņi Nr.53</t>
  </si>
  <si>
    <t>Ošas- Viduči Nr.54</t>
  </si>
  <si>
    <t>Peskēni-Kalējvīganti Nr.81</t>
  </si>
  <si>
    <t>Peskēni-Veiži-Šauvas Nr.93</t>
  </si>
  <si>
    <t>Ciemaldu kapi Nr.98</t>
  </si>
  <si>
    <t>Smedēni- Šomas Nr. 100</t>
  </si>
  <si>
    <t>Jaunsvirlaukas šoseja-Pērkoni Nr.104</t>
  </si>
  <si>
    <t>Bauskas šoseja-Kalniņi-Lustes Nr.108</t>
  </si>
  <si>
    <t>Dzintari-Goģi Nr.34</t>
  </si>
  <si>
    <t>Ķenkas -Alejas-Stūrīši Nr.79</t>
  </si>
  <si>
    <t>Neimaņi-Grūtguļi Nr.82</t>
  </si>
  <si>
    <t>Staļģenes šoseja-Krūmāles nr.83</t>
  </si>
  <si>
    <t>Stūrīši-Ražas Nr.101</t>
  </si>
  <si>
    <t>Jaunsvirlaukas šoseja-Balži Nr.103</t>
  </si>
  <si>
    <t>Bauskas šoseja- Biciņi Nr.106</t>
  </si>
  <si>
    <t>Lielupes- aizsargdambis Nr.110</t>
  </si>
  <si>
    <t>Kalniņi -Grantiņi nr.109</t>
  </si>
  <si>
    <r>
      <t>Jaunsvirlaukas pagasta C</t>
    </r>
    <r>
      <rPr>
        <b/>
        <sz val="11"/>
        <rFont val="Times New Roman"/>
        <family val="1"/>
      </rPr>
      <t xml:space="preserve"> grupas ceļu saraksts</t>
    </r>
  </si>
  <si>
    <t>Metāls+koks</t>
  </si>
  <si>
    <t>Vircava</t>
  </si>
  <si>
    <t>Kalnieši-Intas-Birznieki-Piģi-vecsvirlaukas šoseja Nr.69</t>
  </si>
  <si>
    <t>Vecie Dzirnieki-Rāču lauki Nr.59</t>
  </si>
  <si>
    <t>Vecsvirlaukas šoseja-Staļģenes attīrīšanas ietaises-Apiņi nr.77</t>
  </si>
  <si>
    <t>Bauskas šoseja-Ādmiņas Nr.45</t>
  </si>
  <si>
    <t>Bauskas šoseja -Noras Nr.48</t>
  </si>
  <si>
    <t>Bauskas šoseja-Gulbji-Lidotāji nr.50</t>
  </si>
  <si>
    <t>Bauskas šoseja-Namdari nr.61</t>
  </si>
  <si>
    <t>Vecsvirlaukas šoseja-Vanču kapi Nr.71</t>
  </si>
  <si>
    <t>Slimpji - Slimpju kapi Nr.63</t>
  </si>
  <si>
    <t>Vecsvirlaukas šoseja-Pūpoli-Kugras Nr.75</t>
  </si>
  <si>
    <t>Vecsvirlaukas šoseja-Pēterkalne Nr.76</t>
  </si>
  <si>
    <t>Kalējvīganti-Jaunkauliņi Nr.80</t>
  </si>
  <si>
    <t>Peskēni-Āpšūtu kapi Nr.86</t>
  </si>
  <si>
    <t>X=276482,50
y=486654,49</t>
  </si>
  <si>
    <t>x=271024,90
y=487495,50</t>
  </si>
  <si>
    <t>x=267818,31
y=490839,58</t>
  </si>
  <si>
    <t>x=267626,72
y=490496,26</t>
  </si>
  <si>
    <t>x=274496,83
y=492874,92</t>
  </si>
  <si>
    <t>x=267428,91
y=490964,71</t>
  </si>
  <si>
    <t>54560010065, 54560030044</t>
  </si>
  <si>
    <r>
      <t xml:space="preserve">54560050141, </t>
    </r>
    <r>
      <rPr>
        <b/>
        <sz val="10"/>
        <rFont val="Times New Roman"/>
        <family val="1"/>
      </rPr>
      <t>54560050066</t>
    </r>
  </si>
  <si>
    <r>
      <t xml:space="preserve">54560050099, </t>
    </r>
    <r>
      <rPr>
        <b/>
        <sz val="10"/>
        <rFont val="Times New Roman"/>
        <family val="1"/>
      </rPr>
      <t>54560050110, 54560050002</t>
    </r>
  </si>
  <si>
    <r>
      <t xml:space="preserve">54560060004, 54560060085, 54560060118, 54560060156, 54560060198, 54560060139, 54560060234, 54560060087, 54560060174, 54560060022, 54560060136, 54560060296, </t>
    </r>
    <r>
      <rPr>
        <sz val="10"/>
        <rFont val="Times New Roman"/>
        <family val="1"/>
      </rPr>
      <t xml:space="preserve">54560060234, </t>
    </r>
    <r>
      <rPr>
        <b/>
        <sz val="10"/>
        <rFont val="Times New Roman"/>
        <family val="1"/>
      </rPr>
      <t>54560060166, 54560060091,</t>
    </r>
  </si>
  <si>
    <r>
      <t xml:space="preserve">54560060230, </t>
    </r>
    <r>
      <rPr>
        <b/>
        <sz val="10"/>
        <rFont val="Times New Roman"/>
        <family val="1"/>
      </rPr>
      <t>54560060165, 54560060089</t>
    </r>
  </si>
  <si>
    <r>
      <rPr>
        <sz val="10"/>
        <rFont val="Times New Roman"/>
        <family val="1"/>
      </rPr>
      <t>54560100300</t>
    </r>
    <r>
      <rPr>
        <b/>
        <sz val="10"/>
        <rFont val="Times New Roman"/>
        <family val="1"/>
      </rPr>
      <t>, 54560100132</t>
    </r>
  </si>
  <si>
    <r>
      <t xml:space="preserve">54560010098, </t>
    </r>
    <r>
      <rPr>
        <b/>
        <sz val="10"/>
        <rFont val="Times New Roman"/>
        <family val="1"/>
      </rPr>
      <t>54560010033</t>
    </r>
  </si>
  <si>
    <t>54560120004, 54560120050, 54560120105</t>
  </si>
  <si>
    <r>
      <rPr>
        <b/>
        <sz val="10"/>
        <rFont val="Times New Roman"/>
        <family val="1"/>
      </rPr>
      <t>54560120118</t>
    </r>
    <r>
      <rPr>
        <sz val="10"/>
        <rFont val="Times New Roman"/>
        <family val="1"/>
      </rPr>
      <t>, 54560120099</t>
    </r>
  </si>
  <si>
    <t>54560120003, 54560120071</t>
  </si>
  <si>
    <t>54560090058, 54560090035, 54560090027</t>
  </si>
  <si>
    <t xml:space="preserve">Vedgu karjera ceļš </t>
  </si>
  <si>
    <r>
      <t xml:space="preserve">54560050117, </t>
    </r>
    <r>
      <rPr>
        <b/>
        <sz val="10"/>
        <rFont val="Times New Roman"/>
        <family val="1"/>
      </rPr>
      <t>54560020034</t>
    </r>
  </si>
  <si>
    <r>
      <t xml:space="preserve">54560080097, </t>
    </r>
    <r>
      <rPr>
        <b/>
        <sz val="10"/>
        <rFont val="Times New Roman"/>
        <family val="1"/>
      </rPr>
      <t>54560080027</t>
    </r>
  </si>
  <si>
    <r>
      <t xml:space="preserve">54560100302, </t>
    </r>
    <r>
      <rPr>
        <b/>
        <sz val="10"/>
        <rFont val="Times New Roman"/>
        <family val="1"/>
      </rPr>
      <t>54560100072</t>
    </r>
  </si>
  <si>
    <t>Īslīces-Salgale-Betoni Nr.95</t>
  </si>
  <si>
    <r>
      <t xml:space="preserve">54560080154, </t>
    </r>
    <r>
      <rPr>
        <b/>
        <sz val="10"/>
        <rFont val="Times New Roman"/>
        <family val="1"/>
      </rPr>
      <t>54560080088</t>
    </r>
  </si>
  <si>
    <t>54560110077, 54560110125, 54560110179</t>
  </si>
  <si>
    <r>
      <t xml:space="preserve">54560110139, </t>
    </r>
    <r>
      <rPr>
        <b/>
        <sz val="10"/>
        <rFont val="Times New Roman"/>
        <family val="1"/>
      </rPr>
      <t>54560110075</t>
    </r>
  </si>
  <si>
    <t>Upes iela nr.30</t>
  </si>
  <si>
    <t>Ievu iela Nr.7</t>
  </si>
  <si>
    <t>Ceriņu  iela Nr.8</t>
  </si>
  <si>
    <t xml:space="preserve">Dīķmalas iela Nr.1 </t>
  </si>
  <si>
    <t>Lediņu ceļš Nr.20</t>
  </si>
  <si>
    <t>Pūpolu iela Nr.21</t>
  </si>
  <si>
    <r>
      <t xml:space="preserve">54560100300, </t>
    </r>
    <r>
      <rPr>
        <b/>
        <sz val="10"/>
        <rFont val="Times New Roman"/>
        <family val="1"/>
      </rPr>
      <t>54560100004</t>
    </r>
    <r>
      <rPr>
        <sz val="10"/>
        <rFont val="Times New Roman"/>
        <family val="1"/>
      </rPr>
      <t xml:space="preserve">, </t>
    </r>
  </si>
  <si>
    <t xml:space="preserve">Ciedru iela Nr.31 </t>
  </si>
  <si>
    <t xml:space="preserve"> Mežciems - Kārniņi </t>
  </si>
  <si>
    <r>
      <t xml:space="preserve">54560060222, </t>
    </r>
    <r>
      <rPr>
        <b/>
        <sz val="10"/>
        <rFont val="Times New Roman"/>
        <family val="1"/>
      </rPr>
      <t xml:space="preserve">54560060037, 54560060034, </t>
    </r>
    <r>
      <rPr>
        <sz val="10"/>
        <rFont val="Times New Roman"/>
        <family val="1"/>
      </rPr>
      <t>54560060267</t>
    </r>
  </si>
  <si>
    <t>Vecsvirlaukas šoseja-Ķīri-Vanču kapi Nr.70</t>
  </si>
  <si>
    <r>
      <t xml:space="preserve">54560060243, </t>
    </r>
    <r>
      <rPr>
        <b/>
        <sz val="10"/>
        <rFont val="Times New Roman"/>
        <family val="1"/>
      </rPr>
      <t>54560100014, 54560060125</t>
    </r>
  </si>
  <si>
    <t>Kalnieši-Graudnieki Nr.72</t>
  </si>
  <si>
    <t>Stūri-Rotkalni Nr.37</t>
  </si>
  <si>
    <r>
      <t xml:space="preserve">54560100304, </t>
    </r>
    <r>
      <rPr>
        <b/>
        <sz val="10"/>
        <rFont val="Times New Roman"/>
        <family val="1"/>
      </rPr>
      <t>54560100007</t>
    </r>
  </si>
  <si>
    <r>
      <rPr>
        <b/>
        <sz val="10"/>
        <rFont val="Times New Roman"/>
        <family val="1"/>
      </rPr>
      <t xml:space="preserve">54560060172, </t>
    </r>
    <r>
      <rPr>
        <sz val="10"/>
        <rFont val="Times New Roman"/>
        <family val="1"/>
      </rPr>
      <t>54560060240</t>
    </r>
  </si>
  <si>
    <r>
      <t xml:space="preserve">54560010112, </t>
    </r>
    <r>
      <rPr>
        <b/>
        <sz val="10"/>
        <rFont val="Times New Roman"/>
        <family val="1"/>
      </rPr>
      <t>54560020003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54560010100</t>
    </r>
  </si>
  <si>
    <t>Romas ceļš Nr.32</t>
  </si>
  <si>
    <t>Staļģenes ūdenstornis-Melderi Nr.90</t>
  </si>
  <si>
    <t xml:space="preserve">54560100114, 54560100194,  </t>
  </si>
  <si>
    <t>Jaunsvirlaukas šoseja-Priedes Nr.90</t>
  </si>
  <si>
    <t>54560100397, 54560100399</t>
  </si>
  <si>
    <t>Laivenieku ceļš Nr.28</t>
  </si>
  <si>
    <r>
      <t xml:space="preserve">54560100303, 54560100343, </t>
    </r>
    <r>
      <rPr>
        <b/>
        <sz val="10"/>
        <rFont val="Times New Roman"/>
        <family val="1"/>
      </rPr>
      <t>54560100141</t>
    </r>
  </si>
  <si>
    <t xml:space="preserve">Pumpuru ceļa atz. </t>
  </si>
  <si>
    <t>Pumpuru ceļš Nr.29</t>
  </si>
  <si>
    <t>Svari-Kalnalīči Nr.105</t>
  </si>
  <si>
    <t>(Muižas iela)</t>
  </si>
  <si>
    <t xml:space="preserve">Pūpolu ielas atz. </t>
  </si>
  <si>
    <t>Jelgavas novada ceļu būvinženieris ………………………………………………………………...Edgars Jumītis</t>
  </si>
  <si>
    <t>Reģistrēja .........................................................................................................................        Juris Derevjanko</t>
  </si>
  <si>
    <t>Upes iela - Slimpji - Krūmiņi Nr.64</t>
  </si>
  <si>
    <t>Nr.p.k.</t>
  </si>
  <si>
    <t>Kadastra objekta identifikators</t>
  </si>
  <si>
    <t>Ceļš</t>
  </si>
  <si>
    <t>Tilts vai satiksmes pārvads</t>
  </si>
  <si>
    <t>Gājēju un velosipēdu ceļa laukums (m2)</t>
  </si>
  <si>
    <r>
      <t>Divlīmeņu nobrauktuves brauktuves laukums (m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</si>
  <si>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ģeodēziskās koordinātas</t>
  </si>
  <si>
    <t>Zemes vienības/ lineārās inženierbūves kadastra apzīmējums</t>
  </si>
  <si>
    <t>54560050021, 54560050125</t>
  </si>
  <si>
    <r>
      <t xml:space="preserve">54560100397, 54560100399, </t>
    </r>
    <r>
      <rPr>
        <b/>
        <sz val="10"/>
        <rFont val="Times New Roman"/>
        <family val="1"/>
      </rPr>
      <t>54560100214, 54560100105</t>
    </r>
  </si>
  <si>
    <t>Nav uz pašvaldības zemes</t>
  </si>
  <si>
    <r>
      <t xml:space="preserve"> </t>
    </r>
    <r>
      <rPr>
        <b/>
        <sz val="10"/>
        <rFont val="Times New Roman"/>
        <family val="1"/>
      </rPr>
      <t xml:space="preserve">54560100324, 54560100061, 54560100395, </t>
    </r>
    <r>
      <rPr>
        <sz val="10"/>
        <rFont val="Times New Roman"/>
        <family val="1"/>
      </rPr>
      <t>54560100412</t>
    </r>
  </si>
  <si>
    <r>
      <t xml:space="preserve">54560060002, </t>
    </r>
    <r>
      <rPr>
        <sz val="10"/>
        <rFont val="Times New Roman"/>
        <family val="1"/>
      </rPr>
      <t>54560060253</t>
    </r>
  </si>
  <si>
    <t>Iela</t>
  </si>
  <si>
    <r>
      <t>Divlīmeņu nobrauktuves brauktuves laukums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</si>
  <si>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Zemes vienības/lineāras inženierbūves kadastra apzīmējums</t>
  </si>
  <si>
    <t>Ģeodēziskās koordinātas</t>
  </si>
  <si>
    <t>Cīruļu iela</t>
  </si>
  <si>
    <t>Datums:</t>
  </si>
  <si>
    <t xml:space="preserve">Datums: </t>
  </si>
  <si>
    <t>Jelgavas novada domes priekšsēdētājs.................................................................................. Ziedonis Caune</t>
  </si>
  <si>
    <t>Jelgavas novada domes priekšsēdētājs ..............................................................................Ziedonis Caune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</si>
</sst>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"/>
    <numFmt numFmtId="186" formatCode="&quot;Ls&quot;\ 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.5"/>
      <name val="Consolas"/>
      <family val="3"/>
    </font>
    <font>
      <sz val="11"/>
      <name val="Calibri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 style="double"/>
      <bottom style="double"/>
    </border>
    <border>
      <left style="medium"/>
      <right style="medium"/>
      <top/>
      <bottom style="medium"/>
    </border>
    <border>
      <left/>
      <right/>
      <top/>
      <bottom style="double"/>
    </border>
    <border>
      <left style="thin"/>
      <right/>
      <top/>
      <bottom style="double"/>
    </border>
    <border>
      <left>
        <color indexed="63"/>
      </left>
      <right style="double"/>
      <top style="double"/>
      <bottom/>
    </border>
    <border>
      <left>
        <color indexed="63"/>
      </left>
      <right style="double"/>
      <top style="hair"/>
      <bottom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 style="thin"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double"/>
      <top style="double"/>
      <bottom style="hair"/>
    </border>
    <border>
      <left>
        <color indexed="63"/>
      </left>
      <right style="thin"/>
      <top style="hair"/>
      <bottom style="double"/>
    </border>
    <border>
      <left/>
      <right>
        <color indexed="63"/>
      </right>
      <top style="hair"/>
      <bottom style="hair"/>
    </border>
    <border>
      <left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/>
      <bottom style="hair"/>
    </border>
    <border>
      <left>
        <color indexed="63"/>
      </left>
      <right style="double"/>
      <top/>
      <bottom style="double"/>
    </border>
    <border>
      <left/>
      <right>
        <color indexed="63"/>
      </right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/>
      <right style="hair"/>
      <top style="hair"/>
      <bottom style="hair"/>
    </border>
    <border>
      <left/>
      <right style="hair"/>
      <top>
        <color indexed="63"/>
      </top>
      <bottom style="double"/>
    </border>
    <border>
      <left style="thin"/>
      <right style="thin"/>
      <top style="medium"/>
      <bottom style="thin"/>
    </border>
    <border>
      <left style="double"/>
      <right style="thin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/>
      <bottom/>
    </border>
    <border>
      <left/>
      <right>
        <color indexed="63"/>
      </right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/>
      <right style="thin"/>
      <top style="thin"/>
      <bottom style="thin"/>
    </border>
    <border>
      <left style="double"/>
      <right>
        <color indexed="63"/>
      </right>
      <top style="hair"/>
      <bottom style="double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85" fontId="2" fillId="0" borderId="0" xfId="0" applyNumberFormat="1" applyFont="1" applyAlignment="1">
      <alignment horizontal="center" vertical="center" wrapText="1"/>
    </xf>
    <xf numFmtId="185" fontId="4" fillId="0" borderId="20" xfId="0" applyNumberFormat="1" applyFont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184" fontId="2" fillId="0" borderId="18" xfId="0" applyNumberFormat="1" applyFont="1" applyBorder="1" applyAlignment="1">
      <alignment horizontal="center" wrapText="1"/>
    </xf>
    <xf numFmtId="1" fontId="2" fillId="0" borderId="18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2" fontId="2" fillId="0" borderId="25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184" fontId="2" fillId="0" borderId="30" xfId="0" applyNumberFormat="1" applyFont="1" applyBorder="1" applyAlignment="1">
      <alignment horizontal="center" wrapText="1"/>
    </xf>
    <xf numFmtId="1" fontId="2" fillId="0" borderId="30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184" fontId="2" fillId="0" borderId="39" xfId="0" applyNumberFormat="1" applyFont="1" applyBorder="1" applyAlignment="1">
      <alignment horizontal="center" wrapText="1"/>
    </xf>
    <xf numFmtId="1" fontId="2" fillId="0" borderId="39" xfId="0" applyNumberFormat="1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184" fontId="2" fillId="0" borderId="29" xfId="0" applyNumberFormat="1" applyFont="1" applyBorder="1" applyAlignment="1" quotePrefix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185" fontId="2" fillId="0" borderId="29" xfId="0" applyNumberFormat="1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185" fontId="2" fillId="0" borderId="30" xfId="0" applyNumberFormat="1" applyFont="1" applyBorder="1" applyAlignment="1">
      <alignment horizontal="center" wrapText="1"/>
    </xf>
    <xf numFmtId="185" fontId="2" fillId="0" borderId="42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185" fontId="2" fillId="0" borderId="46" xfId="0" applyNumberFormat="1" applyFont="1" applyBorder="1" applyAlignment="1">
      <alignment horizontal="center" wrapText="1"/>
    </xf>
    <xf numFmtId="185" fontId="2" fillId="0" borderId="47" xfId="0" applyNumberFormat="1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184" fontId="2" fillId="0" borderId="29" xfId="0" applyNumberFormat="1" applyFont="1" applyBorder="1" applyAlignment="1">
      <alignment horizontal="center" wrapText="1"/>
    </xf>
    <xf numFmtId="184" fontId="2" fillId="0" borderId="42" xfId="0" applyNumberFormat="1" applyFont="1" applyBorder="1" applyAlignment="1">
      <alignment horizontal="center" wrapText="1"/>
    </xf>
    <xf numFmtId="184" fontId="4" fillId="0" borderId="20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 wrapText="1"/>
    </xf>
    <xf numFmtId="1" fontId="2" fillId="0" borderId="42" xfId="0" applyNumberFormat="1" applyFont="1" applyBorder="1" applyAlignment="1">
      <alignment horizontal="center" wrapText="1"/>
    </xf>
    <xf numFmtId="185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 wrapText="1"/>
    </xf>
    <xf numFmtId="185" fontId="2" fillId="0" borderId="13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wrapText="1"/>
    </xf>
    <xf numFmtId="184" fontId="2" fillId="0" borderId="51" xfId="0" applyNumberFormat="1" applyFont="1" applyBorder="1" applyAlignment="1">
      <alignment horizontal="center" wrapText="1"/>
    </xf>
    <xf numFmtId="1" fontId="2" fillId="0" borderId="51" xfId="0" applyNumberFormat="1" applyFont="1" applyBorder="1" applyAlignment="1">
      <alignment horizontal="center" wrapText="1"/>
    </xf>
    <xf numFmtId="0" fontId="2" fillId="0" borderId="48" xfId="0" applyFont="1" applyBorder="1" applyAlignment="1">
      <alignment horizontal="left" vertical="top" wrapText="1"/>
    </xf>
    <xf numFmtId="2" fontId="2" fillId="0" borderId="28" xfId="0" applyNumberFormat="1" applyFont="1" applyBorder="1" applyAlignment="1">
      <alignment horizontal="center" vertical="top" wrapText="1"/>
    </xf>
    <xf numFmtId="2" fontId="2" fillId="0" borderId="26" xfId="0" applyNumberFormat="1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184" fontId="2" fillId="0" borderId="30" xfId="0" applyNumberFormat="1" applyFont="1" applyBorder="1" applyAlignment="1" quotePrefix="1">
      <alignment horizontal="center" vertical="top" wrapText="1"/>
    </xf>
    <xf numFmtId="1" fontId="2" fillId="0" borderId="30" xfId="0" applyNumberFormat="1" applyFont="1" applyBorder="1" applyAlignment="1" quotePrefix="1">
      <alignment horizontal="center" vertical="top" wrapText="1"/>
    </xf>
    <xf numFmtId="0" fontId="2" fillId="0" borderId="24" xfId="0" applyFont="1" applyBorder="1" applyAlignment="1">
      <alignment horizontal="left" wrapText="1"/>
    </xf>
    <xf numFmtId="2" fontId="2" fillId="0" borderId="28" xfId="0" applyNumberFormat="1" applyFont="1" applyBorder="1" applyAlignment="1">
      <alignment horizontal="center" wrapText="1"/>
    </xf>
    <xf numFmtId="2" fontId="2" fillId="0" borderId="26" xfId="0" applyNumberFormat="1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wrapText="1"/>
    </xf>
    <xf numFmtId="184" fontId="2" fillId="0" borderId="30" xfId="0" applyNumberFormat="1" applyFont="1" applyBorder="1" applyAlignment="1" quotePrefix="1">
      <alignment horizontal="center" wrapText="1"/>
    </xf>
    <xf numFmtId="1" fontId="2" fillId="0" borderId="30" xfId="0" applyNumberFormat="1" applyFont="1" applyBorder="1" applyAlignment="1" quotePrefix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2" fillId="0" borderId="53" xfId="0" applyFont="1" applyBorder="1" applyAlignment="1">
      <alignment horizontal="left" wrapText="1"/>
    </xf>
    <xf numFmtId="2" fontId="2" fillId="0" borderId="18" xfId="0" applyNumberFormat="1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wrapText="1"/>
    </xf>
    <xf numFmtId="185" fontId="2" fillId="0" borderId="55" xfId="0" applyNumberFormat="1" applyFont="1" applyBorder="1" applyAlignment="1">
      <alignment horizontal="center" wrapText="1"/>
    </xf>
    <xf numFmtId="185" fontId="2" fillId="0" borderId="56" xfId="0" applyNumberFormat="1" applyFont="1" applyBorder="1" applyAlignment="1">
      <alignment horizontal="center" wrapText="1"/>
    </xf>
    <xf numFmtId="0" fontId="2" fillId="0" borderId="31" xfId="0" applyNumberFormat="1" applyFont="1" applyBorder="1" applyAlignment="1">
      <alignment horizontal="center" wrapText="1"/>
    </xf>
    <xf numFmtId="1" fontId="2" fillId="0" borderId="31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left" wrapText="1"/>
    </xf>
    <xf numFmtId="185" fontId="2" fillId="0" borderId="57" xfId="0" applyNumberFormat="1" applyFont="1" applyBorder="1" applyAlignment="1">
      <alignment horizontal="center" wrapText="1"/>
    </xf>
    <xf numFmtId="0" fontId="2" fillId="0" borderId="29" xfId="0" applyNumberFormat="1" applyFont="1" applyBorder="1" applyAlignment="1">
      <alignment horizontal="center" wrapText="1"/>
    </xf>
    <xf numFmtId="0" fontId="2" fillId="0" borderId="56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42" xfId="0" applyNumberFormat="1" applyFont="1" applyBorder="1" applyAlignment="1">
      <alignment horizontal="center" wrapText="1"/>
    </xf>
    <xf numFmtId="0" fontId="2" fillId="0" borderId="58" xfId="0" applyNumberFormat="1" applyFont="1" applyBorder="1" applyAlignment="1">
      <alignment horizontal="center" wrapText="1"/>
    </xf>
    <xf numFmtId="185" fontId="2" fillId="0" borderId="21" xfId="0" applyNumberFormat="1" applyFont="1" applyBorder="1" applyAlignment="1">
      <alignment horizontal="center" wrapText="1"/>
    </xf>
    <xf numFmtId="185" fontId="2" fillId="0" borderId="18" xfId="0" applyNumberFormat="1" applyFont="1" applyBorder="1" applyAlignment="1">
      <alignment horizontal="center" wrapText="1"/>
    </xf>
    <xf numFmtId="0" fontId="2" fillId="0" borderId="59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184" fontId="2" fillId="0" borderId="39" xfId="0" applyNumberFormat="1" applyFont="1" applyBorder="1" applyAlignment="1" quotePrefix="1">
      <alignment horizontal="center" wrapText="1"/>
    </xf>
    <xf numFmtId="184" fontId="2" fillId="0" borderId="56" xfId="0" applyNumberFormat="1" applyFont="1" applyBorder="1" applyAlignment="1" quotePrefix="1">
      <alignment horizontal="center" wrapText="1"/>
    </xf>
    <xf numFmtId="1" fontId="2" fillId="0" borderId="46" xfId="0" applyNumberFormat="1" applyFont="1" applyBorder="1" applyAlignment="1">
      <alignment horizontal="center" wrapText="1"/>
    </xf>
    <xf numFmtId="185" fontId="4" fillId="0" borderId="11" xfId="0" applyNumberFormat="1" applyFont="1" applyBorder="1" applyAlignment="1">
      <alignment horizontal="center"/>
    </xf>
    <xf numFmtId="185" fontId="4" fillId="0" borderId="60" xfId="0" applyNumberFormat="1" applyFont="1" applyBorder="1" applyAlignment="1">
      <alignment horizontal="center"/>
    </xf>
    <xf numFmtId="1" fontId="4" fillId="0" borderId="60" xfId="0" applyNumberFormat="1" applyFont="1" applyBorder="1" applyAlignment="1">
      <alignment horizontal="center"/>
    </xf>
    <xf numFmtId="185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23" xfId="0" applyFont="1" applyBorder="1" applyAlignment="1">
      <alignment horizontal="left" wrapText="1"/>
    </xf>
    <xf numFmtId="0" fontId="2" fillId="0" borderId="62" xfId="0" applyFont="1" applyBorder="1" applyAlignment="1">
      <alignment horizontal="center" wrapText="1"/>
    </xf>
    <xf numFmtId="0" fontId="2" fillId="0" borderId="54" xfId="0" applyFont="1" applyBorder="1" applyAlignment="1">
      <alignment horizontal="left" wrapText="1"/>
    </xf>
    <xf numFmtId="0" fontId="2" fillId="0" borderId="36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2" fillId="0" borderId="64" xfId="0" applyFont="1" applyBorder="1" applyAlignment="1">
      <alignment horizontal="center" wrapText="1"/>
    </xf>
    <xf numFmtId="0" fontId="2" fillId="0" borderId="65" xfId="0" applyFont="1" applyBorder="1" applyAlignment="1">
      <alignment horizontal="left" wrapText="1"/>
    </xf>
    <xf numFmtId="1" fontId="2" fillId="0" borderId="51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66" xfId="0" applyNumberFormat="1" applyFont="1" applyBorder="1" applyAlignment="1">
      <alignment horizontal="center" wrapText="1"/>
    </xf>
    <xf numFmtId="185" fontId="2" fillId="0" borderId="39" xfId="0" applyNumberFormat="1" applyFont="1" applyBorder="1" applyAlignment="1">
      <alignment horizontal="center" wrapText="1"/>
    </xf>
    <xf numFmtId="0" fontId="2" fillId="0" borderId="67" xfId="0" applyNumberFormat="1" applyFont="1" applyBorder="1" applyAlignment="1">
      <alignment horizontal="center" wrapText="1"/>
    </xf>
    <xf numFmtId="1" fontId="2" fillId="0" borderId="66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/>
    </xf>
    <xf numFmtId="185" fontId="2" fillId="0" borderId="30" xfId="0" applyNumberFormat="1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 wrapText="1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4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8" xfId="0" applyFont="1" applyBorder="1" applyAlignment="1">
      <alignment wrapText="1"/>
    </xf>
    <xf numFmtId="184" fontId="2" fillId="0" borderId="30" xfId="0" applyNumberFormat="1" applyFont="1" applyBorder="1" applyAlignment="1">
      <alignment horizontal="center"/>
    </xf>
    <xf numFmtId="2" fontId="4" fillId="0" borderId="6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185" fontId="2" fillId="35" borderId="46" xfId="0" applyNumberFormat="1" applyFont="1" applyFill="1" applyBorder="1" applyAlignment="1">
      <alignment horizontal="center" wrapText="1"/>
    </xf>
    <xf numFmtId="185" fontId="2" fillId="35" borderId="30" xfId="0" applyNumberFormat="1" applyFont="1" applyFill="1" applyBorder="1" applyAlignment="1">
      <alignment horizontal="center" wrapText="1"/>
    </xf>
    <xf numFmtId="0" fontId="2" fillId="35" borderId="58" xfId="0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top" wrapText="1"/>
    </xf>
    <xf numFmtId="2" fontId="2" fillId="0" borderId="30" xfId="0" applyNumberFormat="1" applyFont="1" applyBorder="1" applyAlignment="1">
      <alignment horizontal="center" vertical="top" wrapText="1"/>
    </xf>
    <xf numFmtId="2" fontId="2" fillId="0" borderId="28" xfId="0" applyNumberFormat="1" applyFont="1" applyFill="1" applyBorder="1" applyAlignment="1">
      <alignment horizontal="center" wrapText="1"/>
    </xf>
    <xf numFmtId="2" fontId="2" fillId="0" borderId="26" xfId="0" applyNumberFormat="1" applyFont="1" applyFill="1" applyBorder="1" applyAlignment="1">
      <alignment horizontal="center" wrapText="1"/>
    </xf>
    <xf numFmtId="2" fontId="2" fillId="0" borderId="30" xfId="0" applyNumberFormat="1" applyFont="1" applyFill="1" applyBorder="1" applyAlignment="1">
      <alignment horizontal="center" wrapText="1"/>
    </xf>
    <xf numFmtId="2" fontId="2" fillId="0" borderId="36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center" vertical="top" wrapText="1"/>
    </xf>
    <xf numFmtId="2" fontId="2" fillId="0" borderId="30" xfId="0" applyNumberFormat="1" applyFont="1" applyFill="1" applyBorder="1" applyAlignment="1">
      <alignment horizontal="center"/>
    </xf>
    <xf numFmtId="185" fontId="2" fillId="0" borderId="46" xfId="0" applyNumberFormat="1" applyFont="1" applyFill="1" applyBorder="1" applyAlignment="1">
      <alignment horizontal="center" wrapText="1"/>
    </xf>
    <xf numFmtId="185" fontId="2" fillId="0" borderId="30" xfId="0" applyNumberFormat="1" applyFont="1" applyFill="1" applyBorder="1" applyAlignment="1">
      <alignment horizontal="center" wrapText="1"/>
    </xf>
    <xf numFmtId="0" fontId="2" fillId="0" borderId="58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7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" fontId="2" fillId="0" borderId="50" xfId="0" applyNumberFormat="1" applyFont="1" applyBorder="1" applyAlignment="1">
      <alignment horizontal="center"/>
    </xf>
    <xf numFmtId="0" fontId="2" fillId="0" borderId="6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wrapText="1"/>
    </xf>
    <xf numFmtId="0" fontId="2" fillId="0" borderId="48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/>
    </xf>
    <xf numFmtId="0" fontId="2" fillId="34" borderId="64" xfId="0" applyFont="1" applyFill="1" applyBorder="1" applyAlignment="1">
      <alignment horizontal="center"/>
    </xf>
    <xf numFmtId="2" fontId="2" fillId="0" borderId="61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2" fillId="0" borderId="51" xfId="0" applyNumberFormat="1" applyFont="1" applyBorder="1" applyAlignment="1">
      <alignment horizontal="center" wrapText="1"/>
    </xf>
    <xf numFmtId="2" fontId="2" fillId="0" borderId="46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2" fontId="2" fillId="0" borderId="71" xfId="0" applyNumberFormat="1" applyFont="1" applyFill="1" applyBorder="1" applyAlignment="1">
      <alignment horizontal="center" wrapText="1"/>
    </xf>
    <xf numFmtId="2" fontId="2" fillId="0" borderId="42" xfId="0" applyNumberFormat="1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34" borderId="63" xfId="0" applyFont="1" applyFill="1" applyBorder="1" applyAlignment="1">
      <alignment horizontal="center" wrapText="1"/>
    </xf>
    <xf numFmtId="0" fontId="2" fillId="34" borderId="64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wrapText="1"/>
    </xf>
    <xf numFmtId="0" fontId="2" fillId="0" borderId="46" xfId="0" applyFont="1" applyBorder="1" applyAlignment="1">
      <alignment horizont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1" fontId="2" fillId="0" borderId="54" xfId="0" applyNumberFormat="1" applyFont="1" applyBorder="1" applyAlignment="1">
      <alignment horizontal="center" wrapText="1"/>
    </xf>
    <xf numFmtId="1" fontId="2" fillId="0" borderId="15" xfId="0" applyNumberFormat="1" applyFont="1" applyBorder="1" applyAlignment="1">
      <alignment horizontal="center" wrapText="1"/>
    </xf>
    <xf numFmtId="0" fontId="2" fillId="0" borderId="69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center"/>
    </xf>
    <xf numFmtId="2" fontId="2" fillId="35" borderId="36" xfId="0" applyNumberFormat="1" applyFont="1" applyFill="1" applyBorder="1" applyAlignment="1">
      <alignment horizontal="center"/>
    </xf>
    <xf numFmtId="2" fontId="2" fillId="35" borderId="37" xfId="0" applyNumberFormat="1" applyFont="1" applyFill="1" applyBorder="1" applyAlignment="1">
      <alignment horizontal="center"/>
    </xf>
    <xf numFmtId="2" fontId="2" fillId="35" borderId="30" xfId="0" applyNumberFormat="1" applyFont="1" applyFill="1" applyBorder="1" applyAlignment="1">
      <alignment horizontal="center" wrapText="1"/>
    </xf>
    <xf numFmtId="2" fontId="2" fillId="35" borderId="28" xfId="0" applyNumberFormat="1" applyFont="1" applyFill="1" applyBorder="1" applyAlignment="1">
      <alignment horizontal="center"/>
    </xf>
    <xf numFmtId="2" fontId="2" fillId="35" borderId="26" xfId="0" applyNumberFormat="1" applyFont="1" applyFill="1" applyBorder="1" applyAlignment="1">
      <alignment horizontal="center"/>
    </xf>
    <xf numFmtId="0" fontId="2" fillId="0" borderId="65" xfId="0" applyFont="1" applyBorder="1" applyAlignment="1">
      <alignment horizontal="center" wrapText="1"/>
    </xf>
    <xf numFmtId="0" fontId="2" fillId="0" borderId="5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3" fillId="0" borderId="79" xfId="0" applyFont="1" applyBorder="1" applyAlignment="1">
      <alignment horizontal="center" wrapText="1"/>
    </xf>
    <xf numFmtId="0" fontId="2" fillId="0" borderId="80" xfId="0" applyFont="1" applyBorder="1" applyAlignment="1">
      <alignment horizontal="center" wrapText="1"/>
    </xf>
    <xf numFmtId="0" fontId="2" fillId="0" borderId="8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50" xfId="0" applyFont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185" fontId="2" fillId="34" borderId="0" xfId="0" applyNumberFormat="1" applyFont="1" applyFill="1" applyAlignment="1">
      <alignment horizontal="center" vertical="center" wrapText="1"/>
    </xf>
    <xf numFmtId="185" fontId="2" fillId="34" borderId="0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185" fontId="2" fillId="34" borderId="0" xfId="0" applyNumberFormat="1" applyFont="1" applyFill="1" applyAlignment="1">
      <alignment horizontal="center" vertical="center"/>
    </xf>
    <xf numFmtId="1" fontId="2" fillId="3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2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185" fontId="2" fillId="34" borderId="0" xfId="0" applyNumberFormat="1" applyFont="1" applyFill="1" applyBorder="1" applyAlignment="1">
      <alignment horizontal="center" vertical="center" wrapText="1"/>
    </xf>
    <xf numFmtId="185" fontId="2" fillId="34" borderId="0" xfId="0" applyNumberFormat="1" applyFont="1" applyFill="1" applyBorder="1" applyAlignment="1">
      <alignment horizontal="center" vertical="center"/>
    </xf>
    <xf numFmtId="1" fontId="2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left" wrapText="1"/>
    </xf>
    <xf numFmtId="185" fontId="2" fillId="34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center" wrapText="1"/>
    </xf>
    <xf numFmtId="184" fontId="2" fillId="34" borderId="0" xfId="0" applyNumberFormat="1" applyFont="1" applyFill="1" applyBorder="1" applyAlignment="1" quotePrefix="1">
      <alignment horizontal="center" wrapText="1"/>
    </xf>
    <xf numFmtId="1" fontId="2" fillId="34" borderId="0" xfId="0" applyNumberFormat="1" applyFont="1" applyFill="1" applyBorder="1" applyAlignment="1">
      <alignment horizontal="center" wrapText="1"/>
    </xf>
    <xf numFmtId="184" fontId="2" fillId="34" borderId="0" xfId="0" applyNumberFormat="1" applyFont="1" applyFill="1" applyBorder="1" applyAlignment="1">
      <alignment horizontal="center" wrapText="1"/>
    </xf>
    <xf numFmtId="185" fontId="4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 horizontal="center"/>
    </xf>
    <xf numFmtId="184" fontId="4" fillId="34" borderId="0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0" borderId="32" xfId="0" applyFont="1" applyFill="1" applyBorder="1" applyAlignment="1">
      <alignment horizontal="justify" vertical="justify" wrapText="1"/>
    </xf>
    <xf numFmtId="0" fontId="12" fillId="0" borderId="18" xfId="0" applyFont="1" applyFill="1" applyBorder="1" applyAlignment="1">
      <alignment horizontal="justify" vertical="justify" wrapText="1"/>
    </xf>
    <xf numFmtId="0" fontId="2" fillId="0" borderId="6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top" wrapText="1"/>
    </xf>
    <xf numFmtId="0" fontId="2" fillId="0" borderId="69" xfId="0" applyFont="1" applyBorder="1" applyAlignment="1">
      <alignment horizontal="left" vertical="top"/>
    </xf>
    <xf numFmtId="0" fontId="2" fillId="0" borderId="68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8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97" xfId="0" applyFont="1" applyBorder="1" applyAlignment="1">
      <alignment horizontal="center" wrapText="1"/>
    </xf>
    <xf numFmtId="0" fontId="2" fillId="0" borderId="99" xfId="0" applyFont="1" applyBorder="1" applyAlignment="1">
      <alignment horizontal="center" wrapText="1"/>
    </xf>
    <xf numFmtId="0" fontId="2" fillId="0" borderId="9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81" xfId="0" applyFont="1" applyBorder="1" applyAlignment="1">
      <alignment horizontal="center" wrapText="1"/>
    </xf>
    <xf numFmtId="0" fontId="2" fillId="0" borderId="92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86" xfId="0" applyFont="1" applyBorder="1" applyAlignment="1">
      <alignment horizontal="center" wrapText="1"/>
    </xf>
    <xf numFmtId="0" fontId="2" fillId="0" borderId="80" xfId="0" applyFont="1" applyBorder="1" applyAlignment="1">
      <alignment horizontal="center" wrapText="1"/>
    </xf>
    <xf numFmtId="0" fontId="2" fillId="34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4" xfId="0" applyFont="1" applyBorder="1" applyAlignment="1">
      <alignment horizontal="center" wrapText="1"/>
    </xf>
    <xf numFmtId="0" fontId="2" fillId="0" borderId="95" xfId="0" applyFont="1" applyBorder="1" applyAlignment="1">
      <alignment horizontal="center" wrapText="1"/>
    </xf>
    <xf numFmtId="0" fontId="2" fillId="0" borderId="96" xfId="0" applyFont="1" applyBorder="1" applyAlignment="1">
      <alignment horizont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7"/>
  <sheetViews>
    <sheetView tabSelected="1" zoomScale="85" zoomScaleNormal="85" workbookViewId="0" topLeftCell="A178">
      <selection activeCell="N194" sqref="N194"/>
    </sheetView>
  </sheetViews>
  <sheetFormatPr defaultColWidth="9.140625" defaultRowHeight="12.75"/>
  <cols>
    <col min="1" max="1" width="7.421875" style="1" customWidth="1"/>
    <col min="2" max="2" width="26.8515625" style="1" customWidth="1"/>
    <col min="3" max="3" width="7.421875" style="1" bestFit="1" customWidth="1"/>
    <col min="4" max="4" width="7.7109375" style="1" bestFit="1" customWidth="1"/>
    <col min="5" max="5" width="9.00390625" style="1" customWidth="1"/>
    <col min="6" max="6" width="15.00390625" style="1" customWidth="1"/>
    <col min="7" max="7" width="12.57421875" style="1" customWidth="1"/>
    <col min="8" max="8" width="7.00390625" style="1" customWidth="1"/>
    <col min="9" max="9" width="12.57421875" style="1" customWidth="1"/>
    <col min="10" max="10" width="7.7109375" style="1" customWidth="1"/>
    <col min="11" max="11" width="10.8515625" style="1" bestFit="1" customWidth="1"/>
    <col min="12" max="12" width="11.28125" style="1" bestFit="1" customWidth="1"/>
    <col min="13" max="14" width="11.7109375" style="1" customWidth="1"/>
    <col min="15" max="15" width="15.7109375" style="1" customWidth="1"/>
    <col min="16" max="16" width="17.28125" style="1" customWidth="1"/>
    <col min="17" max="17" width="9.140625" style="1" customWidth="1"/>
    <col min="18" max="18" width="10.28125" style="1" customWidth="1"/>
    <col min="19" max="19" width="14.140625" style="1" bestFit="1" customWidth="1"/>
    <col min="20" max="20" width="10.28125" style="1" bestFit="1" customWidth="1"/>
    <col min="21" max="21" width="9.8515625" style="1" bestFit="1" customWidth="1"/>
    <col min="22" max="16384" width="9.140625" style="1" customWidth="1"/>
  </cols>
  <sheetData>
    <row r="1" spans="1:16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2.75">
      <c r="A2" s="374" t="s">
        <v>24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</row>
    <row r="3" spans="1:16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362" t="s">
        <v>26</v>
      </c>
      <c r="M4" s="362"/>
      <c r="N4" s="32"/>
      <c r="O4" s="32"/>
      <c r="P4" s="17"/>
    </row>
    <row r="5" spans="1:16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362" t="s">
        <v>31</v>
      </c>
      <c r="M5" s="362"/>
      <c r="N5" s="362"/>
      <c r="O5" s="362"/>
      <c r="P5" s="362"/>
    </row>
    <row r="6" spans="1:16" ht="12.75">
      <c r="A6" s="17"/>
      <c r="B6" s="362"/>
      <c r="C6" s="362"/>
      <c r="D6" s="362"/>
      <c r="E6" s="362"/>
      <c r="F6" s="17"/>
      <c r="G6" s="17"/>
      <c r="H6" s="17"/>
      <c r="I6" s="17"/>
      <c r="J6" s="17"/>
      <c r="K6" s="17"/>
      <c r="L6" s="375" t="s">
        <v>32</v>
      </c>
      <c r="M6" s="375"/>
      <c r="N6" s="375"/>
      <c r="O6" s="375"/>
      <c r="P6" s="375"/>
    </row>
    <row r="7" spans="1:16" ht="12.75" customHeight="1">
      <c r="A7" s="17"/>
      <c r="B7" s="375"/>
      <c r="C7" s="375"/>
      <c r="D7" s="375"/>
      <c r="E7" s="375"/>
      <c r="F7" s="17"/>
      <c r="G7" s="17"/>
      <c r="H7" s="17"/>
      <c r="I7" s="17"/>
      <c r="J7" s="17"/>
      <c r="K7" s="17"/>
      <c r="L7" s="361" t="s">
        <v>25</v>
      </c>
      <c r="M7" s="361"/>
      <c r="N7" s="361"/>
      <c r="O7" s="361"/>
      <c r="P7" s="361"/>
    </row>
    <row r="8" spans="1:16" ht="12.75">
      <c r="A8" s="17"/>
      <c r="B8" s="361"/>
      <c r="C8" s="361"/>
      <c r="D8" s="361"/>
      <c r="E8" s="361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 customHeight="1">
      <c r="A10" s="342" t="s">
        <v>35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</row>
    <row r="11" spans="1:16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3" ht="12.75" customHeight="1" thickBot="1">
      <c r="B12" s="260"/>
      <c r="M12" s="220"/>
    </row>
    <row r="13" spans="1:16" ht="14.25" customHeight="1" thickBot="1" thickTop="1">
      <c r="A13" s="376" t="s">
        <v>179</v>
      </c>
      <c r="B13" s="365" t="s">
        <v>2</v>
      </c>
      <c r="C13" s="328" t="s">
        <v>3</v>
      </c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30"/>
      <c r="O13" s="331" t="s">
        <v>180</v>
      </c>
      <c r="P13" s="332"/>
    </row>
    <row r="14" spans="1:23" ht="13.5" customHeight="1" thickTop="1">
      <c r="A14" s="343"/>
      <c r="B14" s="368"/>
      <c r="C14" s="363" t="s">
        <v>181</v>
      </c>
      <c r="D14" s="364"/>
      <c r="E14" s="364"/>
      <c r="F14" s="365"/>
      <c r="G14" s="371" t="s">
        <v>182</v>
      </c>
      <c r="H14" s="372"/>
      <c r="I14" s="372"/>
      <c r="J14" s="372"/>
      <c r="K14" s="372"/>
      <c r="L14" s="372"/>
      <c r="M14" s="373"/>
      <c r="N14" s="337" t="s">
        <v>183</v>
      </c>
      <c r="O14" s="333"/>
      <c r="P14" s="334"/>
      <c r="R14" s="127"/>
      <c r="S14" s="128"/>
      <c r="T14" s="128"/>
      <c r="U14" s="128"/>
      <c r="V14" s="128"/>
      <c r="W14" s="128"/>
    </row>
    <row r="15" spans="1:16" ht="12.75" customHeight="1">
      <c r="A15" s="343"/>
      <c r="B15" s="368"/>
      <c r="C15" s="343" t="s">
        <v>5</v>
      </c>
      <c r="D15" s="344"/>
      <c r="E15" s="344" t="s">
        <v>6</v>
      </c>
      <c r="F15" s="368" t="s">
        <v>7</v>
      </c>
      <c r="G15" s="366" t="s">
        <v>8</v>
      </c>
      <c r="H15" s="344" t="s">
        <v>9</v>
      </c>
      <c r="I15" s="344"/>
      <c r="J15" s="344" t="s">
        <v>10</v>
      </c>
      <c r="K15" s="344" t="s">
        <v>11</v>
      </c>
      <c r="L15" s="321" t="s">
        <v>184</v>
      </c>
      <c r="M15" s="344" t="s">
        <v>12</v>
      </c>
      <c r="N15" s="338"/>
      <c r="O15" s="335"/>
      <c r="P15" s="336"/>
    </row>
    <row r="16" spans="1:23" ht="50.25" customHeight="1" thickBot="1">
      <c r="A16" s="377"/>
      <c r="B16" s="369"/>
      <c r="C16" s="250" t="s">
        <v>13</v>
      </c>
      <c r="D16" s="251" t="s">
        <v>14</v>
      </c>
      <c r="E16" s="348"/>
      <c r="F16" s="369"/>
      <c r="G16" s="367"/>
      <c r="H16" s="251" t="s">
        <v>0</v>
      </c>
      <c r="I16" s="251" t="s">
        <v>185</v>
      </c>
      <c r="J16" s="348"/>
      <c r="K16" s="348"/>
      <c r="L16" s="322"/>
      <c r="M16" s="347"/>
      <c r="N16" s="339"/>
      <c r="O16" s="252" t="s">
        <v>4</v>
      </c>
      <c r="P16" s="253" t="s">
        <v>186</v>
      </c>
      <c r="R16" s="358" t="s">
        <v>6</v>
      </c>
      <c r="S16" s="359"/>
      <c r="T16" s="359"/>
      <c r="U16" s="359"/>
      <c r="V16" s="359"/>
      <c r="W16" s="360"/>
    </row>
    <row r="17" spans="1:23" ht="14.25" thickBot="1" thickTop="1">
      <c r="A17" s="254">
        <v>1</v>
      </c>
      <c r="B17" s="255">
        <v>2</v>
      </c>
      <c r="C17" s="254">
        <v>3</v>
      </c>
      <c r="D17" s="256">
        <v>4</v>
      </c>
      <c r="E17" s="256">
        <v>5</v>
      </c>
      <c r="F17" s="255">
        <v>6</v>
      </c>
      <c r="G17" s="257">
        <v>7</v>
      </c>
      <c r="H17" s="256">
        <v>8</v>
      </c>
      <c r="I17" s="256">
        <v>9</v>
      </c>
      <c r="J17" s="256">
        <v>10</v>
      </c>
      <c r="K17" s="256">
        <v>11</v>
      </c>
      <c r="L17" s="256">
        <v>12</v>
      </c>
      <c r="M17" s="256">
        <v>13</v>
      </c>
      <c r="N17" s="255">
        <v>14</v>
      </c>
      <c r="O17" s="258">
        <v>15</v>
      </c>
      <c r="P17" s="259">
        <v>16</v>
      </c>
      <c r="Q17" s="244"/>
      <c r="R17" s="11" t="s">
        <v>20</v>
      </c>
      <c r="S17" s="11" t="s">
        <v>17</v>
      </c>
      <c r="T17" s="11" t="s">
        <v>18</v>
      </c>
      <c r="U17" s="11" t="s">
        <v>19</v>
      </c>
      <c r="V17" s="11"/>
      <c r="W17" s="11"/>
    </row>
    <row r="18" spans="1:23" ht="13.5" thickTop="1">
      <c r="A18" s="173"/>
      <c r="B18" s="46"/>
      <c r="C18" s="50"/>
      <c r="D18" s="48"/>
      <c r="E18" s="52"/>
      <c r="F18" s="54"/>
      <c r="G18" s="55"/>
      <c r="H18" s="56"/>
      <c r="I18" s="56"/>
      <c r="J18" s="56"/>
      <c r="K18" s="56"/>
      <c r="L18" s="56"/>
      <c r="M18" s="262"/>
      <c r="N18" s="138"/>
      <c r="O18" s="157"/>
      <c r="P18" s="261"/>
      <c r="R18" s="12">
        <f>IF(F18=R$17,E18,0)</f>
        <v>0</v>
      </c>
      <c r="S18" s="12">
        <f>IF(F18=S$17,E18,0)</f>
        <v>0</v>
      </c>
      <c r="T18" s="12">
        <f>IF(F18=T$17,E18,0)</f>
        <v>0</v>
      </c>
      <c r="U18" s="12">
        <f>IF(F18=U$17,E18,0)</f>
        <v>0</v>
      </c>
      <c r="V18" s="12"/>
      <c r="W18" s="12"/>
    </row>
    <row r="19" spans="1:23" ht="12.75" customHeight="1">
      <c r="A19" s="181">
        <v>1</v>
      </c>
      <c r="B19" s="269" t="s">
        <v>69</v>
      </c>
      <c r="C19" s="273">
        <v>0</v>
      </c>
      <c r="D19" s="274">
        <v>0.12</v>
      </c>
      <c r="E19" s="275">
        <f>D19-C19</f>
        <v>0.12</v>
      </c>
      <c r="F19" s="184" t="s">
        <v>20</v>
      </c>
      <c r="G19" s="71"/>
      <c r="H19" s="72"/>
      <c r="I19" s="72"/>
      <c r="J19" s="73"/>
      <c r="K19" s="74"/>
      <c r="L19" s="72"/>
      <c r="M19" s="72"/>
      <c r="N19" s="261"/>
      <c r="O19" s="323">
        <v>54560010065</v>
      </c>
      <c r="P19" s="91">
        <v>54560010171</v>
      </c>
      <c r="R19" s="12">
        <f aca="true" t="shared" si="0" ref="R19:R45">IF(F19=R$17,E19,0)</f>
        <v>0.12</v>
      </c>
      <c r="S19" s="12">
        <f aca="true" t="shared" si="1" ref="S19:S45">IF(F19=S$17,E19,0)</f>
        <v>0</v>
      </c>
      <c r="T19" s="12">
        <f aca="true" t="shared" si="2" ref="T19:T45">IF(F19=T$17,E19,0)</f>
        <v>0</v>
      </c>
      <c r="U19" s="12">
        <f aca="true" t="shared" si="3" ref="U19:U45">IF(F19=U$17,E19,0)</f>
        <v>0</v>
      </c>
      <c r="V19" s="12"/>
      <c r="W19" s="12"/>
    </row>
    <row r="20" spans="1:23" ht="12.75">
      <c r="A20" s="182"/>
      <c r="B20" s="270"/>
      <c r="C20" s="276">
        <v>0.12</v>
      </c>
      <c r="D20" s="277">
        <v>0.59</v>
      </c>
      <c r="E20" s="275">
        <f aca="true" t="shared" si="4" ref="E20:E32">D20-C20</f>
        <v>0.47</v>
      </c>
      <c r="F20" s="59" t="s">
        <v>17</v>
      </c>
      <c r="G20" s="60"/>
      <c r="H20" s="61"/>
      <c r="I20" s="61"/>
      <c r="J20" s="62"/>
      <c r="K20" s="63"/>
      <c r="L20" s="61"/>
      <c r="M20" s="61"/>
      <c r="N20" s="91"/>
      <c r="O20" s="325"/>
      <c r="P20" s="91">
        <v>54560010171</v>
      </c>
      <c r="R20" s="12">
        <f t="shared" si="0"/>
        <v>0</v>
      </c>
      <c r="S20" s="12">
        <f t="shared" si="1"/>
        <v>0.47</v>
      </c>
      <c r="T20" s="12">
        <f t="shared" si="2"/>
        <v>0</v>
      </c>
      <c r="U20" s="12">
        <f t="shared" si="3"/>
        <v>0</v>
      </c>
      <c r="V20" s="12"/>
      <c r="W20" s="12"/>
    </row>
    <row r="21" spans="1:23" ht="12.75">
      <c r="A21" s="182"/>
      <c r="B21" s="270"/>
      <c r="C21" s="276">
        <v>0.59</v>
      </c>
      <c r="D21" s="277">
        <v>0.71</v>
      </c>
      <c r="E21" s="275">
        <f t="shared" si="4"/>
        <v>0.12</v>
      </c>
      <c r="F21" s="59" t="s">
        <v>17</v>
      </c>
      <c r="G21" s="60"/>
      <c r="H21" s="61"/>
      <c r="I21" s="61"/>
      <c r="J21" s="62"/>
      <c r="K21" s="63"/>
      <c r="L21" s="61"/>
      <c r="M21" s="61"/>
      <c r="N21" s="91"/>
      <c r="O21" s="325"/>
      <c r="P21" s="91">
        <v>54560010117</v>
      </c>
      <c r="R21" s="12">
        <f t="shared" si="0"/>
        <v>0</v>
      </c>
      <c r="S21" s="12">
        <f t="shared" si="1"/>
        <v>0.12</v>
      </c>
      <c r="T21" s="12">
        <f t="shared" si="2"/>
        <v>0</v>
      </c>
      <c r="U21" s="12">
        <f t="shared" si="3"/>
        <v>0</v>
      </c>
      <c r="V21" s="12"/>
      <c r="W21" s="12"/>
    </row>
    <row r="22" spans="1:23" ht="12.75">
      <c r="A22" s="182"/>
      <c r="B22" s="270"/>
      <c r="C22" s="51">
        <v>0.71</v>
      </c>
      <c r="D22" s="49">
        <v>0.79</v>
      </c>
      <c r="E22" s="120">
        <f t="shared" si="4"/>
        <v>0.08000000000000007</v>
      </c>
      <c r="F22" s="59" t="s">
        <v>17</v>
      </c>
      <c r="G22" s="60"/>
      <c r="H22" s="61"/>
      <c r="I22" s="61"/>
      <c r="J22" s="62"/>
      <c r="K22" s="63"/>
      <c r="L22" s="61"/>
      <c r="M22" s="61"/>
      <c r="N22" s="91"/>
      <c r="O22" s="325"/>
      <c r="P22" s="264">
        <v>54560010023</v>
      </c>
      <c r="R22" s="12">
        <f t="shared" si="0"/>
        <v>0</v>
      </c>
      <c r="S22" s="12">
        <f t="shared" si="1"/>
        <v>0.08000000000000007</v>
      </c>
      <c r="T22" s="12">
        <f t="shared" si="2"/>
        <v>0</v>
      </c>
      <c r="U22" s="12">
        <f t="shared" si="3"/>
        <v>0</v>
      </c>
      <c r="V22" s="12"/>
      <c r="W22" s="12"/>
    </row>
    <row r="23" spans="1:23" ht="26.25" customHeight="1">
      <c r="A23" s="176"/>
      <c r="B23" s="271"/>
      <c r="C23" s="51">
        <v>0.79</v>
      </c>
      <c r="D23" s="49">
        <v>2.87</v>
      </c>
      <c r="E23" s="120">
        <f t="shared" si="4"/>
        <v>2.08</v>
      </c>
      <c r="F23" s="59" t="s">
        <v>17</v>
      </c>
      <c r="G23" s="60"/>
      <c r="H23" s="61"/>
      <c r="I23" s="61"/>
      <c r="J23" s="62"/>
      <c r="K23" s="63"/>
      <c r="L23" s="61"/>
      <c r="M23" s="61"/>
      <c r="N23" s="91"/>
      <c r="O23" s="324"/>
      <c r="P23" s="91" t="s">
        <v>128</v>
      </c>
      <c r="R23" s="12">
        <f t="shared" si="0"/>
        <v>0</v>
      </c>
      <c r="S23" s="12">
        <f t="shared" si="1"/>
        <v>2.08</v>
      </c>
      <c r="T23" s="12">
        <f t="shared" si="2"/>
        <v>0</v>
      </c>
      <c r="U23" s="12">
        <f t="shared" si="3"/>
        <v>0</v>
      </c>
      <c r="V23" s="12"/>
      <c r="W23" s="12"/>
    </row>
    <row r="24" spans="1:23" ht="25.5">
      <c r="A24" s="175">
        <v>2</v>
      </c>
      <c r="B24" s="111" t="s">
        <v>74</v>
      </c>
      <c r="C24" s="112">
        <v>0</v>
      </c>
      <c r="D24" s="113">
        <v>1.47</v>
      </c>
      <c r="E24" s="203">
        <f t="shared" si="4"/>
        <v>1.47</v>
      </c>
      <c r="F24" s="59" t="s">
        <v>17</v>
      </c>
      <c r="G24" s="57" t="s">
        <v>108</v>
      </c>
      <c r="H24" s="58" t="s">
        <v>75</v>
      </c>
      <c r="I24" s="202" t="s">
        <v>123</v>
      </c>
      <c r="J24" s="115">
        <v>16.1</v>
      </c>
      <c r="K24" s="116">
        <v>113</v>
      </c>
      <c r="L24" s="58"/>
      <c r="M24" s="58" t="s">
        <v>33</v>
      </c>
      <c r="N24" s="247"/>
      <c r="O24" s="175">
        <v>54560050020</v>
      </c>
      <c r="P24" s="265">
        <v>54560050020</v>
      </c>
      <c r="R24" s="12">
        <f t="shared" si="0"/>
        <v>0</v>
      </c>
      <c r="S24" s="12">
        <f t="shared" si="1"/>
        <v>1.47</v>
      </c>
      <c r="T24" s="12">
        <f t="shared" si="2"/>
        <v>0</v>
      </c>
      <c r="U24" s="12">
        <f t="shared" si="3"/>
        <v>0</v>
      </c>
      <c r="V24" s="12"/>
      <c r="W24" s="12"/>
    </row>
    <row r="25" spans="1:23" ht="25.5">
      <c r="A25" s="181">
        <v>3</v>
      </c>
      <c r="B25" s="345" t="s">
        <v>76</v>
      </c>
      <c r="C25" s="68">
        <v>0</v>
      </c>
      <c r="D25" s="69">
        <v>2.04</v>
      </c>
      <c r="E25" s="120">
        <f t="shared" si="4"/>
        <v>2.04</v>
      </c>
      <c r="F25" s="59" t="s">
        <v>17</v>
      </c>
      <c r="G25" s="71" t="s">
        <v>77</v>
      </c>
      <c r="H25" s="72" t="s">
        <v>78</v>
      </c>
      <c r="I25" s="197" t="s">
        <v>124</v>
      </c>
      <c r="J25" s="73">
        <v>18.1</v>
      </c>
      <c r="K25" s="74">
        <v>126</v>
      </c>
      <c r="L25" s="72"/>
      <c r="M25" s="72" t="s">
        <v>33</v>
      </c>
      <c r="N25" s="245"/>
      <c r="O25" s="323">
        <v>54560080096</v>
      </c>
      <c r="P25" s="265">
        <v>54560080096</v>
      </c>
      <c r="R25" s="12">
        <f t="shared" si="0"/>
        <v>0</v>
      </c>
      <c r="S25" s="12">
        <f t="shared" si="1"/>
        <v>2.04</v>
      </c>
      <c r="T25" s="12">
        <f t="shared" si="2"/>
        <v>0</v>
      </c>
      <c r="U25" s="12">
        <f t="shared" si="3"/>
        <v>0</v>
      </c>
      <c r="V25" s="12"/>
      <c r="W25" s="12"/>
    </row>
    <row r="26" spans="1:23" ht="25.5">
      <c r="A26" s="176"/>
      <c r="B26" s="346"/>
      <c r="C26" s="51">
        <v>2.04</v>
      </c>
      <c r="D26" s="49">
        <v>2.41</v>
      </c>
      <c r="E26" s="120">
        <f t="shared" si="4"/>
        <v>0.3700000000000001</v>
      </c>
      <c r="F26" s="59" t="s">
        <v>19</v>
      </c>
      <c r="G26" s="60" t="s">
        <v>81</v>
      </c>
      <c r="H26" s="61" t="s">
        <v>79</v>
      </c>
      <c r="I26" s="198" t="s">
        <v>125</v>
      </c>
      <c r="J26" s="62">
        <v>6</v>
      </c>
      <c r="K26" s="63">
        <v>44</v>
      </c>
      <c r="L26" s="61"/>
      <c r="M26" s="72" t="s">
        <v>33</v>
      </c>
      <c r="N26" s="245"/>
      <c r="O26" s="324"/>
      <c r="P26" s="265">
        <v>54560070030</v>
      </c>
      <c r="R26" s="12">
        <f t="shared" si="0"/>
        <v>0</v>
      </c>
      <c r="S26" s="12">
        <f t="shared" si="1"/>
        <v>0</v>
      </c>
      <c r="T26" s="12">
        <f t="shared" si="2"/>
        <v>0</v>
      </c>
      <c r="U26" s="12">
        <f t="shared" si="3"/>
        <v>0.3700000000000001</v>
      </c>
      <c r="V26" s="12"/>
      <c r="W26" s="12"/>
    </row>
    <row r="27" spans="1:23" ht="12.75">
      <c r="A27" s="181">
        <v>4</v>
      </c>
      <c r="B27" s="350" t="s">
        <v>80</v>
      </c>
      <c r="C27" s="68">
        <v>0</v>
      </c>
      <c r="D27" s="69">
        <v>1</v>
      </c>
      <c r="E27" s="120">
        <f t="shared" si="4"/>
        <v>1</v>
      </c>
      <c r="F27" s="70" t="s">
        <v>20</v>
      </c>
      <c r="G27" s="71"/>
      <c r="H27" s="72"/>
      <c r="I27" s="72"/>
      <c r="J27" s="73"/>
      <c r="K27" s="74"/>
      <c r="L27" s="72"/>
      <c r="M27" s="72"/>
      <c r="N27" s="245"/>
      <c r="O27" s="323">
        <v>54560100309</v>
      </c>
      <c r="P27" s="265">
        <v>54560100309</v>
      </c>
      <c r="R27" s="12">
        <f t="shared" si="0"/>
        <v>1</v>
      </c>
      <c r="S27" s="12">
        <f t="shared" si="1"/>
        <v>0</v>
      </c>
      <c r="T27" s="12">
        <f t="shared" si="2"/>
        <v>0</v>
      </c>
      <c r="U27" s="12">
        <f t="shared" si="3"/>
        <v>0</v>
      </c>
      <c r="V27" s="12"/>
      <c r="W27" s="12"/>
    </row>
    <row r="28" spans="1:23" ht="12.75">
      <c r="A28" s="182"/>
      <c r="B28" s="351"/>
      <c r="C28" s="68">
        <v>1</v>
      </c>
      <c r="D28" s="69">
        <v>1.5</v>
      </c>
      <c r="E28" s="120">
        <f t="shared" si="4"/>
        <v>0.5</v>
      </c>
      <c r="F28" s="70" t="s">
        <v>20</v>
      </c>
      <c r="G28" s="71"/>
      <c r="H28" s="72"/>
      <c r="I28" s="72"/>
      <c r="J28" s="73"/>
      <c r="K28" s="74"/>
      <c r="L28" s="72"/>
      <c r="M28" s="72"/>
      <c r="N28" s="245"/>
      <c r="O28" s="325"/>
      <c r="P28" s="265">
        <v>54560100309</v>
      </c>
      <c r="R28" s="12">
        <f t="shared" si="0"/>
        <v>0.5</v>
      </c>
      <c r="S28" s="12">
        <f t="shared" si="1"/>
        <v>0</v>
      </c>
      <c r="T28" s="12">
        <f t="shared" si="2"/>
        <v>0</v>
      </c>
      <c r="U28" s="12">
        <f t="shared" si="3"/>
        <v>0</v>
      </c>
      <c r="V28" s="12"/>
      <c r="W28" s="12"/>
    </row>
    <row r="29" spans="1:23" ht="12.75">
      <c r="A29" s="182"/>
      <c r="B29" s="351"/>
      <c r="C29" s="51">
        <v>1.5</v>
      </c>
      <c r="D29" s="49">
        <v>3.26</v>
      </c>
      <c r="E29" s="120">
        <f t="shared" si="4"/>
        <v>1.7599999999999998</v>
      </c>
      <c r="F29" s="59" t="s">
        <v>20</v>
      </c>
      <c r="G29" s="60"/>
      <c r="H29" s="61"/>
      <c r="I29" s="61"/>
      <c r="J29" s="62"/>
      <c r="K29" s="63"/>
      <c r="L29" s="61"/>
      <c r="M29" s="72"/>
      <c r="N29" s="245"/>
      <c r="O29" s="325"/>
      <c r="P29" s="265">
        <v>54560100309</v>
      </c>
      <c r="R29" s="12">
        <f t="shared" si="0"/>
        <v>1.7599999999999998</v>
      </c>
      <c r="S29" s="12">
        <f t="shared" si="1"/>
        <v>0</v>
      </c>
      <c r="T29" s="12">
        <f t="shared" si="2"/>
        <v>0</v>
      </c>
      <c r="U29" s="12">
        <f t="shared" si="3"/>
        <v>0</v>
      </c>
      <c r="V29" s="12"/>
      <c r="W29" s="12"/>
    </row>
    <row r="30" spans="1:23" ht="12.75">
      <c r="A30" s="176"/>
      <c r="B30" s="352"/>
      <c r="C30" s="51">
        <v>3.26</v>
      </c>
      <c r="D30" s="49">
        <v>4.62</v>
      </c>
      <c r="E30" s="120">
        <f t="shared" si="4"/>
        <v>1.3600000000000003</v>
      </c>
      <c r="F30" s="59" t="s">
        <v>20</v>
      </c>
      <c r="G30" s="60"/>
      <c r="H30" s="61"/>
      <c r="I30" s="61"/>
      <c r="J30" s="62"/>
      <c r="K30" s="63"/>
      <c r="L30" s="61"/>
      <c r="M30" s="72"/>
      <c r="N30" s="245"/>
      <c r="O30" s="324"/>
      <c r="P30" s="265">
        <v>54560100309</v>
      </c>
      <c r="R30" s="12">
        <f t="shared" si="0"/>
        <v>1.3600000000000003</v>
      </c>
      <c r="S30" s="12">
        <f t="shared" si="1"/>
        <v>0</v>
      </c>
      <c r="T30" s="12">
        <f t="shared" si="2"/>
        <v>0</v>
      </c>
      <c r="U30" s="12">
        <f t="shared" si="3"/>
        <v>0</v>
      </c>
      <c r="V30" s="12"/>
      <c r="W30" s="12"/>
    </row>
    <row r="31" spans="1:23" ht="12.75">
      <c r="A31" s="181">
        <v>5</v>
      </c>
      <c r="B31" s="350" t="s">
        <v>143</v>
      </c>
      <c r="C31" s="51">
        <v>0</v>
      </c>
      <c r="D31" s="49">
        <v>1.85</v>
      </c>
      <c r="E31" s="120">
        <f t="shared" si="4"/>
        <v>1.85</v>
      </c>
      <c r="F31" s="59" t="s">
        <v>20</v>
      </c>
      <c r="G31" s="60"/>
      <c r="H31" s="61"/>
      <c r="I31" s="61"/>
      <c r="J31" s="62"/>
      <c r="K31" s="63"/>
      <c r="L31" s="61"/>
      <c r="M31" s="61"/>
      <c r="N31" s="245"/>
      <c r="O31" s="323">
        <v>54560100298</v>
      </c>
      <c r="P31" s="261">
        <v>54560120121</v>
      </c>
      <c r="R31" s="12">
        <f t="shared" si="0"/>
        <v>1.85</v>
      </c>
      <c r="S31" s="12">
        <f t="shared" si="1"/>
        <v>0</v>
      </c>
      <c r="T31" s="12">
        <f t="shared" si="2"/>
        <v>0</v>
      </c>
      <c r="U31" s="12">
        <f t="shared" si="3"/>
        <v>0</v>
      </c>
      <c r="V31" s="12"/>
      <c r="W31" s="12"/>
    </row>
    <row r="32" spans="1:23" ht="12.75">
      <c r="A32" s="183"/>
      <c r="B32" s="351"/>
      <c r="C32" s="112">
        <v>1.85</v>
      </c>
      <c r="D32" s="113">
        <v>3.19</v>
      </c>
      <c r="E32" s="120">
        <f t="shared" si="4"/>
        <v>1.3399999999999999</v>
      </c>
      <c r="F32" s="114" t="s">
        <v>20</v>
      </c>
      <c r="G32" s="57"/>
      <c r="H32" s="58"/>
      <c r="I32" s="58"/>
      <c r="J32" s="115"/>
      <c r="K32" s="116"/>
      <c r="L32" s="58"/>
      <c r="M32" s="58"/>
      <c r="N32" s="247"/>
      <c r="O32" s="325"/>
      <c r="P32" s="265">
        <v>54560120121</v>
      </c>
      <c r="R32" s="12">
        <f t="shared" si="0"/>
        <v>1.3399999999999999</v>
      </c>
      <c r="S32" s="12">
        <f t="shared" si="1"/>
        <v>0</v>
      </c>
      <c r="T32" s="12">
        <f t="shared" si="2"/>
        <v>0</v>
      </c>
      <c r="U32" s="12">
        <f t="shared" si="3"/>
        <v>0</v>
      </c>
      <c r="V32" s="12"/>
      <c r="W32" s="12"/>
    </row>
    <row r="33" spans="1:23" ht="12.75">
      <c r="A33" s="162"/>
      <c r="B33" s="351"/>
      <c r="C33" s="204"/>
      <c r="D33" s="205"/>
      <c r="E33" s="206"/>
      <c r="F33" s="85" t="s">
        <v>20</v>
      </c>
      <c r="G33" s="60"/>
      <c r="H33" s="61"/>
      <c r="I33" s="61"/>
      <c r="J33" s="121"/>
      <c r="K33" s="122"/>
      <c r="L33" s="61"/>
      <c r="M33" s="61"/>
      <c r="N33" s="246"/>
      <c r="O33" s="325"/>
      <c r="P33" s="264">
        <v>54560120009</v>
      </c>
      <c r="R33" s="12">
        <f t="shared" si="0"/>
        <v>0</v>
      </c>
      <c r="S33" s="12">
        <f t="shared" si="1"/>
        <v>0</v>
      </c>
      <c r="T33" s="12">
        <f t="shared" si="2"/>
        <v>0</v>
      </c>
      <c r="U33" s="12">
        <f t="shared" si="3"/>
        <v>0</v>
      </c>
      <c r="V33" s="12"/>
      <c r="W33" s="12"/>
    </row>
    <row r="34" spans="1:23" ht="12.75">
      <c r="A34" s="182"/>
      <c r="B34" s="351"/>
      <c r="C34" s="207"/>
      <c r="D34" s="208"/>
      <c r="E34" s="206"/>
      <c r="F34" s="70" t="s">
        <v>20</v>
      </c>
      <c r="G34" s="71"/>
      <c r="H34" s="72"/>
      <c r="I34" s="72"/>
      <c r="J34" s="73"/>
      <c r="K34" s="74"/>
      <c r="L34" s="72"/>
      <c r="M34" s="72"/>
      <c r="N34" s="245"/>
      <c r="O34" s="325"/>
      <c r="P34" s="263">
        <v>54560120017</v>
      </c>
      <c r="R34" s="12">
        <f t="shared" si="0"/>
        <v>0</v>
      </c>
      <c r="S34" s="12">
        <f t="shared" si="1"/>
        <v>0</v>
      </c>
      <c r="T34" s="12">
        <f t="shared" si="2"/>
        <v>0</v>
      </c>
      <c r="U34" s="12">
        <f t="shared" si="3"/>
        <v>0</v>
      </c>
      <c r="V34" s="12"/>
      <c r="W34" s="12"/>
    </row>
    <row r="35" spans="1:23" ht="12.75">
      <c r="A35" s="182"/>
      <c r="B35" s="351"/>
      <c r="C35" s="207"/>
      <c r="D35" s="208"/>
      <c r="E35" s="206"/>
      <c r="F35" s="70" t="s">
        <v>20</v>
      </c>
      <c r="G35" s="71"/>
      <c r="H35" s="72"/>
      <c r="I35" s="72"/>
      <c r="J35" s="73"/>
      <c r="K35" s="74"/>
      <c r="L35" s="72"/>
      <c r="M35" s="72"/>
      <c r="N35" s="245"/>
      <c r="O35" s="325"/>
      <c r="P35" s="263">
        <v>54560120001</v>
      </c>
      <c r="R35" s="12">
        <f t="shared" si="0"/>
        <v>0</v>
      </c>
      <c r="S35" s="12">
        <f t="shared" si="1"/>
        <v>0</v>
      </c>
      <c r="T35" s="12">
        <f t="shared" si="2"/>
        <v>0</v>
      </c>
      <c r="U35" s="12">
        <f t="shared" si="3"/>
        <v>0</v>
      </c>
      <c r="V35" s="12"/>
      <c r="W35" s="12"/>
    </row>
    <row r="36" spans="1:23" ht="12.75">
      <c r="A36" s="182"/>
      <c r="B36" s="351"/>
      <c r="C36" s="209"/>
      <c r="D36" s="210"/>
      <c r="E36" s="206"/>
      <c r="F36" s="59" t="s">
        <v>20</v>
      </c>
      <c r="G36" s="60"/>
      <c r="H36" s="61"/>
      <c r="I36" s="61"/>
      <c r="J36" s="62"/>
      <c r="K36" s="63"/>
      <c r="L36" s="61"/>
      <c r="M36" s="61"/>
      <c r="N36" s="246"/>
      <c r="O36" s="325"/>
      <c r="P36" s="91">
        <v>54560120121</v>
      </c>
      <c r="R36" s="12">
        <f t="shared" si="0"/>
        <v>0</v>
      </c>
      <c r="S36" s="12">
        <f t="shared" si="1"/>
        <v>0</v>
      </c>
      <c r="T36" s="12">
        <f t="shared" si="2"/>
        <v>0</v>
      </c>
      <c r="U36" s="12">
        <f t="shared" si="3"/>
        <v>0</v>
      </c>
      <c r="V36" s="12"/>
      <c r="W36" s="12"/>
    </row>
    <row r="37" spans="1:23" ht="12.75">
      <c r="A37" s="182"/>
      <c r="B37" s="351"/>
      <c r="C37" s="209"/>
      <c r="D37" s="210"/>
      <c r="E37" s="206"/>
      <c r="F37" s="59" t="s">
        <v>20</v>
      </c>
      <c r="G37" s="60"/>
      <c r="H37" s="61"/>
      <c r="I37" s="61"/>
      <c r="J37" s="62"/>
      <c r="K37" s="63"/>
      <c r="L37" s="61"/>
      <c r="M37" s="61"/>
      <c r="N37" s="246"/>
      <c r="O37" s="325"/>
      <c r="P37" s="91">
        <v>54560100298</v>
      </c>
      <c r="R37" s="12">
        <f t="shared" si="0"/>
        <v>0</v>
      </c>
      <c r="S37" s="12">
        <f t="shared" si="1"/>
        <v>0</v>
      </c>
      <c r="T37" s="12">
        <f t="shared" si="2"/>
        <v>0</v>
      </c>
      <c r="U37" s="12">
        <f t="shared" si="3"/>
        <v>0</v>
      </c>
      <c r="V37" s="12"/>
      <c r="W37" s="12"/>
    </row>
    <row r="38" spans="1:23" ht="12.75">
      <c r="A38" s="182"/>
      <c r="B38" s="351"/>
      <c r="C38" s="209"/>
      <c r="D38" s="210"/>
      <c r="E38" s="206"/>
      <c r="F38" s="59" t="s">
        <v>20</v>
      </c>
      <c r="G38" s="60"/>
      <c r="H38" s="61"/>
      <c r="I38" s="61"/>
      <c r="J38" s="62"/>
      <c r="K38" s="63"/>
      <c r="L38" s="61"/>
      <c r="M38" s="61"/>
      <c r="N38" s="246"/>
      <c r="O38" s="325"/>
      <c r="P38" s="91">
        <v>54560100298</v>
      </c>
      <c r="R38" s="12">
        <f t="shared" si="0"/>
        <v>0</v>
      </c>
      <c r="S38" s="12">
        <f t="shared" si="1"/>
        <v>0</v>
      </c>
      <c r="T38" s="12">
        <f t="shared" si="2"/>
        <v>0</v>
      </c>
      <c r="U38" s="12">
        <f t="shared" si="3"/>
        <v>0</v>
      </c>
      <c r="V38" s="12"/>
      <c r="W38" s="12"/>
    </row>
    <row r="39" spans="1:23" ht="12.75">
      <c r="A39" s="183"/>
      <c r="B39" s="351"/>
      <c r="C39" s="211"/>
      <c r="D39" s="212"/>
      <c r="E39" s="206"/>
      <c r="F39" s="114" t="s">
        <v>20</v>
      </c>
      <c r="G39" s="57"/>
      <c r="H39" s="58"/>
      <c r="I39" s="58"/>
      <c r="J39" s="115"/>
      <c r="K39" s="116"/>
      <c r="L39" s="58"/>
      <c r="M39" s="58"/>
      <c r="N39" s="247"/>
      <c r="O39" s="325"/>
      <c r="P39" s="266">
        <v>54560100028</v>
      </c>
      <c r="R39" s="12">
        <f t="shared" si="0"/>
        <v>0</v>
      </c>
      <c r="S39" s="12">
        <f t="shared" si="1"/>
        <v>0</v>
      </c>
      <c r="T39" s="12">
        <f t="shared" si="2"/>
        <v>0</v>
      </c>
      <c r="U39" s="12">
        <f t="shared" si="3"/>
        <v>0</v>
      </c>
      <c r="V39" s="12"/>
      <c r="W39" s="12"/>
    </row>
    <row r="40" spans="1:23" ht="12.75">
      <c r="A40" s="162"/>
      <c r="B40" s="351"/>
      <c r="C40" s="204"/>
      <c r="D40" s="205"/>
      <c r="E40" s="206"/>
      <c r="F40" s="85" t="s">
        <v>20</v>
      </c>
      <c r="G40" s="60"/>
      <c r="H40" s="61"/>
      <c r="I40" s="61"/>
      <c r="J40" s="121"/>
      <c r="K40" s="122"/>
      <c r="L40" s="61"/>
      <c r="M40" s="61"/>
      <c r="N40" s="246"/>
      <c r="O40" s="325"/>
      <c r="P40" s="91">
        <v>54560100298</v>
      </c>
      <c r="R40" s="12">
        <f t="shared" si="0"/>
        <v>0</v>
      </c>
      <c r="S40" s="12">
        <f t="shared" si="1"/>
        <v>0</v>
      </c>
      <c r="T40" s="12">
        <f t="shared" si="2"/>
        <v>0</v>
      </c>
      <c r="U40" s="12">
        <f t="shared" si="3"/>
        <v>0</v>
      </c>
      <c r="V40" s="12"/>
      <c r="W40" s="12"/>
    </row>
    <row r="41" spans="1:23" ht="12.75">
      <c r="A41" s="182"/>
      <c r="B41" s="351"/>
      <c r="C41" s="207"/>
      <c r="D41" s="208"/>
      <c r="E41" s="206"/>
      <c r="F41" s="70" t="s">
        <v>20</v>
      </c>
      <c r="G41" s="71"/>
      <c r="H41" s="72"/>
      <c r="I41" s="72"/>
      <c r="J41" s="73"/>
      <c r="K41" s="74"/>
      <c r="L41" s="72"/>
      <c r="M41" s="72"/>
      <c r="N41" s="245"/>
      <c r="O41" s="325"/>
      <c r="P41" s="263">
        <v>54560100070</v>
      </c>
      <c r="R41" s="12">
        <f t="shared" si="0"/>
        <v>0</v>
      </c>
      <c r="S41" s="12">
        <f t="shared" si="1"/>
        <v>0</v>
      </c>
      <c r="T41" s="12">
        <f t="shared" si="2"/>
        <v>0</v>
      </c>
      <c r="U41" s="12">
        <f t="shared" si="3"/>
        <v>0</v>
      </c>
      <c r="V41" s="12"/>
      <c r="W41" s="12"/>
    </row>
    <row r="42" spans="1:23" ht="12.75">
      <c r="A42" s="182"/>
      <c r="B42" s="351"/>
      <c r="C42" s="207"/>
      <c r="D42" s="208"/>
      <c r="E42" s="206"/>
      <c r="F42" s="70" t="s">
        <v>20</v>
      </c>
      <c r="G42" s="71"/>
      <c r="H42" s="72"/>
      <c r="I42" s="72"/>
      <c r="J42" s="73"/>
      <c r="K42" s="74"/>
      <c r="L42" s="72"/>
      <c r="M42" s="72"/>
      <c r="N42" s="245"/>
      <c r="O42" s="325"/>
      <c r="P42" s="261">
        <v>54560100289</v>
      </c>
      <c r="R42" s="12">
        <f t="shared" si="0"/>
        <v>0</v>
      </c>
      <c r="S42" s="12">
        <f t="shared" si="1"/>
        <v>0</v>
      </c>
      <c r="T42" s="12">
        <f t="shared" si="2"/>
        <v>0</v>
      </c>
      <c r="U42" s="12">
        <f t="shared" si="3"/>
        <v>0</v>
      </c>
      <c r="V42" s="12"/>
      <c r="W42" s="12"/>
    </row>
    <row r="43" spans="1:23" ht="12.75">
      <c r="A43" s="182"/>
      <c r="B43" s="351"/>
      <c r="C43" s="207"/>
      <c r="D43" s="208"/>
      <c r="E43" s="206"/>
      <c r="F43" s="70"/>
      <c r="G43" s="71"/>
      <c r="H43" s="72"/>
      <c r="I43" s="72"/>
      <c r="J43" s="73"/>
      <c r="K43" s="74"/>
      <c r="L43" s="72"/>
      <c r="M43" s="72"/>
      <c r="N43" s="245"/>
      <c r="O43" s="325"/>
      <c r="P43" s="264">
        <v>54560100217</v>
      </c>
      <c r="R43" s="12">
        <f t="shared" si="0"/>
        <v>0</v>
      </c>
      <c r="S43" s="12">
        <f t="shared" si="1"/>
        <v>0</v>
      </c>
      <c r="T43" s="12">
        <f t="shared" si="2"/>
        <v>0</v>
      </c>
      <c r="U43" s="12">
        <f t="shared" si="3"/>
        <v>0</v>
      </c>
      <c r="V43" s="12"/>
      <c r="W43" s="12"/>
    </row>
    <row r="44" spans="1:23" ht="12.75">
      <c r="A44" s="176"/>
      <c r="B44" s="352"/>
      <c r="C44" s="209"/>
      <c r="D44" s="210"/>
      <c r="E44" s="206"/>
      <c r="F44" s="59" t="s">
        <v>20</v>
      </c>
      <c r="G44" s="60"/>
      <c r="H44" s="61"/>
      <c r="I44" s="61"/>
      <c r="J44" s="62"/>
      <c r="K44" s="63"/>
      <c r="L44" s="61"/>
      <c r="M44" s="61"/>
      <c r="N44" s="246"/>
      <c r="O44" s="324"/>
      <c r="P44" s="264">
        <v>54560100217</v>
      </c>
      <c r="R44" s="12">
        <f t="shared" si="0"/>
        <v>0</v>
      </c>
      <c r="S44" s="12">
        <f t="shared" si="1"/>
        <v>0</v>
      </c>
      <c r="T44" s="12">
        <f t="shared" si="2"/>
        <v>0</v>
      </c>
      <c r="U44" s="12">
        <f t="shared" si="3"/>
        <v>0</v>
      </c>
      <c r="V44" s="12"/>
      <c r="W44" s="12"/>
    </row>
    <row r="45" spans="1:23" ht="39" thickBot="1">
      <c r="A45" s="280">
        <v>6</v>
      </c>
      <c r="B45" s="279" t="s">
        <v>155</v>
      </c>
      <c r="C45" s="227">
        <v>0</v>
      </c>
      <c r="D45" s="228">
        <v>1.72</v>
      </c>
      <c r="E45" s="125">
        <f>D45-C45</f>
        <v>1.72</v>
      </c>
      <c r="F45" s="82" t="s">
        <v>17</v>
      </c>
      <c r="G45" s="41"/>
      <c r="H45" s="42"/>
      <c r="I45" s="42"/>
      <c r="J45" s="43"/>
      <c r="K45" s="44"/>
      <c r="L45" s="42"/>
      <c r="M45" s="45"/>
      <c r="N45" s="82"/>
      <c r="O45" s="281">
        <v>54560010052</v>
      </c>
      <c r="P45" s="267" t="s">
        <v>163</v>
      </c>
      <c r="R45" s="12">
        <f t="shared" si="0"/>
        <v>0</v>
      </c>
      <c r="S45" s="12">
        <f t="shared" si="1"/>
        <v>1.72</v>
      </c>
      <c r="T45" s="12">
        <f t="shared" si="2"/>
        <v>0</v>
      </c>
      <c r="U45" s="12">
        <f t="shared" si="3"/>
        <v>0</v>
      </c>
      <c r="V45" s="12"/>
      <c r="W45" s="12"/>
    </row>
    <row r="46" spans="1:23" ht="14.25" thickBot="1" thickTop="1">
      <c r="A46" s="4">
        <f>COUNTA(A18:A45)</f>
        <v>6</v>
      </c>
      <c r="B46" s="5" t="s">
        <v>22</v>
      </c>
      <c r="E46" s="6">
        <f>SUM(E18:E45)</f>
        <v>16.28</v>
      </c>
      <c r="G46" s="4">
        <f>COUNTA(G18:G45)</f>
        <v>3</v>
      </c>
      <c r="I46" s="7"/>
      <c r="J46" s="35">
        <f>SUM(J18:J45)</f>
        <v>40.2</v>
      </c>
      <c r="K46" s="36">
        <f>SUM(K18:K45)</f>
        <v>283</v>
      </c>
      <c r="R46" s="13">
        <f>SUM(R18:R45)</f>
        <v>7.93</v>
      </c>
      <c r="S46" s="13">
        <f>SUM(S18:S45)</f>
        <v>7.9799999999999995</v>
      </c>
      <c r="T46" s="13">
        <f>SUM(T18:T45)</f>
        <v>0</v>
      </c>
      <c r="U46" s="13">
        <f>SUM(U18:U45)</f>
        <v>0.3700000000000001</v>
      </c>
      <c r="V46" s="13"/>
      <c r="W46" s="13"/>
    </row>
    <row r="47" spans="1:11" ht="12.75">
      <c r="A47" s="8" t="s">
        <v>15</v>
      </c>
      <c r="B47" s="8" t="s">
        <v>16</v>
      </c>
      <c r="E47" s="37">
        <f>SUMIF(F18:F45,"melnais",E18:E45)</f>
        <v>7.93</v>
      </c>
      <c r="F47" s="10"/>
      <c r="G47" s="8" t="s">
        <v>15</v>
      </c>
      <c r="I47" s="7"/>
      <c r="J47" s="7"/>
      <c r="K47" s="7"/>
    </row>
    <row r="48" spans="1:23" ht="12.75">
      <c r="A48" s="8"/>
      <c r="B48" s="8" t="s">
        <v>17</v>
      </c>
      <c r="E48" s="37">
        <f>SUMIF(F18:F45,"grants (šķembas)",E18:E45)</f>
        <v>7.9799999999999995</v>
      </c>
      <c r="F48" s="10"/>
      <c r="G48" s="7"/>
      <c r="I48" s="7"/>
      <c r="J48" s="7"/>
      <c r="K48" s="7"/>
      <c r="R48" s="9"/>
      <c r="S48" s="9"/>
      <c r="T48" s="9"/>
      <c r="U48" s="9"/>
      <c r="V48" s="9"/>
      <c r="W48" s="9"/>
    </row>
    <row r="49" spans="1:11" ht="12.75">
      <c r="A49" s="8"/>
      <c r="B49" s="8" t="s">
        <v>18</v>
      </c>
      <c r="E49" s="9">
        <f>T46</f>
        <v>0</v>
      </c>
      <c r="F49" s="10"/>
      <c r="G49" s="8"/>
      <c r="H49" s="8"/>
      <c r="I49" s="8"/>
      <c r="J49" s="8"/>
      <c r="K49" s="8"/>
    </row>
    <row r="50" spans="2:6" ht="12.75">
      <c r="B50" s="1" t="s">
        <v>19</v>
      </c>
      <c r="E50" s="37">
        <f>SUMIF(F18:F45,"bez seguma",E18:E45)</f>
        <v>0.3700000000000001</v>
      </c>
      <c r="F50" s="10"/>
    </row>
    <row r="51" spans="5:6" ht="12.75">
      <c r="E51" s="9"/>
      <c r="F51" s="10"/>
    </row>
    <row r="52" spans="5:6" ht="12.75">
      <c r="E52" s="9"/>
      <c r="F52" s="10"/>
    </row>
    <row r="53" spans="5:6" ht="12.75">
      <c r="E53" s="9"/>
      <c r="F53" s="10"/>
    </row>
    <row r="54" spans="1:16" ht="12.75" customHeight="1">
      <c r="A54" s="342" t="s">
        <v>36</v>
      </c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</row>
    <row r="55" ht="13.5" thickBot="1">
      <c r="B55" s="260"/>
    </row>
    <row r="56" spans="1:16" ht="14.25" customHeight="1" thickBot="1" thickTop="1">
      <c r="A56" s="376" t="s">
        <v>179</v>
      </c>
      <c r="B56" s="365" t="s">
        <v>2</v>
      </c>
      <c r="C56" s="328" t="s">
        <v>3</v>
      </c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30"/>
      <c r="O56" s="331" t="s">
        <v>180</v>
      </c>
      <c r="P56" s="332"/>
    </row>
    <row r="57" spans="1:16" ht="13.5" customHeight="1" thickTop="1">
      <c r="A57" s="343"/>
      <c r="B57" s="368"/>
      <c r="C57" s="363" t="s">
        <v>181</v>
      </c>
      <c r="D57" s="364"/>
      <c r="E57" s="364"/>
      <c r="F57" s="365"/>
      <c r="G57" s="371" t="s">
        <v>182</v>
      </c>
      <c r="H57" s="372"/>
      <c r="I57" s="372"/>
      <c r="J57" s="372"/>
      <c r="K57" s="372"/>
      <c r="L57" s="372"/>
      <c r="M57" s="373"/>
      <c r="N57" s="337" t="s">
        <v>183</v>
      </c>
      <c r="O57" s="333"/>
      <c r="P57" s="334"/>
    </row>
    <row r="58" spans="1:16" ht="12.75" customHeight="1">
      <c r="A58" s="343"/>
      <c r="B58" s="368"/>
      <c r="C58" s="343" t="s">
        <v>5</v>
      </c>
      <c r="D58" s="344"/>
      <c r="E58" s="344" t="s">
        <v>6</v>
      </c>
      <c r="F58" s="368" t="s">
        <v>7</v>
      </c>
      <c r="G58" s="366" t="s">
        <v>8</v>
      </c>
      <c r="H58" s="344" t="s">
        <v>9</v>
      </c>
      <c r="I58" s="344"/>
      <c r="J58" s="344" t="s">
        <v>10</v>
      </c>
      <c r="K58" s="344" t="s">
        <v>11</v>
      </c>
      <c r="L58" s="321" t="s">
        <v>184</v>
      </c>
      <c r="M58" s="344" t="s">
        <v>12</v>
      </c>
      <c r="N58" s="338"/>
      <c r="O58" s="335"/>
      <c r="P58" s="336"/>
    </row>
    <row r="59" spans="1:23" ht="53.25" customHeight="1" thickBot="1">
      <c r="A59" s="377"/>
      <c r="B59" s="369"/>
      <c r="C59" s="250" t="s">
        <v>13</v>
      </c>
      <c r="D59" s="251" t="s">
        <v>14</v>
      </c>
      <c r="E59" s="348"/>
      <c r="F59" s="369"/>
      <c r="G59" s="367"/>
      <c r="H59" s="251" t="s">
        <v>0</v>
      </c>
      <c r="I59" s="251" t="s">
        <v>185</v>
      </c>
      <c r="J59" s="348"/>
      <c r="K59" s="348"/>
      <c r="L59" s="322"/>
      <c r="M59" s="347"/>
      <c r="N59" s="339"/>
      <c r="O59" s="252" t="s">
        <v>4</v>
      </c>
      <c r="P59" s="253" t="s">
        <v>186</v>
      </c>
      <c r="R59" s="353" t="s">
        <v>6</v>
      </c>
      <c r="S59" s="354"/>
      <c r="T59" s="354"/>
      <c r="U59" s="354"/>
      <c r="V59" s="354"/>
      <c r="W59" s="355"/>
    </row>
    <row r="60" spans="1:23" ht="14.25" thickBot="1" thickTop="1">
      <c r="A60" s="254">
        <v>1</v>
      </c>
      <c r="B60" s="255">
        <v>2</v>
      </c>
      <c r="C60" s="254">
        <v>3</v>
      </c>
      <c r="D60" s="256">
        <v>4</v>
      </c>
      <c r="E60" s="256">
        <v>5</v>
      </c>
      <c r="F60" s="255">
        <v>6</v>
      </c>
      <c r="G60" s="257">
        <v>7</v>
      </c>
      <c r="H60" s="256">
        <v>8</v>
      </c>
      <c r="I60" s="256">
        <v>9</v>
      </c>
      <c r="J60" s="256">
        <v>10</v>
      </c>
      <c r="K60" s="256">
        <v>11</v>
      </c>
      <c r="L60" s="256">
        <v>12</v>
      </c>
      <c r="M60" s="256">
        <v>13</v>
      </c>
      <c r="N60" s="255">
        <v>14</v>
      </c>
      <c r="O60" s="258">
        <v>15</v>
      </c>
      <c r="P60" s="255">
        <v>16</v>
      </c>
      <c r="R60" s="11" t="s">
        <v>20</v>
      </c>
      <c r="S60" s="11" t="s">
        <v>17</v>
      </c>
      <c r="T60" s="11" t="s">
        <v>18</v>
      </c>
      <c r="U60" s="11" t="s">
        <v>19</v>
      </c>
      <c r="V60" s="11"/>
      <c r="W60" s="11"/>
    </row>
    <row r="61" spans="1:23" ht="26.25" thickTop="1">
      <c r="A61" s="174">
        <v>1</v>
      </c>
      <c r="B61" s="189" t="s">
        <v>82</v>
      </c>
      <c r="C61" s="68">
        <v>0</v>
      </c>
      <c r="D61" s="69">
        <v>0.34</v>
      </c>
      <c r="E61" s="120">
        <f>D61-C61</f>
        <v>0.34</v>
      </c>
      <c r="F61" s="193" t="s">
        <v>20</v>
      </c>
      <c r="G61" s="60"/>
      <c r="H61" s="61"/>
      <c r="I61" s="61"/>
      <c r="J61" s="62"/>
      <c r="K61" s="63"/>
      <c r="L61" s="61"/>
      <c r="M61" s="78"/>
      <c r="N61" s="246"/>
      <c r="O61" s="153">
        <v>54560030058</v>
      </c>
      <c r="P61" s="91">
        <v>54560030058</v>
      </c>
      <c r="R61" s="12">
        <f>IF(F61=R$17,E61,0)</f>
        <v>0.34</v>
      </c>
      <c r="S61" s="12">
        <f>IF(F61=S$17,E61,0)</f>
        <v>0</v>
      </c>
      <c r="T61" s="12">
        <f>IF(F61=T$17,E61,0)</f>
        <v>0</v>
      </c>
      <c r="U61" s="12">
        <f>IF(F61=U$17,E61,0)</f>
        <v>0</v>
      </c>
      <c r="V61" s="12"/>
      <c r="W61" s="12"/>
    </row>
    <row r="62" spans="1:23" ht="12.75" customHeight="1">
      <c r="A62" s="181">
        <v>2</v>
      </c>
      <c r="B62" s="47" t="s">
        <v>83</v>
      </c>
      <c r="C62" s="51">
        <v>0</v>
      </c>
      <c r="D62" s="49">
        <v>0.04</v>
      </c>
      <c r="E62" s="120">
        <f aca="true" t="shared" si="5" ref="E62:E107">D62-C62</f>
        <v>0.04</v>
      </c>
      <c r="F62" s="59" t="s">
        <v>17</v>
      </c>
      <c r="G62" s="60"/>
      <c r="H62" s="61"/>
      <c r="I62" s="61"/>
      <c r="J62" s="62"/>
      <c r="K62" s="63"/>
      <c r="L62" s="61"/>
      <c r="M62" s="61"/>
      <c r="N62" s="246"/>
      <c r="O62" s="323">
        <v>54560050141</v>
      </c>
      <c r="P62" s="264">
        <v>54560050011</v>
      </c>
      <c r="R62" s="12">
        <f aca="true" t="shared" si="6" ref="R62:R125">IF(F62=R$17,E62,0)</f>
        <v>0</v>
      </c>
      <c r="S62" s="12">
        <f aca="true" t="shared" si="7" ref="S62:S125">IF(F62=S$17,E62,0)</f>
        <v>0.04</v>
      </c>
      <c r="T62" s="12">
        <f aca="true" t="shared" si="8" ref="T62:T125">IF(F62=T$17,E62,0)</f>
        <v>0</v>
      </c>
      <c r="U62" s="12">
        <f aca="true" t="shared" si="9" ref="U62:U125">IF(F62=U$17,E62,0)</f>
        <v>0</v>
      </c>
      <c r="V62" s="12"/>
      <c r="W62" s="12"/>
    </row>
    <row r="63" spans="1:23" ht="12.75">
      <c r="A63" s="182"/>
      <c r="B63" s="187"/>
      <c r="C63" s="51">
        <v>0.04</v>
      </c>
      <c r="D63" s="49">
        <v>0.33</v>
      </c>
      <c r="E63" s="120">
        <f t="shared" si="5"/>
        <v>0.29000000000000004</v>
      </c>
      <c r="F63" s="59" t="s">
        <v>17</v>
      </c>
      <c r="G63" s="60"/>
      <c r="H63" s="61"/>
      <c r="I63" s="61"/>
      <c r="J63" s="62"/>
      <c r="K63" s="63"/>
      <c r="L63" s="61"/>
      <c r="M63" s="61"/>
      <c r="N63" s="246"/>
      <c r="O63" s="325"/>
      <c r="P63" s="264">
        <v>54560050067</v>
      </c>
      <c r="R63" s="12">
        <f t="shared" si="6"/>
        <v>0</v>
      </c>
      <c r="S63" s="12">
        <f t="shared" si="7"/>
        <v>0.29000000000000004</v>
      </c>
      <c r="T63" s="12">
        <f t="shared" si="8"/>
        <v>0</v>
      </c>
      <c r="U63" s="12">
        <f t="shared" si="9"/>
        <v>0</v>
      </c>
      <c r="V63" s="12"/>
      <c r="W63" s="12"/>
    </row>
    <row r="64" spans="1:23" ht="25.5">
      <c r="A64" s="182"/>
      <c r="B64" s="187"/>
      <c r="C64" s="68">
        <v>0.33</v>
      </c>
      <c r="D64" s="69">
        <v>0.6</v>
      </c>
      <c r="E64" s="120">
        <f t="shared" si="5"/>
        <v>0.26999999999999996</v>
      </c>
      <c r="F64" s="59" t="s">
        <v>17</v>
      </c>
      <c r="G64" s="60"/>
      <c r="H64" s="61"/>
      <c r="I64" s="61"/>
      <c r="J64" s="62"/>
      <c r="K64" s="63"/>
      <c r="L64" s="61"/>
      <c r="M64" s="61"/>
      <c r="N64" s="246"/>
      <c r="O64" s="325"/>
      <c r="P64" s="91" t="s">
        <v>129</v>
      </c>
      <c r="R64" s="12">
        <f t="shared" si="6"/>
        <v>0</v>
      </c>
      <c r="S64" s="12">
        <f t="shared" si="7"/>
        <v>0.26999999999999996</v>
      </c>
      <c r="T64" s="12">
        <f t="shared" si="8"/>
        <v>0</v>
      </c>
      <c r="U64" s="12">
        <f t="shared" si="9"/>
        <v>0</v>
      </c>
      <c r="V64" s="12"/>
      <c r="W64" s="12"/>
    </row>
    <row r="65" spans="1:23" ht="12.75">
      <c r="A65" s="182"/>
      <c r="B65" s="187"/>
      <c r="C65" s="68">
        <v>0.6</v>
      </c>
      <c r="D65" s="69">
        <v>0.64</v>
      </c>
      <c r="E65" s="120">
        <f t="shared" si="5"/>
        <v>0.040000000000000036</v>
      </c>
      <c r="F65" s="59" t="s">
        <v>17</v>
      </c>
      <c r="G65" s="60"/>
      <c r="H65" s="61"/>
      <c r="I65" s="61"/>
      <c r="J65" s="62"/>
      <c r="K65" s="63"/>
      <c r="L65" s="61"/>
      <c r="M65" s="61"/>
      <c r="N65" s="246"/>
      <c r="O65" s="325"/>
      <c r="P65" s="264">
        <v>54560050014</v>
      </c>
      <c r="R65" s="12">
        <f t="shared" si="6"/>
        <v>0</v>
      </c>
      <c r="S65" s="12">
        <f t="shared" si="7"/>
        <v>0.040000000000000036</v>
      </c>
      <c r="T65" s="12">
        <f t="shared" si="8"/>
        <v>0</v>
      </c>
      <c r="U65" s="12">
        <f t="shared" si="9"/>
        <v>0</v>
      </c>
      <c r="V65" s="12"/>
      <c r="W65" s="12"/>
    </row>
    <row r="66" spans="1:23" ht="12.75">
      <c r="A66" s="182"/>
      <c r="B66" s="187"/>
      <c r="C66" s="51">
        <v>0.64</v>
      </c>
      <c r="D66" s="49">
        <v>0.76</v>
      </c>
      <c r="E66" s="120">
        <f t="shared" si="5"/>
        <v>0.12</v>
      </c>
      <c r="F66" s="59" t="s">
        <v>17</v>
      </c>
      <c r="G66" s="60"/>
      <c r="H66" s="61"/>
      <c r="I66" s="61"/>
      <c r="J66" s="62"/>
      <c r="K66" s="63"/>
      <c r="L66" s="61"/>
      <c r="M66" s="61"/>
      <c r="N66" s="246"/>
      <c r="O66" s="325"/>
      <c r="P66" s="264">
        <v>54560050008</v>
      </c>
      <c r="R66" s="12">
        <f t="shared" si="6"/>
        <v>0</v>
      </c>
      <c r="S66" s="12">
        <f t="shared" si="7"/>
        <v>0.12</v>
      </c>
      <c r="T66" s="12">
        <f t="shared" si="8"/>
        <v>0</v>
      </c>
      <c r="U66" s="12">
        <f t="shared" si="9"/>
        <v>0</v>
      </c>
      <c r="V66" s="12"/>
      <c r="W66" s="12"/>
    </row>
    <row r="67" spans="1:23" ht="25.5">
      <c r="A67" s="182"/>
      <c r="B67" s="187"/>
      <c r="C67" s="51">
        <v>0.76</v>
      </c>
      <c r="D67" s="49">
        <v>0.91</v>
      </c>
      <c r="E67" s="120">
        <f t="shared" si="5"/>
        <v>0.15000000000000002</v>
      </c>
      <c r="F67" s="59" t="s">
        <v>17</v>
      </c>
      <c r="G67" s="60"/>
      <c r="H67" s="61"/>
      <c r="I67" s="61"/>
      <c r="J67" s="62"/>
      <c r="K67" s="63"/>
      <c r="L67" s="61"/>
      <c r="M67" s="61"/>
      <c r="N67" s="246"/>
      <c r="O67" s="324"/>
      <c r="P67" s="264" t="s">
        <v>187</v>
      </c>
      <c r="R67" s="12">
        <f t="shared" si="6"/>
        <v>0</v>
      </c>
      <c r="S67" s="12">
        <f t="shared" si="7"/>
        <v>0.15000000000000002</v>
      </c>
      <c r="T67" s="12">
        <f t="shared" si="8"/>
        <v>0</v>
      </c>
      <c r="U67" s="12">
        <f t="shared" si="9"/>
        <v>0</v>
      </c>
      <c r="V67" s="12"/>
      <c r="W67" s="12"/>
    </row>
    <row r="68" spans="1:23" ht="37.5" customHeight="1">
      <c r="A68" s="181">
        <v>3</v>
      </c>
      <c r="B68" s="380" t="s">
        <v>88</v>
      </c>
      <c r="C68" s="68">
        <v>0</v>
      </c>
      <c r="D68" s="69">
        <v>1.69</v>
      </c>
      <c r="E68" s="120">
        <f t="shared" si="5"/>
        <v>1.69</v>
      </c>
      <c r="F68" s="59" t="s">
        <v>19</v>
      </c>
      <c r="G68" s="60"/>
      <c r="H68" s="61"/>
      <c r="I68" s="61"/>
      <c r="J68" s="62"/>
      <c r="K68" s="63"/>
      <c r="L68" s="61"/>
      <c r="M68" s="61"/>
      <c r="N68" s="246"/>
      <c r="O68" s="323">
        <v>54560050099</v>
      </c>
      <c r="P68" s="91" t="s">
        <v>130</v>
      </c>
      <c r="R68" s="12">
        <f t="shared" si="6"/>
        <v>0</v>
      </c>
      <c r="S68" s="12">
        <f t="shared" si="7"/>
        <v>0</v>
      </c>
      <c r="T68" s="12">
        <f t="shared" si="8"/>
        <v>0</v>
      </c>
      <c r="U68" s="12">
        <f t="shared" si="9"/>
        <v>1.69</v>
      </c>
      <c r="V68" s="12"/>
      <c r="W68" s="12"/>
    </row>
    <row r="69" spans="1:23" ht="12.75">
      <c r="A69" s="176"/>
      <c r="B69" s="381"/>
      <c r="C69" s="68">
        <v>1.69</v>
      </c>
      <c r="D69" s="69">
        <v>2.54</v>
      </c>
      <c r="E69" s="120">
        <f t="shared" si="5"/>
        <v>0.8500000000000001</v>
      </c>
      <c r="F69" s="59" t="s">
        <v>17</v>
      </c>
      <c r="G69" s="60"/>
      <c r="H69" s="61"/>
      <c r="I69" s="61"/>
      <c r="J69" s="62"/>
      <c r="K69" s="63"/>
      <c r="L69" s="61"/>
      <c r="M69" s="61"/>
      <c r="N69" s="246"/>
      <c r="O69" s="324"/>
      <c r="P69" s="91">
        <v>54560050142</v>
      </c>
      <c r="R69" s="12">
        <f t="shared" si="6"/>
        <v>0</v>
      </c>
      <c r="S69" s="12">
        <f t="shared" si="7"/>
        <v>0.8500000000000001</v>
      </c>
      <c r="T69" s="12">
        <f t="shared" si="8"/>
        <v>0</v>
      </c>
      <c r="U69" s="12">
        <f t="shared" si="9"/>
        <v>0</v>
      </c>
      <c r="V69" s="12"/>
      <c r="W69" s="12"/>
    </row>
    <row r="70" spans="1:23" ht="12.75">
      <c r="A70" s="181">
        <v>4</v>
      </c>
      <c r="B70" s="188" t="s">
        <v>89</v>
      </c>
      <c r="C70" s="51">
        <v>0</v>
      </c>
      <c r="D70" s="49">
        <v>0.71</v>
      </c>
      <c r="E70" s="120">
        <f t="shared" si="5"/>
        <v>0.71</v>
      </c>
      <c r="F70" s="59" t="s">
        <v>17</v>
      </c>
      <c r="G70" s="60"/>
      <c r="H70" s="61"/>
      <c r="I70" s="61"/>
      <c r="J70" s="62"/>
      <c r="K70" s="63"/>
      <c r="L70" s="61"/>
      <c r="M70" s="61"/>
      <c r="N70" s="246"/>
      <c r="O70" s="323">
        <v>54560080094</v>
      </c>
      <c r="P70" s="91">
        <v>54560080094</v>
      </c>
      <c r="R70" s="12">
        <f t="shared" si="6"/>
        <v>0</v>
      </c>
      <c r="S70" s="12">
        <f t="shared" si="7"/>
        <v>0.71</v>
      </c>
      <c r="T70" s="12">
        <f t="shared" si="8"/>
        <v>0</v>
      </c>
      <c r="U70" s="12">
        <f t="shared" si="9"/>
        <v>0</v>
      </c>
      <c r="V70" s="12"/>
      <c r="W70" s="12"/>
    </row>
    <row r="71" spans="1:23" ht="12.75">
      <c r="A71" s="176"/>
      <c r="B71" s="186"/>
      <c r="C71" s="51">
        <v>0.71</v>
      </c>
      <c r="D71" s="49">
        <v>1.19</v>
      </c>
      <c r="E71" s="120">
        <f t="shared" si="5"/>
        <v>0.48</v>
      </c>
      <c r="F71" s="59" t="s">
        <v>19</v>
      </c>
      <c r="G71" s="60"/>
      <c r="H71" s="61"/>
      <c r="I71" s="61"/>
      <c r="J71" s="62"/>
      <c r="K71" s="63"/>
      <c r="L71" s="61"/>
      <c r="M71" s="61"/>
      <c r="N71" s="246"/>
      <c r="O71" s="324"/>
      <c r="P71" s="91">
        <v>54560080094</v>
      </c>
      <c r="R71" s="12">
        <f t="shared" si="6"/>
        <v>0</v>
      </c>
      <c r="S71" s="12">
        <f t="shared" si="7"/>
        <v>0</v>
      </c>
      <c r="T71" s="12">
        <f t="shared" si="8"/>
        <v>0</v>
      </c>
      <c r="U71" s="12">
        <f t="shared" si="9"/>
        <v>0.48</v>
      </c>
      <c r="V71" s="12"/>
      <c r="W71" s="12"/>
    </row>
    <row r="72" spans="1:23" ht="12.75">
      <c r="A72" s="181">
        <v>5</v>
      </c>
      <c r="B72" s="188" t="s">
        <v>90</v>
      </c>
      <c r="C72" s="112">
        <v>0</v>
      </c>
      <c r="D72" s="113">
        <v>0.6</v>
      </c>
      <c r="E72" s="120">
        <f t="shared" si="5"/>
        <v>0.6</v>
      </c>
      <c r="F72" s="59" t="s">
        <v>20</v>
      </c>
      <c r="G72" s="60"/>
      <c r="H72" s="61"/>
      <c r="I72" s="61"/>
      <c r="J72" s="62"/>
      <c r="K72" s="63"/>
      <c r="L72" s="61"/>
      <c r="M72" s="61"/>
      <c r="N72" s="246"/>
      <c r="O72" s="323">
        <v>54560080108</v>
      </c>
      <c r="P72" s="91">
        <v>54560080108</v>
      </c>
      <c r="R72" s="12">
        <f t="shared" si="6"/>
        <v>0.6</v>
      </c>
      <c r="S72" s="12">
        <f t="shared" si="7"/>
        <v>0</v>
      </c>
      <c r="T72" s="12">
        <f t="shared" si="8"/>
        <v>0</v>
      </c>
      <c r="U72" s="12">
        <f t="shared" si="9"/>
        <v>0</v>
      </c>
      <c r="V72" s="12"/>
      <c r="W72" s="12"/>
    </row>
    <row r="73" spans="1:23" ht="12.75">
      <c r="A73" s="176"/>
      <c r="B73" s="186"/>
      <c r="C73" s="118">
        <v>0.6</v>
      </c>
      <c r="D73" s="119">
        <v>0.68</v>
      </c>
      <c r="E73" s="120">
        <f t="shared" si="5"/>
        <v>0.08000000000000007</v>
      </c>
      <c r="F73" s="59" t="s">
        <v>19</v>
      </c>
      <c r="G73" s="60"/>
      <c r="H73" s="61"/>
      <c r="I73" s="61"/>
      <c r="J73" s="62"/>
      <c r="K73" s="63"/>
      <c r="L73" s="61"/>
      <c r="M73" s="61"/>
      <c r="N73" s="246"/>
      <c r="O73" s="324"/>
      <c r="P73" s="91">
        <v>54560080108</v>
      </c>
      <c r="R73" s="12">
        <f t="shared" si="6"/>
        <v>0</v>
      </c>
      <c r="S73" s="12">
        <f t="shared" si="7"/>
        <v>0</v>
      </c>
      <c r="T73" s="12">
        <f t="shared" si="8"/>
        <v>0</v>
      </c>
      <c r="U73" s="12">
        <f t="shared" si="9"/>
        <v>0.08000000000000007</v>
      </c>
      <c r="V73" s="12"/>
      <c r="W73" s="12"/>
    </row>
    <row r="74" spans="1:23" ht="12" customHeight="1">
      <c r="A74" s="225">
        <v>6</v>
      </c>
      <c r="B74" s="188" t="s">
        <v>178</v>
      </c>
      <c r="C74" s="68">
        <v>0</v>
      </c>
      <c r="D74" s="69">
        <v>0.14</v>
      </c>
      <c r="E74" s="120">
        <f t="shared" si="5"/>
        <v>0.14</v>
      </c>
      <c r="F74" s="59" t="s">
        <v>17</v>
      </c>
      <c r="G74" s="60"/>
      <c r="H74" s="61"/>
      <c r="I74" s="61"/>
      <c r="J74" s="62"/>
      <c r="K74" s="63"/>
      <c r="L74" s="61"/>
      <c r="M74" s="61"/>
      <c r="N74" s="246"/>
      <c r="O74" s="323">
        <v>54560060223</v>
      </c>
      <c r="P74" s="91">
        <v>54560060223</v>
      </c>
      <c r="R74" s="12">
        <f t="shared" si="6"/>
        <v>0</v>
      </c>
      <c r="S74" s="12">
        <f t="shared" si="7"/>
        <v>0.14</v>
      </c>
      <c r="T74" s="12">
        <f t="shared" si="8"/>
        <v>0</v>
      </c>
      <c r="U74" s="12">
        <f t="shared" si="9"/>
        <v>0</v>
      </c>
      <c r="V74" s="12"/>
      <c r="W74" s="12"/>
    </row>
    <row r="75" spans="1:23" ht="12.75">
      <c r="A75" s="182"/>
      <c r="B75" s="187"/>
      <c r="C75" s="68">
        <v>0.14</v>
      </c>
      <c r="D75" s="69">
        <v>0.8</v>
      </c>
      <c r="E75" s="120">
        <f t="shared" si="5"/>
        <v>0.66</v>
      </c>
      <c r="F75" s="59" t="s">
        <v>19</v>
      </c>
      <c r="G75" s="60"/>
      <c r="H75" s="61"/>
      <c r="I75" s="61"/>
      <c r="J75" s="62"/>
      <c r="K75" s="63"/>
      <c r="L75" s="61"/>
      <c r="M75" s="61"/>
      <c r="N75" s="246"/>
      <c r="O75" s="325"/>
      <c r="P75" s="91">
        <v>54560060223</v>
      </c>
      <c r="R75" s="12">
        <f t="shared" si="6"/>
        <v>0</v>
      </c>
      <c r="S75" s="12">
        <f t="shared" si="7"/>
        <v>0</v>
      </c>
      <c r="T75" s="12">
        <f t="shared" si="8"/>
        <v>0</v>
      </c>
      <c r="U75" s="12">
        <f t="shared" si="9"/>
        <v>0.66</v>
      </c>
      <c r="V75" s="12"/>
      <c r="W75" s="12"/>
    </row>
    <row r="76" spans="1:23" ht="12.75">
      <c r="A76" s="182"/>
      <c r="B76" s="187"/>
      <c r="C76" s="51">
        <v>0.8</v>
      </c>
      <c r="D76" s="49">
        <v>1.19</v>
      </c>
      <c r="E76" s="120">
        <f t="shared" si="5"/>
        <v>0.3899999999999999</v>
      </c>
      <c r="F76" s="59" t="s">
        <v>19</v>
      </c>
      <c r="G76" s="60"/>
      <c r="H76" s="61"/>
      <c r="I76" s="61"/>
      <c r="J76" s="62"/>
      <c r="K76" s="63"/>
      <c r="L76" s="61"/>
      <c r="M76" s="61"/>
      <c r="N76" s="246"/>
      <c r="O76" s="325"/>
      <c r="P76" s="264">
        <v>54560060002</v>
      </c>
      <c r="R76" s="12">
        <f t="shared" si="6"/>
        <v>0</v>
      </c>
      <c r="S76" s="12">
        <f t="shared" si="7"/>
        <v>0</v>
      </c>
      <c r="T76" s="12">
        <f t="shared" si="8"/>
        <v>0</v>
      </c>
      <c r="U76" s="12">
        <f t="shared" si="9"/>
        <v>0.3899999999999999</v>
      </c>
      <c r="V76" s="12"/>
      <c r="W76" s="12"/>
    </row>
    <row r="77" spans="1:23" ht="12.75">
      <c r="A77" s="182"/>
      <c r="B77" s="187"/>
      <c r="C77" s="51">
        <v>1.19</v>
      </c>
      <c r="D77" s="49">
        <v>1.56</v>
      </c>
      <c r="E77" s="120">
        <f t="shared" si="5"/>
        <v>0.3700000000000001</v>
      </c>
      <c r="F77" s="59" t="s">
        <v>19</v>
      </c>
      <c r="G77" s="60"/>
      <c r="H77" s="61"/>
      <c r="I77" s="61"/>
      <c r="J77" s="62"/>
      <c r="K77" s="63"/>
      <c r="L77" s="61"/>
      <c r="M77" s="61"/>
      <c r="N77" s="246"/>
      <c r="O77" s="325"/>
      <c r="P77" s="264">
        <v>54560060002</v>
      </c>
      <c r="R77" s="12">
        <f t="shared" si="6"/>
        <v>0</v>
      </c>
      <c r="S77" s="12">
        <f t="shared" si="7"/>
        <v>0</v>
      </c>
      <c r="T77" s="12">
        <f t="shared" si="8"/>
        <v>0</v>
      </c>
      <c r="U77" s="12">
        <f t="shared" si="9"/>
        <v>0.3700000000000001</v>
      </c>
      <c r="V77" s="12"/>
      <c r="W77" s="12"/>
    </row>
    <row r="78" spans="1:23" ht="12.75">
      <c r="A78" s="182"/>
      <c r="B78" s="187"/>
      <c r="C78" s="209">
        <v>1.19</v>
      </c>
      <c r="D78" s="210">
        <v>1.83</v>
      </c>
      <c r="E78" s="206">
        <f t="shared" si="5"/>
        <v>0.6400000000000001</v>
      </c>
      <c r="F78" s="59" t="s">
        <v>19</v>
      </c>
      <c r="G78" s="60"/>
      <c r="H78" s="61"/>
      <c r="I78" s="61"/>
      <c r="J78" s="62"/>
      <c r="K78" s="63"/>
      <c r="L78" s="61"/>
      <c r="M78" s="61"/>
      <c r="N78" s="246"/>
      <c r="O78" s="325"/>
      <c r="P78" s="264">
        <v>54560060007</v>
      </c>
      <c r="R78" s="12">
        <f t="shared" si="6"/>
        <v>0</v>
      </c>
      <c r="S78" s="12">
        <f t="shared" si="7"/>
        <v>0</v>
      </c>
      <c r="T78" s="12">
        <f t="shared" si="8"/>
        <v>0</v>
      </c>
      <c r="U78" s="12">
        <f t="shared" si="9"/>
        <v>0.6400000000000001</v>
      </c>
      <c r="V78" s="12"/>
      <c r="W78" s="12"/>
    </row>
    <row r="79" spans="1:23" ht="12.75">
      <c r="A79" s="182"/>
      <c r="B79" s="187"/>
      <c r="C79" s="211"/>
      <c r="D79" s="212"/>
      <c r="E79" s="206"/>
      <c r="F79" s="59" t="s">
        <v>19</v>
      </c>
      <c r="G79" s="60"/>
      <c r="H79" s="61"/>
      <c r="I79" s="61"/>
      <c r="J79" s="62"/>
      <c r="K79" s="63"/>
      <c r="L79" s="61"/>
      <c r="M79" s="61"/>
      <c r="N79" s="246"/>
      <c r="O79" s="325"/>
      <c r="P79" s="264">
        <v>54560060084</v>
      </c>
      <c r="R79" s="12">
        <f t="shared" si="6"/>
        <v>0</v>
      </c>
      <c r="S79" s="12">
        <f t="shared" si="7"/>
        <v>0</v>
      </c>
      <c r="T79" s="12">
        <f t="shared" si="8"/>
        <v>0</v>
      </c>
      <c r="U79" s="12">
        <f t="shared" si="9"/>
        <v>0</v>
      </c>
      <c r="V79" s="12"/>
      <c r="W79" s="12"/>
    </row>
    <row r="80" spans="1:23" ht="12.75">
      <c r="A80" s="182"/>
      <c r="B80" s="187"/>
      <c r="C80" s="204"/>
      <c r="D80" s="205"/>
      <c r="E80" s="206"/>
      <c r="F80" s="59" t="s">
        <v>19</v>
      </c>
      <c r="G80" s="60"/>
      <c r="H80" s="61"/>
      <c r="I80" s="61"/>
      <c r="J80" s="62"/>
      <c r="K80" s="63"/>
      <c r="L80" s="61"/>
      <c r="M80" s="61"/>
      <c r="N80" s="246"/>
      <c r="O80" s="325"/>
      <c r="P80" s="91">
        <v>54560060288</v>
      </c>
      <c r="R80" s="12">
        <f t="shared" si="6"/>
        <v>0</v>
      </c>
      <c r="S80" s="12">
        <f t="shared" si="7"/>
        <v>0</v>
      </c>
      <c r="T80" s="12">
        <f t="shared" si="8"/>
        <v>0</v>
      </c>
      <c r="U80" s="12">
        <f t="shared" si="9"/>
        <v>0</v>
      </c>
      <c r="V80" s="12"/>
      <c r="W80" s="12"/>
    </row>
    <row r="81" spans="1:23" ht="12.75">
      <c r="A81" s="182"/>
      <c r="B81" s="187"/>
      <c r="C81" s="207"/>
      <c r="D81" s="208"/>
      <c r="E81" s="206"/>
      <c r="F81" s="59" t="s">
        <v>19</v>
      </c>
      <c r="G81" s="60"/>
      <c r="H81" s="61"/>
      <c r="I81" s="61"/>
      <c r="J81" s="62"/>
      <c r="K81" s="63"/>
      <c r="L81" s="61"/>
      <c r="M81" s="61"/>
      <c r="N81" s="246"/>
      <c r="O81" s="325"/>
      <c r="P81" s="264">
        <v>54560060038</v>
      </c>
      <c r="R81" s="12">
        <f t="shared" si="6"/>
        <v>0</v>
      </c>
      <c r="S81" s="12">
        <f t="shared" si="7"/>
        <v>0</v>
      </c>
      <c r="T81" s="12">
        <f t="shared" si="8"/>
        <v>0</v>
      </c>
      <c r="U81" s="12">
        <f t="shared" si="9"/>
        <v>0</v>
      </c>
      <c r="V81" s="12"/>
      <c r="W81" s="12"/>
    </row>
    <row r="82" spans="1:23" ht="12.75">
      <c r="A82" s="176"/>
      <c r="B82" s="186"/>
      <c r="C82" s="207"/>
      <c r="D82" s="208"/>
      <c r="E82" s="206"/>
      <c r="F82" s="59" t="s">
        <v>19</v>
      </c>
      <c r="G82" s="60"/>
      <c r="H82" s="61"/>
      <c r="I82" s="61"/>
      <c r="J82" s="62"/>
      <c r="K82" s="63"/>
      <c r="L82" s="61"/>
      <c r="M82" s="61"/>
      <c r="N82" s="246"/>
      <c r="O82" s="324"/>
      <c r="P82" s="264">
        <v>54560060010</v>
      </c>
      <c r="R82" s="12">
        <f t="shared" si="6"/>
        <v>0</v>
      </c>
      <c r="S82" s="12">
        <f t="shared" si="7"/>
        <v>0</v>
      </c>
      <c r="T82" s="12">
        <f t="shared" si="8"/>
        <v>0</v>
      </c>
      <c r="U82" s="12">
        <f t="shared" si="9"/>
        <v>0</v>
      </c>
      <c r="V82" s="12"/>
      <c r="W82" s="12"/>
    </row>
    <row r="83" spans="1:23" ht="13.5" customHeight="1">
      <c r="A83" s="226">
        <v>7</v>
      </c>
      <c r="B83" s="345" t="s">
        <v>109</v>
      </c>
      <c r="C83" s="51">
        <v>0</v>
      </c>
      <c r="D83" s="210">
        <v>0.45</v>
      </c>
      <c r="E83" s="120">
        <f t="shared" si="5"/>
        <v>0.45</v>
      </c>
      <c r="F83" s="59" t="s">
        <v>19</v>
      </c>
      <c r="G83" s="60"/>
      <c r="H83" s="61"/>
      <c r="I83" s="61"/>
      <c r="J83" s="62"/>
      <c r="K83" s="63"/>
      <c r="L83" s="61"/>
      <c r="M83" s="61"/>
      <c r="N83" s="246"/>
      <c r="O83" s="323">
        <v>54560060230</v>
      </c>
      <c r="P83" s="91">
        <v>54560060228</v>
      </c>
      <c r="R83" s="12">
        <f t="shared" si="6"/>
        <v>0</v>
      </c>
      <c r="S83" s="12">
        <f t="shared" si="7"/>
        <v>0</v>
      </c>
      <c r="T83" s="12">
        <f t="shared" si="8"/>
        <v>0</v>
      </c>
      <c r="U83" s="12">
        <f t="shared" si="9"/>
        <v>0.45</v>
      </c>
      <c r="V83" s="12"/>
      <c r="W83" s="12"/>
    </row>
    <row r="84" spans="1:23" ht="191.25">
      <c r="A84" s="182"/>
      <c r="B84" s="349"/>
      <c r="C84" s="209">
        <v>2.53</v>
      </c>
      <c r="D84" s="49">
        <v>2.95</v>
      </c>
      <c r="E84" s="120">
        <f t="shared" si="5"/>
        <v>0.4200000000000004</v>
      </c>
      <c r="F84" s="59" t="s">
        <v>19</v>
      </c>
      <c r="G84" s="60"/>
      <c r="H84" s="61"/>
      <c r="I84" s="61"/>
      <c r="J84" s="62"/>
      <c r="K84" s="63"/>
      <c r="L84" s="61"/>
      <c r="M84" s="61"/>
      <c r="N84" s="246"/>
      <c r="O84" s="325"/>
      <c r="P84" s="264" t="s">
        <v>131</v>
      </c>
      <c r="R84" s="12">
        <f t="shared" si="6"/>
        <v>0</v>
      </c>
      <c r="S84" s="12">
        <f t="shared" si="7"/>
        <v>0</v>
      </c>
      <c r="T84" s="12">
        <f t="shared" si="8"/>
        <v>0</v>
      </c>
      <c r="U84" s="12">
        <f t="shared" si="9"/>
        <v>0.4200000000000004</v>
      </c>
      <c r="V84" s="12"/>
      <c r="W84" s="12"/>
    </row>
    <row r="85" spans="1:23" ht="38.25">
      <c r="A85" s="182"/>
      <c r="B85" s="346"/>
      <c r="C85" s="209">
        <v>3.5</v>
      </c>
      <c r="D85" s="49">
        <v>3.99</v>
      </c>
      <c r="E85" s="120">
        <f t="shared" si="5"/>
        <v>0.4900000000000002</v>
      </c>
      <c r="F85" s="59" t="s">
        <v>19</v>
      </c>
      <c r="G85" s="60" t="s">
        <v>86</v>
      </c>
      <c r="H85" s="61" t="s">
        <v>87</v>
      </c>
      <c r="I85" s="198" t="s">
        <v>126</v>
      </c>
      <c r="J85" s="62">
        <v>10</v>
      </c>
      <c r="K85" s="63">
        <v>50</v>
      </c>
      <c r="L85" s="61"/>
      <c r="M85" s="61" t="s">
        <v>107</v>
      </c>
      <c r="N85" s="246"/>
      <c r="O85" s="324"/>
      <c r="P85" s="91" t="s">
        <v>132</v>
      </c>
      <c r="R85" s="12">
        <f t="shared" si="6"/>
        <v>0</v>
      </c>
      <c r="S85" s="12">
        <f t="shared" si="7"/>
        <v>0</v>
      </c>
      <c r="T85" s="12">
        <f t="shared" si="8"/>
        <v>0</v>
      </c>
      <c r="U85" s="12">
        <f t="shared" si="9"/>
        <v>0.4900000000000002</v>
      </c>
      <c r="V85" s="12"/>
      <c r="W85" s="12"/>
    </row>
    <row r="86" spans="1:23" ht="51">
      <c r="A86" s="154">
        <v>8</v>
      </c>
      <c r="B86" s="189" t="s">
        <v>157</v>
      </c>
      <c r="C86" s="118">
        <v>0</v>
      </c>
      <c r="D86" s="119">
        <v>1.62</v>
      </c>
      <c r="E86" s="120">
        <f t="shared" si="5"/>
        <v>1.62</v>
      </c>
      <c r="F86" s="85" t="s">
        <v>19</v>
      </c>
      <c r="G86" s="60"/>
      <c r="H86" s="61"/>
      <c r="I86" s="61"/>
      <c r="J86" s="62"/>
      <c r="K86" s="63"/>
      <c r="L86" s="61"/>
      <c r="M86" s="61"/>
      <c r="N86" s="246"/>
      <c r="O86" s="282">
        <v>54560060222</v>
      </c>
      <c r="P86" s="91" t="s">
        <v>156</v>
      </c>
      <c r="R86" s="12">
        <f t="shared" si="6"/>
        <v>0</v>
      </c>
      <c r="S86" s="12">
        <f t="shared" si="7"/>
        <v>0</v>
      </c>
      <c r="T86" s="12">
        <f t="shared" si="8"/>
        <v>0</v>
      </c>
      <c r="U86" s="12">
        <f t="shared" si="9"/>
        <v>1.62</v>
      </c>
      <c r="V86" s="123"/>
      <c r="W86" s="123"/>
    </row>
    <row r="87" spans="1:23" ht="12.75">
      <c r="A87" s="181">
        <v>9</v>
      </c>
      <c r="B87" s="188" t="s">
        <v>159</v>
      </c>
      <c r="C87" s="68">
        <v>0</v>
      </c>
      <c r="D87" s="69">
        <v>0.5</v>
      </c>
      <c r="E87" s="120">
        <f t="shared" si="5"/>
        <v>0.5</v>
      </c>
      <c r="F87" s="59" t="s">
        <v>17</v>
      </c>
      <c r="G87" s="60"/>
      <c r="H87" s="61"/>
      <c r="I87" s="61"/>
      <c r="J87" s="62"/>
      <c r="K87" s="63"/>
      <c r="L87" s="61"/>
      <c r="M87" s="61"/>
      <c r="N87" s="246"/>
      <c r="O87" s="323">
        <v>54560060243</v>
      </c>
      <c r="P87" s="91">
        <v>54560060243</v>
      </c>
      <c r="R87" s="12">
        <f t="shared" si="6"/>
        <v>0</v>
      </c>
      <c r="S87" s="12">
        <f t="shared" si="7"/>
        <v>0.5</v>
      </c>
      <c r="T87" s="12">
        <f t="shared" si="8"/>
        <v>0</v>
      </c>
      <c r="U87" s="12">
        <f t="shared" si="9"/>
        <v>0</v>
      </c>
      <c r="V87" s="12"/>
      <c r="W87" s="12"/>
    </row>
    <row r="88" spans="1:23" ht="38.25">
      <c r="A88" s="176"/>
      <c r="B88" s="186"/>
      <c r="C88" s="51">
        <v>0.5</v>
      </c>
      <c r="D88" s="49">
        <v>4.03</v>
      </c>
      <c r="E88" s="120">
        <f t="shared" si="5"/>
        <v>3.5300000000000002</v>
      </c>
      <c r="F88" s="59" t="s">
        <v>19</v>
      </c>
      <c r="G88" s="60"/>
      <c r="H88" s="61"/>
      <c r="I88" s="61"/>
      <c r="J88" s="62"/>
      <c r="K88" s="63"/>
      <c r="L88" s="61"/>
      <c r="M88" s="61"/>
      <c r="N88" s="246"/>
      <c r="O88" s="324"/>
      <c r="P88" s="91" t="s">
        <v>158</v>
      </c>
      <c r="R88" s="12">
        <f t="shared" si="6"/>
        <v>0</v>
      </c>
      <c r="S88" s="12">
        <f t="shared" si="7"/>
        <v>0</v>
      </c>
      <c r="T88" s="12">
        <f t="shared" si="8"/>
        <v>0</v>
      </c>
      <c r="U88" s="12">
        <f t="shared" si="9"/>
        <v>3.5300000000000002</v>
      </c>
      <c r="V88" s="12"/>
      <c r="W88" s="12"/>
    </row>
    <row r="89" spans="1:23" ht="25.5">
      <c r="A89" s="181">
        <v>10</v>
      </c>
      <c r="B89" s="188" t="s">
        <v>91</v>
      </c>
      <c r="C89" s="51">
        <v>0</v>
      </c>
      <c r="D89" s="53">
        <v>0.02</v>
      </c>
      <c r="E89" s="120">
        <f t="shared" si="5"/>
        <v>0.02</v>
      </c>
      <c r="F89" s="59" t="s">
        <v>20</v>
      </c>
      <c r="G89" s="60"/>
      <c r="H89" s="61"/>
      <c r="I89" s="61"/>
      <c r="J89" s="62"/>
      <c r="K89" s="63"/>
      <c r="L89" s="61"/>
      <c r="M89" s="61"/>
      <c r="N89" s="246"/>
      <c r="O89" s="323">
        <v>54560100300</v>
      </c>
      <c r="P89" s="91" t="s">
        <v>153</v>
      </c>
      <c r="R89" s="12">
        <f t="shared" si="6"/>
        <v>0.02</v>
      </c>
      <c r="S89" s="12">
        <f t="shared" si="7"/>
        <v>0</v>
      </c>
      <c r="T89" s="12">
        <f t="shared" si="8"/>
        <v>0</v>
      </c>
      <c r="U89" s="12">
        <f t="shared" si="9"/>
        <v>0</v>
      </c>
      <c r="V89" s="12"/>
      <c r="W89" s="12"/>
    </row>
    <row r="90" spans="1:23" ht="25.5">
      <c r="A90" s="176"/>
      <c r="B90" s="186"/>
      <c r="C90" s="51">
        <v>0.02</v>
      </c>
      <c r="D90" s="53">
        <v>1.09</v>
      </c>
      <c r="E90" s="120">
        <f t="shared" si="5"/>
        <v>1.07</v>
      </c>
      <c r="F90" s="59" t="s">
        <v>19</v>
      </c>
      <c r="G90" s="60"/>
      <c r="H90" s="61"/>
      <c r="I90" s="61"/>
      <c r="J90" s="62"/>
      <c r="K90" s="63"/>
      <c r="L90" s="61"/>
      <c r="M90" s="61"/>
      <c r="N90" s="246"/>
      <c r="O90" s="324"/>
      <c r="P90" s="264" t="s">
        <v>133</v>
      </c>
      <c r="R90" s="12">
        <f t="shared" si="6"/>
        <v>0</v>
      </c>
      <c r="S90" s="12">
        <f t="shared" si="7"/>
        <v>0</v>
      </c>
      <c r="T90" s="12">
        <f t="shared" si="8"/>
        <v>0</v>
      </c>
      <c r="U90" s="12">
        <f t="shared" si="9"/>
        <v>1.07</v>
      </c>
      <c r="V90" s="12"/>
      <c r="W90" s="12"/>
    </row>
    <row r="91" spans="1:23" ht="51" customHeight="1">
      <c r="A91" s="181">
        <v>11</v>
      </c>
      <c r="B91" s="188" t="s">
        <v>167</v>
      </c>
      <c r="C91" s="68">
        <v>0</v>
      </c>
      <c r="D91" s="69">
        <v>1.31</v>
      </c>
      <c r="E91" s="120">
        <f t="shared" si="5"/>
        <v>1.31</v>
      </c>
      <c r="F91" s="59" t="s">
        <v>17</v>
      </c>
      <c r="G91" s="60"/>
      <c r="H91" s="61"/>
      <c r="I91" s="61"/>
      <c r="J91" s="62"/>
      <c r="K91" s="63"/>
      <c r="L91" s="61"/>
      <c r="M91" s="61"/>
      <c r="N91" s="246"/>
      <c r="O91" s="323">
        <v>54560100336</v>
      </c>
      <c r="P91" s="91" t="s">
        <v>188</v>
      </c>
      <c r="R91" s="12">
        <f t="shared" si="6"/>
        <v>0</v>
      </c>
      <c r="S91" s="12">
        <f t="shared" si="7"/>
        <v>1.31</v>
      </c>
      <c r="T91" s="12">
        <f t="shared" si="8"/>
        <v>0</v>
      </c>
      <c r="U91" s="12">
        <f t="shared" si="9"/>
        <v>0</v>
      </c>
      <c r="V91" s="12"/>
      <c r="W91" s="12"/>
    </row>
    <row r="92" spans="1:23" ht="25.5">
      <c r="A92" s="182"/>
      <c r="B92" s="187"/>
      <c r="C92" s="209">
        <v>1.31</v>
      </c>
      <c r="D92" s="213">
        <v>1.41</v>
      </c>
      <c r="E92" s="206">
        <f t="shared" si="5"/>
        <v>0.09999999999999987</v>
      </c>
      <c r="F92" s="59" t="s">
        <v>19</v>
      </c>
      <c r="G92" s="60"/>
      <c r="H92" s="61"/>
      <c r="I92" s="61"/>
      <c r="J92" s="62"/>
      <c r="K92" s="63"/>
      <c r="L92" s="61"/>
      <c r="M92" s="61"/>
      <c r="N92" s="246"/>
      <c r="O92" s="324"/>
      <c r="P92" s="91" t="s">
        <v>168</v>
      </c>
      <c r="R92" s="12">
        <f t="shared" si="6"/>
        <v>0</v>
      </c>
      <c r="S92" s="12">
        <f t="shared" si="7"/>
        <v>0</v>
      </c>
      <c r="T92" s="12">
        <f t="shared" si="8"/>
        <v>0</v>
      </c>
      <c r="U92" s="12">
        <f t="shared" si="9"/>
        <v>0.09999999999999987</v>
      </c>
      <c r="V92" s="12"/>
      <c r="W92" s="12"/>
    </row>
    <row r="93" spans="1:23" ht="12.75">
      <c r="A93" s="181">
        <v>12</v>
      </c>
      <c r="B93" s="188" t="s">
        <v>92</v>
      </c>
      <c r="C93" s="51">
        <v>0</v>
      </c>
      <c r="D93" s="53">
        <v>0.41</v>
      </c>
      <c r="E93" s="120">
        <f t="shared" si="5"/>
        <v>0.41</v>
      </c>
      <c r="F93" s="59" t="s">
        <v>20</v>
      </c>
      <c r="G93" s="60"/>
      <c r="H93" s="61"/>
      <c r="I93" s="61"/>
      <c r="J93" s="62"/>
      <c r="K93" s="63"/>
      <c r="L93" s="61"/>
      <c r="M93" s="61"/>
      <c r="N93" s="246"/>
      <c r="O93" s="323" t="s">
        <v>189</v>
      </c>
      <c r="P93" s="264">
        <v>54560100015</v>
      </c>
      <c r="R93" s="12">
        <f t="shared" si="6"/>
        <v>0.41</v>
      </c>
      <c r="S93" s="12">
        <f t="shared" si="7"/>
        <v>0</v>
      </c>
      <c r="T93" s="12">
        <f t="shared" si="8"/>
        <v>0</v>
      </c>
      <c r="U93" s="12">
        <f t="shared" si="9"/>
        <v>0</v>
      </c>
      <c r="V93" s="12"/>
      <c r="W93" s="12"/>
    </row>
    <row r="94" spans="1:23" ht="12.75">
      <c r="A94" s="182"/>
      <c r="B94" s="187"/>
      <c r="C94" s="209"/>
      <c r="D94" s="213"/>
      <c r="E94" s="206"/>
      <c r="F94" s="59" t="s">
        <v>20</v>
      </c>
      <c r="G94" s="60"/>
      <c r="H94" s="61"/>
      <c r="I94" s="61"/>
      <c r="J94" s="62"/>
      <c r="K94" s="63"/>
      <c r="L94" s="61"/>
      <c r="M94" s="61"/>
      <c r="N94" s="246"/>
      <c r="O94" s="325"/>
      <c r="P94" s="264">
        <v>54560100029</v>
      </c>
      <c r="R94" s="12">
        <f t="shared" si="6"/>
        <v>0</v>
      </c>
      <c r="S94" s="12">
        <f t="shared" si="7"/>
        <v>0</v>
      </c>
      <c r="T94" s="12">
        <f t="shared" si="8"/>
        <v>0</v>
      </c>
      <c r="U94" s="12">
        <f t="shared" si="9"/>
        <v>0</v>
      </c>
      <c r="V94" s="12"/>
      <c r="W94" s="12"/>
    </row>
    <row r="95" spans="1:23" ht="12.75">
      <c r="A95" s="182"/>
      <c r="B95" s="187"/>
      <c r="C95" s="51">
        <v>0.41</v>
      </c>
      <c r="D95" s="53">
        <v>0.52</v>
      </c>
      <c r="E95" s="120">
        <f t="shared" si="5"/>
        <v>0.11000000000000004</v>
      </c>
      <c r="F95" s="59" t="s">
        <v>20</v>
      </c>
      <c r="G95" s="60"/>
      <c r="H95" s="61"/>
      <c r="I95" s="61"/>
      <c r="J95" s="62"/>
      <c r="K95" s="63"/>
      <c r="L95" s="61"/>
      <c r="M95" s="61"/>
      <c r="N95" s="246"/>
      <c r="O95" s="325"/>
      <c r="P95" s="264">
        <v>54560100015</v>
      </c>
      <c r="R95" s="12">
        <f t="shared" si="6"/>
        <v>0.11000000000000004</v>
      </c>
      <c r="S95" s="12">
        <f t="shared" si="7"/>
        <v>0</v>
      </c>
      <c r="T95" s="12">
        <f t="shared" si="8"/>
        <v>0</v>
      </c>
      <c r="U95" s="12">
        <f t="shared" si="9"/>
        <v>0</v>
      </c>
      <c r="V95" s="12"/>
      <c r="W95" s="12"/>
    </row>
    <row r="96" spans="1:23" ht="12.75">
      <c r="A96" s="182"/>
      <c r="B96" s="187"/>
      <c r="C96" s="51">
        <v>0.52</v>
      </c>
      <c r="D96" s="53">
        <v>0.71</v>
      </c>
      <c r="E96" s="120">
        <f t="shared" si="5"/>
        <v>0.18999999999999995</v>
      </c>
      <c r="F96" s="59" t="s">
        <v>20</v>
      </c>
      <c r="G96" s="60"/>
      <c r="H96" s="61"/>
      <c r="I96" s="61"/>
      <c r="J96" s="62"/>
      <c r="K96" s="63"/>
      <c r="L96" s="61"/>
      <c r="M96" s="61"/>
      <c r="N96" s="246"/>
      <c r="O96" s="325"/>
      <c r="P96" s="264">
        <v>54560100055</v>
      </c>
      <c r="R96" s="12">
        <f t="shared" si="6"/>
        <v>0.18999999999999995</v>
      </c>
      <c r="S96" s="12">
        <f t="shared" si="7"/>
        <v>0</v>
      </c>
      <c r="T96" s="12">
        <f t="shared" si="8"/>
        <v>0</v>
      </c>
      <c r="U96" s="12">
        <f t="shared" si="9"/>
        <v>0</v>
      </c>
      <c r="V96" s="12"/>
      <c r="W96" s="12"/>
    </row>
    <row r="97" spans="1:23" ht="12.75">
      <c r="A97" s="182"/>
      <c r="B97" s="187"/>
      <c r="C97" s="51">
        <v>0.71</v>
      </c>
      <c r="D97" s="53">
        <v>0.74</v>
      </c>
      <c r="E97" s="120">
        <f t="shared" si="5"/>
        <v>0.030000000000000027</v>
      </c>
      <c r="F97" s="59" t="s">
        <v>17</v>
      </c>
      <c r="G97" s="60"/>
      <c r="H97" s="61"/>
      <c r="I97" s="61"/>
      <c r="J97" s="62"/>
      <c r="K97" s="63"/>
      <c r="L97" s="61"/>
      <c r="M97" s="61"/>
      <c r="N97" s="246"/>
      <c r="O97" s="325"/>
      <c r="P97" s="264">
        <v>54560100055</v>
      </c>
      <c r="R97" s="12">
        <f t="shared" si="6"/>
        <v>0</v>
      </c>
      <c r="S97" s="12">
        <f t="shared" si="7"/>
        <v>0.030000000000000027</v>
      </c>
      <c r="T97" s="12">
        <f t="shared" si="8"/>
        <v>0</v>
      </c>
      <c r="U97" s="12">
        <f t="shared" si="9"/>
        <v>0</v>
      </c>
      <c r="V97" s="12"/>
      <c r="W97" s="12"/>
    </row>
    <row r="98" spans="1:23" ht="12.75">
      <c r="A98" s="176"/>
      <c r="B98" s="186"/>
      <c r="C98" s="51">
        <v>0.74</v>
      </c>
      <c r="D98" s="53">
        <v>0.81</v>
      </c>
      <c r="E98" s="120">
        <f t="shared" si="5"/>
        <v>0.07000000000000006</v>
      </c>
      <c r="F98" s="59" t="s">
        <v>17</v>
      </c>
      <c r="G98" s="60"/>
      <c r="H98" s="61"/>
      <c r="I98" s="61"/>
      <c r="J98" s="62"/>
      <c r="K98" s="63"/>
      <c r="L98" s="61"/>
      <c r="M98" s="61"/>
      <c r="N98" s="246"/>
      <c r="O98" s="324"/>
      <c r="P98" s="264">
        <v>54560100030</v>
      </c>
      <c r="R98" s="12">
        <f t="shared" si="6"/>
        <v>0</v>
      </c>
      <c r="S98" s="12">
        <f t="shared" si="7"/>
        <v>0.07000000000000006</v>
      </c>
      <c r="T98" s="12">
        <f t="shared" si="8"/>
        <v>0</v>
      </c>
      <c r="U98" s="12">
        <f t="shared" si="9"/>
        <v>0</v>
      </c>
      <c r="V98" s="12"/>
      <c r="W98" s="12"/>
    </row>
    <row r="99" spans="1:23" ht="38.25">
      <c r="A99" s="181">
        <v>13</v>
      </c>
      <c r="B99" s="188" t="s">
        <v>93</v>
      </c>
      <c r="C99" s="51">
        <v>0</v>
      </c>
      <c r="D99" s="53">
        <v>0.21</v>
      </c>
      <c r="E99" s="120">
        <f t="shared" si="5"/>
        <v>0.21</v>
      </c>
      <c r="F99" s="59" t="s">
        <v>19</v>
      </c>
      <c r="G99" s="60"/>
      <c r="H99" s="61"/>
      <c r="I99" s="61"/>
      <c r="J99" s="62"/>
      <c r="K99" s="63"/>
      <c r="L99" s="61"/>
      <c r="M99" s="61"/>
      <c r="N99" s="246"/>
      <c r="O99" s="323" t="s">
        <v>189</v>
      </c>
      <c r="P99" s="264" t="s">
        <v>135</v>
      </c>
      <c r="R99" s="12">
        <f t="shared" si="6"/>
        <v>0</v>
      </c>
      <c r="S99" s="12">
        <f t="shared" si="7"/>
        <v>0</v>
      </c>
      <c r="T99" s="12">
        <f t="shared" si="8"/>
        <v>0</v>
      </c>
      <c r="U99" s="12">
        <f t="shared" si="9"/>
        <v>0.21</v>
      </c>
      <c r="V99" s="12"/>
      <c r="W99" s="12"/>
    </row>
    <row r="100" spans="1:23" ht="12.75">
      <c r="A100" s="182"/>
      <c r="B100" s="187"/>
      <c r="C100" s="51">
        <v>0.21</v>
      </c>
      <c r="D100" s="53">
        <v>0.42</v>
      </c>
      <c r="E100" s="120">
        <f t="shared" si="5"/>
        <v>0.21</v>
      </c>
      <c r="F100" s="59" t="s">
        <v>19</v>
      </c>
      <c r="G100" s="60"/>
      <c r="H100" s="61"/>
      <c r="I100" s="61"/>
      <c r="J100" s="62"/>
      <c r="K100" s="63"/>
      <c r="L100" s="61"/>
      <c r="M100" s="61"/>
      <c r="N100" s="246"/>
      <c r="O100" s="325"/>
      <c r="P100" s="264">
        <v>54560120054</v>
      </c>
      <c r="R100" s="12">
        <f t="shared" si="6"/>
        <v>0</v>
      </c>
      <c r="S100" s="12">
        <f t="shared" si="7"/>
        <v>0</v>
      </c>
      <c r="T100" s="12">
        <f t="shared" si="8"/>
        <v>0</v>
      </c>
      <c r="U100" s="12">
        <f t="shared" si="9"/>
        <v>0.21</v>
      </c>
      <c r="V100" s="12"/>
      <c r="W100" s="12"/>
    </row>
    <row r="101" spans="1:23" ht="12.75">
      <c r="A101" s="182"/>
      <c r="B101" s="187"/>
      <c r="C101" s="51">
        <v>0.423</v>
      </c>
      <c r="D101" s="53">
        <v>0.82</v>
      </c>
      <c r="E101" s="120">
        <f t="shared" si="5"/>
        <v>0.39699999999999996</v>
      </c>
      <c r="F101" s="59" t="s">
        <v>19</v>
      </c>
      <c r="G101" s="60"/>
      <c r="H101" s="61"/>
      <c r="I101" s="61"/>
      <c r="J101" s="62"/>
      <c r="K101" s="63"/>
      <c r="L101" s="61"/>
      <c r="M101" s="61"/>
      <c r="N101" s="246"/>
      <c r="O101" s="325"/>
      <c r="P101" s="264">
        <v>54560120095</v>
      </c>
      <c r="R101" s="12">
        <f t="shared" si="6"/>
        <v>0</v>
      </c>
      <c r="S101" s="12">
        <f t="shared" si="7"/>
        <v>0</v>
      </c>
      <c r="T101" s="12">
        <f t="shared" si="8"/>
        <v>0</v>
      </c>
      <c r="U101" s="12">
        <f t="shared" si="9"/>
        <v>0.39699999999999996</v>
      </c>
      <c r="V101" s="12"/>
      <c r="W101" s="12"/>
    </row>
    <row r="102" spans="1:23" ht="25.5">
      <c r="A102" s="176"/>
      <c r="B102" s="186"/>
      <c r="C102" s="51">
        <v>0.82</v>
      </c>
      <c r="D102" s="53">
        <v>0.94</v>
      </c>
      <c r="E102" s="120">
        <f t="shared" si="5"/>
        <v>0.12</v>
      </c>
      <c r="F102" s="59" t="s">
        <v>19</v>
      </c>
      <c r="G102" s="60"/>
      <c r="H102" s="61"/>
      <c r="I102" s="61"/>
      <c r="J102" s="62"/>
      <c r="K102" s="63"/>
      <c r="L102" s="61"/>
      <c r="M102" s="61"/>
      <c r="N102" s="246"/>
      <c r="O102" s="324"/>
      <c r="P102" s="91" t="s">
        <v>136</v>
      </c>
      <c r="R102" s="12">
        <f t="shared" si="6"/>
        <v>0</v>
      </c>
      <c r="S102" s="12">
        <f t="shared" si="7"/>
        <v>0</v>
      </c>
      <c r="T102" s="12">
        <f t="shared" si="8"/>
        <v>0</v>
      </c>
      <c r="U102" s="12">
        <f t="shared" si="9"/>
        <v>0.12</v>
      </c>
      <c r="V102" s="12"/>
      <c r="W102" s="12"/>
    </row>
    <row r="103" spans="1:23" ht="25.5">
      <c r="A103" s="181">
        <v>14</v>
      </c>
      <c r="B103" s="188" t="s">
        <v>94</v>
      </c>
      <c r="C103" s="209">
        <v>0.17</v>
      </c>
      <c r="D103" s="53">
        <v>0.2</v>
      </c>
      <c r="E103" s="120">
        <f t="shared" si="5"/>
        <v>0.03</v>
      </c>
      <c r="F103" s="59" t="s">
        <v>17</v>
      </c>
      <c r="G103" s="60"/>
      <c r="H103" s="61"/>
      <c r="I103" s="61"/>
      <c r="J103" s="62"/>
      <c r="K103" s="63"/>
      <c r="L103" s="61"/>
      <c r="M103" s="61"/>
      <c r="N103" s="246"/>
      <c r="O103" s="323">
        <v>54560120106</v>
      </c>
      <c r="P103" s="264" t="s">
        <v>137</v>
      </c>
      <c r="R103" s="12">
        <f t="shared" si="6"/>
        <v>0</v>
      </c>
      <c r="S103" s="12">
        <f t="shared" si="7"/>
        <v>0.03</v>
      </c>
      <c r="T103" s="12">
        <f t="shared" si="8"/>
        <v>0</v>
      </c>
      <c r="U103" s="12">
        <f t="shared" si="9"/>
        <v>0</v>
      </c>
      <c r="V103" s="12"/>
      <c r="W103" s="12"/>
    </row>
    <row r="104" spans="1:23" ht="12.75">
      <c r="A104" s="176"/>
      <c r="B104" s="186"/>
      <c r="C104" s="51">
        <v>0.2</v>
      </c>
      <c r="D104" s="53">
        <v>0.97</v>
      </c>
      <c r="E104" s="120">
        <f t="shared" si="5"/>
        <v>0.77</v>
      </c>
      <c r="F104" s="59" t="s">
        <v>19</v>
      </c>
      <c r="G104" s="60"/>
      <c r="H104" s="61"/>
      <c r="I104" s="61"/>
      <c r="J104" s="62"/>
      <c r="K104" s="63"/>
      <c r="L104" s="61"/>
      <c r="M104" s="61"/>
      <c r="N104" s="246"/>
      <c r="O104" s="324"/>
      <c r="P104" s="91">
        <v>54560120106</v>
      </c>
      <c r="R104" s="12">
        <f t="shared" si="6"/>
        <v>0</v>
      </c>
      <c r="S104" s="12">
        <f t="shared" si="7"/>
        <v>0</v>
      </c>
      <c r="T104" s="12">
        <f t="shared" si="8"/>
        <v>0</v>
      </c>
      <c r="U104" s="12">
        <f t="shared" si="9"/>
        <v>0.77</v>
      </c>
      <c r="V104" s="12"/>
      <c r="W104" s="12"/>
    </row>
    <row r="105" spans="1:23" ht="12.75">
      <c r="A105" s="181">
        <v>15</v>
      </c>
      <c r="B105" s="188" t="s">
        <v>95</v>
      </c>
      <c r="C105" s="51">
        <v>0</v>
      </c>
      <c r="D105" s="53">
        <v>2.8</v>
      </c>
      <c r="E105" s="120">
        <f t="shared" si="5"/>
        <v>2.8</v>
      </c>
      <c r="F105" s="59" t="s">
        <v>17</v>
      </c>
      <c r="G105" s="60"/>
      <c r="H105" s="61"/>
      <c r="I105" s="61"/>
      <c r="J105" s="62"/>
      <c r="K105" s="63"/>
      <c r="L105" s="61"/>
      <c r="M105" s="61"/>
      <c r="N105" s="246"/>
      <c r="O105" s="323">
        <v>54560110140</v>
      </c>
      <c r="P105" s="91">
        <v>54560110140</v>
      </c>
      <c r="R105" s="12">
        <f t="shared" si="6"/>
        <v>0</v>
      </c>
      <c r="S105" s="12">
        <f t="shared" si="7"/>
        <v>2.8</v>
      </c>
      <c r="T105" s="12">
        <f t="shared" si="8"/>
        <v>0</v>
      </c>
      <c r="U105" s="12">
        <f t="shared" si="9"/>
        <v>0</v>
      </c>
      <c r="V105" s="12"/>
      <c r="W105" s="12"/>
    </row>
    <row r="106" spans="1:23" ht="12.75">
      <c r="A106" s="176"/>
      <c r="B106" s="186"/>
      <c r="C106" s="51">
        <v>2.8</v>
      </c>
      <c r="D106" s="53">
        <v>2.95</v>
      </c>
      <c r="E106" s="120">
        <f t="shared" si="5"/>
        <v>0.15000000000000036</v>
      </c>
      <c r="F106" s="59" t="s">
        <v>17</v>
      </c>
      <c r="G106" s="60"/>
      <c r="H106" s="61"/>
      <c r="I106" s="61"/>
      <c r="J106" s="62"/>
      <c r="K106" s="63"/>
      <c r="L106" s="61"/>
      <c r="M106" s="61"/>
      <c r="N106" s="246"/>
      <c r="O106" s="324"/>
      <c r="P106" s="91">
        <v>54560120125</v>
      </c>
      <c r="R106" s="12">
        <f t="shared" si="6"/>
        <v>0</v>
      </c>
      <c r="S106" s="12">
        <f t="shared" si="7"/>
        <v>0.15000000000000036</v>
      </c>
      <c r="T106" s="12">
        <f t="shared" si="8"/>
        <v>0</v>
      </c>
      <c r="U106" s="12">
        <f t="shared" si="9"/>
        <v>0</v>
      </c>
      <c r="V106" s="12"/>
      <c r="W106" s="12"/>
    </row>
    <row r="107" spans="1:23" ht="12.75">
      <c r="A107" s="181">
        <v>16</v>
      </c>
      <c r="B107" s="188" t="s">
        <v>96</v>
      </c>
      <c r="C107" s="51">
        <v>0</v>
      </c>
      <c r="D107" s="53">
        <v>0.22</v>
      </c>
      <c r="E107" s="120">
        <f t="shared" si="5"/>
        <v>0.22</v>
      </c>
      <c r="F107" s="59" t="s">
        <v>17</v>
      </c>
      <c r="G107" s="60"/>
      <c r="H107" s="61"/>
      <c r="I107" s="61"/>
      <c r="J107" s="62"/>
      <c r="K107" s="63"/>
      <c r="L107" s="61"/>
      <c r="M107" s="61"/>
      <c r="N107" s="246"/>
      <c r="O107" s="323">
        <v>54560110127</v>
      </c>
      <c r="P107" s="91">
        <v>54560110127</v>
      </c>
      <c r="R107" s="12">
        <f t="shared" si="6"/>
        <v>0</v>
      </c>
      <c r="S107" s="12">
        <f t="shared" si="7"/>
        <v>0.22</v>
      </c>
      <c r="T107" s="12">
        <f t="shared" si="8"/>
        <v>0</v>
      </c>
      <c r="U107" s="12">
        <f t="shared" si="9"/>
        <v>0</v>
      </c>
      <c r="V107" s="12"/>
      <c r="W107" s="12"/>
    </row>
    <row r="108" spans="1:23" ht="12.75">
      <c r="A108" s="176"/>
      <c r="B108" s="186"/>
      <c r="C108" s="51">
        <v>0.22</v>
      </c>
      <c r="D108" s="53">
        <v>0.67</v>
      </c>
      <c r="E108" s="120">
        <f aca="true" t="shared" si="10" ref="E108:E121">D108-C108</f>
        <v>0.45000000000000007</v>
      </c>
      <c r="F108" s="59" t="s">
        <v>19</v>
      </c>
      <c r="G108" s="60"/>
      <c r="H108" s="61"/>
      <c r="I108" s="61"/>
      <c r="J108" s="62"/>
      <c r="K108" s="63"/>
      <c r="L108" s="61"/>
      <c r="M108" s="61"/>
      <c r="N108" s="246"/>
      <c r="O108" s="324"/>
      <c r="P108" s="91">
        <v>54560110127</v>
      </c>
      <c r="R108" s="12">
        <f t="shared" si="6"/>
        <v>0</v>
      </c>
      <c r="S108" s="12">
        <f t="shared" si="7"/>
        <v>0</v>
      </c>
      <c r="T108" s="12">
        <f t="shared" si="8"/>
        <v>0</v>
      </c>
      <c r="U108" s="12">
        <f t="shared" si="9"/>
        <v>0.45000000000000007</v>
      </c>
      <c r="V108" s="12"/>
      <c r="W108" s="12"/>
    </row>
    <row r="109" spans="1:23" ht="12.75">
      <c r="A109" s="181">
        <v>17</v>
      </c>
      <c r="B109" s="188" t="s">
        <v>97</v>
      </c>
      <c r="C109" s="51">
        <v>0</v>
      </c>
      <c r="D109" s="53">
        <v>0.02</v>
      </c>
      <c r="E109" s="120">
        <f t="shared" si="10"/>
        <v>0.02</v>
      </c>
      <c r="F109" s="59" t="s">
        <v>20</v>
      </c>
      <c r="G109" s="60"/>
      <c r="H109" s="61"/>
      <c r="I109" s="61"/>
      <c r="J109" s="62"/>
      <c r="K109" s="63"/>
      <c r="L109" s="61"/>
      <c r="M109" s="61"/>
      <c r="N109" s="246"/>
      <c r="O109" s="323">
        <v>54560010098</v>
      </c>
      <c r="P109" s="91">
        <v>54560010098</v>
      </c>
      <c r="R109" s="12">
        <f t="shared" si="6"/>
        <v>0.02</v>
      </c>
      <c r="S109" s="12">
        <f t="shared" si="7"/>
        <v>0</v>
      </c>
      <c r="T109" s="12">
        <f t="shared" si="8"/>
        <v>0</v>
      </c>
      <c r="U109" s="12">
        <f t="shared" si="9"/>
        <v>0</v>
      </c>
      <c r="V109" s="12"/>
      <c r="W109" s="12"/>
    </row>
    <row r="110" spans="1:23" ht="25.5">
      <c r="A110" s="176"/>
      <c r="B110" s="186"/>
      <c r="C110" s="51">
        <v>0.02</v>
      </c>
      <c r="D110" s="53">
        <v>0.43</v>
      </c>
      <c r="E110" s="120">
        <f t="shared" si="10"/>
        <v>0.41</v>
      </c>
      <c r="F110" s="59" t="s">
        <v>17</v>
      </c>
      <c r="G110" s="60"/>
      <c r="H110" s="61"/>
      <c r="I110" s="61"/>
      <c r="J110" s="62"/>
      <c r="K110" s="63"/>
      <c r="L110" s="61"/>
      <c r="M110" s="61"/>
      <c r="N110" s="246"/>
      <c r="O110" s="324"/>
      <c r="P110" s="91" t="s">
        <v>134</v>
      </c>
      <c r="R110" s="12">
        <f t="shared" si="6"/>
        <v>0</v>
      </c>
      <c r="S110" s="12">
        <f t="shared" si="7"/>
        <v>0.41</v>
      </c>
      <c r="T110" s="12">
        <f t="shared" si="8"/>
        <v>0</v>
      </c>
      <c r="U110" s="12">
        <f t="shared" si="9"/>
        <v>0</v>
      </c>
      <c r="V110" s="12"/>
      <c r="W110" s="12"/>
    </row>
    <row r="111" spans="1:23" ht="12.75">
      <c r="A111" s="181">
        <v>18</v>
      </c>
      <c r="B111" s="188" t="s">
        <v>160</v>
      </c>
      <c r="C111" s="51">
        <v>0</v>
      </c>
      <c r="D111" s="53">
        <v>0.81</v>
      </c>
      <c r="E111" s="120">
        <f t="shared" si="10"/>
        <v>0.81</v>
      </c>
      <c r="F111" s="59" t="s">
        <v>19</v>
      </c>
      <c r="G111" s="60"/>
      <c r="H111" s="61"/>
      <c r="I111" s="61"/>
      <c r="J111" s="62"/>
      <c r="K111" s="63"/>
      <c r="L111" s="61"/>
      <c r="M111" s="61"/>
      <c r="N111" s="246"/>
      <c r="O111" s="154">
        <v>54560030045</v>
      </c>
      <c r="P111" s="91">
        <v>54560030045</v>
      </c>
      <c r="R111" s="12">
        <f t="shared" si="6"/>
        <v>0</v>
      </c>
      <c r="S111" s="12">
        <f t="shared" si="7"/>
        <v>0</v>
      </c>
      <c r="T111" s="12">
        <f t="shared" si="8"/>
        <v>0</v>
      </c>
      <c r="U111" s="12">
        <f t="shared" si="9"/>
        <v>0.81</v>
      </c>
      <c r="V111" s="12"/>
      <c r="W111" s="12"/>
    </row>
    <row r="112" spans="1:23" ht="25.5">
      <c r="A112" s="181">
        <v>19</v>
      </c>
      <c r="B112" s="188" t="s">
        <v>98</v>
      </c>
      <c r="C112" s="51">
        <v>0</v>
      </c>
      <c r="D112" s="53">
        <v>0.6</v>
      </c>
      <c r="E112" s="120">
        <f t="shared" si="10"/>
        <v>0.6</v>
      </c>
      <c r="F112" s="59" t="s">
        <v>17</v>
      </c>
      <c r="G112" s="60"/>
      <c r="H112" s="61"/>
      <c r="I112" s="61"/>
      <c r="J112" s="62"/>
      <c r="K112" s="63"/>
      <c r="L112" s="61"/>
      <c r="M112" s="61"/>
      <c r="N112" s="246"/>
      <c r="O112" s="282">
        <v>54560100304</v>
      </c>
      <c r="P112" s="91" t="s">
        <v>161</v>
      </c>
      <c r="R112" s="12">
        <f t="shared" si="6"/>
        <v>0</v>
      </c>
      <c r="S112" s="12">
        <f t="shared" si="7"/>
        <v>0.6</v>
      </c>
      <c r="T112" s="12">
        <f t="shared" si="8"/>
        <v>0</v>
      </c>
      <c r="U112" s="12">
        <f t="shared" si="9"/>
        <v>0</v>
      </c>
      <c r="V112" s="12"/>
      <c r="W112" s="12"/>
    </row>
    <row r="113" spans="1:23" ht="12.75">
      <c r="A113" s="181">
        <v>20</v>
      </c>
      <c r="B113" s="188" t="s">
        <v>99</v>
      </c>
      <c r="C113" s="51">
        <v>0</v>
      </c>
      <c r="D113" s="53">
        <v>0.41</v>
      </c>
      <c r="E113" s="120">
        <f t="shared" si="10"/>
        <v>0.41</v>
      </c>
      <c r="F113" s="59" t="s">
        <v>19</v>
      </c>
      <c r="G113" s="60"/>
      <c r="H113" s="61"/>
      <c r="I113" s="61"/>
      <c r="J113" s="62"/>
      <c r="K113" s="63"/>
      <c r="L113" s="61"/>
      <c r="M113" s="61"/>
      <c r="N113" s="246"/>
      <c r="O113" s="323">
        <v>54560090046</v>
      </c>
      <c r="P113" s="91">
        <v>54560090046</v>
      </c>
      <c r="R113" s="12">
        <f t="shared" si="6"/>
        <v>0</v>
      </c>
      <c r="S113" s="12">
        <f t="shared" si="7"/>
        <v>0</v>
      </c>
      <c r="T113" s="12">
        <f t="shared" si="8"/>
        <v>0</v>
      </c>
      <c r="U113" s="12">
        <f t="shared" si="9"/>
        <v>0.41</v>
      </c>
      <c r="V113" s="12"/>
      <c r="W113" s="12"/>
    </row>
    <row r="114" spans="1:23" ht="12.75">
      <c r="A114" s="182"/>
      <c r="B114" s="187"/>
      <c r="C114" s="51">
        <v>0.41</v>
      </c>
      <c r="D114" s="213">
        <v>0.86</v>
      </c>
      <c r="E114" s="120">
        <f t="shared" si="10"/>
        <v>0.45</v>
      </c>
      <c r="F114" s="59" t="s">
        <v>19</v>
      </c>
      <c r="G114" s="60"/>
      <c r="H114" s="61"/>
      <c r="I114" s="61"/>
      <c r="J114" s="62"/>
      <c r="K114" s="63"/>
      <c r="L114" s="61"/>
      <c r="M114" s="61"/>
      <c r="N114" s="246"/>
      <c r="O114" s="325"/>
      <c r="P114" s="264">
        <v>54560090029</v>
      </c>
      <c r="R114" s="12">
        <f t="shared" si="6"/>
        <v>0</v>
      </c>
      <c r="S114" s="12">
        <f t="shared" si="7"/>
        <v>0</v>
      </c>
      <c r="T114" s="12">
        <f t="shared" si="8"/>
        <v>0</v>
      </c>
      <c r="U114" s="12">
        <f t="shared" si="9"/>
        <v>0.45</v>
      </c>
      <c r="V114" s="12"/>
      <c r="W114" s="12"/>
    </row>
    <row r="115" spans="1:23" ht="38.25">
      <c r="A115" s="176"/>
      <c r="B115" s="186"/>
      <c r="C115" s="209"/>
      <c r="D115" s="53"/>
      <c r="E115" s="120"/>
      <c r="F115" s="59" t="s">
        <v>19</v>
      </c>
      <c r="G115" s="60"/>
      <c r="H115" s="61"/>
      <c r="I115" s="61"/>
      <c r="J115" s="62"/>
      <c r="K115" s="63"/>
      <c r="L115" s="61"/>
      <c r="M115" s="61"/>
      <c r="N115" s="246"/>
      <c r="O115" s="324"/>
      <c r="P115" s="264" t="s">
        <v>138</v>
      </c>
      <c r="R115" s="12">
        <f t="shared" si="6"/>
        <v>0</v>
      </c>
      <c r="S115" s="12">
        <f t="shared" si="7"/>
        <v>0</v>
      </c>
      <c r="T115" s="12">
        <f t="shared" si="8"/>
        <v>0</v>
      </c>
      <c r="U115" s="12">
        <f t="shared" si="9"/>
        <v>0</v>
      </c>
      <c r="V115" s="12"/>
      <c r="W115" s="12"/>
    </row>
    <row r="116" spans="1:23" ht="12.75">
      <c r="A116" s="181">
        <v>21</v>
      </c>
      <c r="B116" s="188" t="s">
        <v>100</v>
      </c>
      <c r="C116" s="51">
        <v>0</v>
      </c>
      <c r="D116" s="53">
        <v>0.69</v>
      </c>
      <c r="E116" s="120">
        <f t="shared" si="10"/>
        <v>0.69</v>
      </c>
      <c r="F116" s="59" t="s">
        <v>19</v>
      </c>
      <c r="G116" s="60"/>
      <c r="H116" s="61"/>
      <c r="I116" s="61"/>
      <c r="J116" s="62"/>
      <c r="K116" s="63"/>
      <c r="L116" s="61"/>
      <c r="M116" s="61"/>
      <c r="N116" s="246"/>
      <c r="O116" s="154">
        <v>54560090043</v>
      </c>
      <c r="P116" s="91">
        <v>54560090043</v>
      </c>
      <c r="R116" s="12">
        <f t="shared" si="6"/>
        <v>0</v>
      </c>
      <c r="S116" s="12">
        <f t="shared" si="7"/>
        <v>0</v>
      </c>
      <c r="T116" s="12">
        <f t="shared" si="8"/>
        <v>0</v>
      </c>
      <c r="U116" s="12">
        <f t="shared" si="9"/>
        <v>0.69</v>
      </c>
      <c r="V116" s="12"/>
      <c r="W116" s="12"/>
    </row>
    <row r="117" spans="1:23" ht="12.75">
      <c r="A117" s="181">
        <v>22</v>
      </c>
      <c r="B117" s="188" t="s">
        <v>101</v>
      </c>
      <c r="C117" s="51">
        <v>0</v>
      </c>
      <c r="D117" s="53">
        <v>0.58</v>
      </c>
      <c r="E117" s="120">
        <f t="shared" si="10"/>
        <v>0.58</v>
      </c>
      <c r="F117" s="59" t="s">
        <v>19</v>
      </c>
      <c r="G117" s="60"/>
      <c r="H117" s="61"/>
      <c r="I117" s="61"/>
      <c r="J117" s="62"/>
      <c r="K117" s="63"/>
      <c r="L117" s="61"/>
      <c r="M117" s="61"/>
      <c r="N117" s="246"/>
      <c r="O117" s="154">
        <v>54560120129</v>
      </c>
      <c r="P117" s="91">
        <v>54560120129</v>
      </c>
      <c r="R117" s="12">
        <f t="shared" si="6"/>
        <v>0</v>
      </c>
      <c r="S117" s="12">
        <f t="shared" si="7"/>
        <v>0</v>
      </c>
      <c r="T117" s="12">
        <f t="shared" si="8"/>
        <v>0</v>
      </c>
      <c r="U117" s="12">
        <f t="shared" si="9"/>
        <v>0.58</v>
      </c>
      <c r="V117" s="12"/>
      <c r="W117" s="12"/>
    </row>
    <row r="118" spans="1:23" ht="12.75">
      <c r="A118" s="181">
        <v>23</v>
      </c>
      <c r="B118" s="188" t="s">
        <v>102</v>
      </c>
      <c r="C118" s="51">
        <v>0</v>
      </c>
      <c r="D118" s="53">
        <v>0.94</v>
      </c>
      <c r="E118" s="120">
        <f t="shared" si="10"/>
        <v>0.94</v>
      </c>
      <c r="F118" s="59" t="s">
        <v>19</v>
      </c>
      <c r="G118" s="60"/>
      <c r="H118" s="61"/>
      <c r="I118" s="61"/>
      <c r="J118" s="62"/>
      <c r="K118" s="63"/>
      <c r="L118" s="61"/>
      <c r="M118" s="61"/>
      <c r="N118" s="246"/>
      <c r="O118" s="154">
        <v>54560110133</v>
      </c>
      <c r="P118" s="91">
        <v>54560110133</v>
      </c>
      <c r="R118" s="12">
        <f t="shared" si="6"/>
        <v>0</v>
      </c>
      <c r="S118" s="12">
        <f t="shared" si="7"/>
        <v>0</v>
      </c>
      <c r="T118" s="12">
        <f t="shared" si="8"/>
        <v>0</v>
      </c>
      <c r="U118" s="12">
        <f t="shared" si="9"/>
        <v>0.94</v>
      </c>
      <c r="V118" s="12"/>
      <c r="W118" s="12"/>
    </row>
    <row r="119" spans="1:23" ht="12.75">
      <c r="A119" s="181">
        <v>24</v>
      </c>
      <c r="B119" s="188" t="s">
        <v>103</v>
      </c>
      <c r="C119" s="51">
        <v>0</v>
      </c>
      <c r="D119" s="53">
        <v>0.11</v>
      </c>
      <c r="E119" s="120">
        <f t="shared" si="10"/>
        <v>0.11</v>
      </c>
      <c r="F119" s="59" t="s">
        <v>19</v>
      </c>
      <c r="G119" s="60"/>
      <c r="H119" s="61"/>
      <c r="I119" s="61"/>
      <c r="J119" s="62"/>
      <c r="K119" s="63"/>
      <c r="L119" s="61"/>
      <c r="M119" s="61"/>
      <c r="N119" s="246"/>
      <c r="O119" s="154">
        <v>54560110137</v>
      </c>
      <c r="P119" s="91">
        <v>54560110137</v>
      </c>
      <c r="R119" s="12">
        <f t="shared" si="6"/>
        <v>0</v>
      </c>
      <c r="S119" s="12">
        <f t="shared" si="7"/>
        <v>0</v>
      </c>
      <c r="T119" s="12">
        <f t="shared" si="8"/>
        <v>0</v>
      </c>
      <c r="U119" s="12">
        <f t="shared" si="9"/>
        <v>0.11</v>
      </c>
      <c r="V119" s="12"/>
      <c r="W119" s="12"/>
    </row>
    <row r="120" spans="1:23" ht="12.75">
      <c r="A120" s="181">
        <v>25</v>
      </c>
      <c r="B120" s="188" t="s">
        <v>105</v>
      </c>
      <c r="C120" s="51">
        <v>0</v>
      </c>
      <c r="D120" s="53">
        <v>1.03</v>
      </c>
      <c r="E120" s="120">
        <f t="shared" si="10"/>
        <v>1.03</v>
      </c>
      <c r="F120" s="59" t="s">
        <v>19</v>
      </c>
      <c r="G120" s="60"/>
      <c r="H120" s="61"/>
      <c r="I120" s="61"/>
      <c r="J120" s="62"/>
      <c r="K120" s="63"/>
      <c r="L120" s="61"/>
      <c r="M120" s="61"/>
      <c r="N120" s="246"/>
      <c r="O120" s="154">
        <v>54560110126</v>
      </c>
      <c r="P120" s="91">
        <v>54560110126</v>
      </c>
      <c r="R120" s="12">
        <f t="shared" si="6"/>
        <v>0</v>
      </c>
      <c r="S120" s="12">
        <f t="shared" si="7"/>
        <v>0</v>
      </c>
      <c r="T120" s="12">
        <f t="shared" si="8"/>
        <v>0</v>
      </c>
      <c r="U120" s="12">
        <f t="shared" si="9"/>
        <v>1.03</v>
      </c>
      <c r="V120" s="12"/>
      <c r="W120" s="12"/>
    </row>
    <row r="121" spans="1:23" ht="12.75">
      <c r="A121" s="181">
        <v>26</v>
      </c>
      <c r="B121" s="188" t="s">
        <v>104</v>
      </c>
      <c r="C121" s="51">
        <v>0</v>
      </c>
      <c r="D121" s="53">
        <v>0.65</v>
      </c>
      <c r="E121" s="120">
        <f t="shared" si="10"/>
        <v>0.65</v>
      </c>
      <c r="F121" s="59" t="s">
        <v>17</v>
      </c>
      <c r="G121" s="60"/>
      <c r="H121" s="61"/>
      <c r="I121" s="61"/>
      <c r="J121" s="62"/>
      <c r="K121" s="63"/>
      <c r="L121" s="61"/>
      <c r="M121" s="61"/>
      <c r="N121" s="246"/>
      <c r="O121" s="154">
        <v>54560010097</v>
      </c>
      <c r="P121" s="91">
        <v>54560010097</v>
      </c>
      <c r="R121" s="12">
        <f t="shared" si="6"/>
        <v>0</v>
      </c>
      <c r="S121" s="12">
        <f t="shared" si="7"/>
        <v>0.65</v>
      </c>
      <c r="T121" s="12">
        <f t="shared" si="8"/>
        <v>0</v>
      </c>
      <c r="U121" s="12">
        <f t="shared" si="9"/>
        <v>0</v>
      </c>
      <c r="V121" s="12"/>
      <c r="W121" s="12"/>
    </row>
    <row r="122" spans="1:23" ht="12.75">
      <c r="A122" s="181">
        <v>27</v>
      </c>
      <c r="B122" s="188" t="s">
        <v>164</v>
      </c>
      <c r="C122" s="89">
        <v>0</v>
      </c>
      <c r="D122" s="86">
        <v>0.11</v>
      </c>
      <c r="E122" s="86">
        <f aca="true" t="shared" si="11" ref="E122:E128">D122-C122</f>
        <v>0.11</v>
      </c>
      <c r="F122" s="85" t="s">
        <v>20</v>
      </c>
      <c r="G122" s="60"/>
      <c r="H122" s="60"/>
      <c r="I122" s="61"/>
      <c r="J122" s="61"/>
      <c r="K122" s="121"/>
      <c r="L122" s="147"/>
      <c r="M122" s="61"/>
      <c r="N122" s="246"/>
      <c r="O122" s="323">
        <v>54560050119</v>
      </c>
      <c r="P122" s="91">
        <v>54560050119</v>
      </c>
      <c r="R122" s="12">
        <f t="shared" si="6"/>
        <v>0.11</v>
      </c>
      <c r="S122" s="12">
        <f t="shared" si="7"/>
        <v>0</v>
      </c>
      <c r="T122" s="12">
        <f t="shared" si="8"/>
        <v>0</v>
      </c>
      <c r="U122" s="12">
        <f t="shared" si="9"/>
        <v>0</v>
      </c>
      <c r="V122" s="12"/>
      <c r="W122" s="12"/>
    </row>
    <row r="123" spans="1:23" ht="12.75">
      <c r="A123" s="176"/>
      <c r="B123" s="186"/>
      <c r="C123" s="89">
        <v>0.11</v>
      </c>
      <c r="D123" s="86">
        <v>0.25</v>
      </c>
      <c r="E123" s="86">
        <f t="shared" si="11"/>
        <v>0.14</v>
      </c>
      <c r="F123" s="85" t="s">
        <v>20</v>
      </c>
      <c r="G123" s="60"/>
      <c r="H123" s="60"/>
      <c r="I123" s="61"/>
      <c r="J123" s="61"/>
      <c r="K123" s="121"/>
      <c r="L123" s="147"/>
      <c r="M123" s="61"/>
      <c r="N123" s="246"/>
      <c r="O123" s="324"/>
      <c r="P123" s="91">
        <v>54560050119</v>
      </c>
      <c r="R123" s="12">
        <f t="shared" si="6"/>
        <v>0.14</v>
      </c>
      <c r="S123" s="12">
        <f t="shared" si="7"/>
        <v>0</v>
      </c>
      <c r="T123" s="12">
        <f t="shared" si="8"/>
        <v>0</v>
      </c>
      <c r="U123" s="12">
        <f t="shared" si="9"/>
        <v>0</v>
      </c>
      <c r="V123" s="12"/>
      <c r="W123" s="12"/>
    </row>
    <row r="124" spans="1:23" ht="25.5">
      <c r="A124" s="160">
        <v>28</v>
      </c>
      <c r="B124" s="117" t="s">
        <v>169</v>
      </c>
      <c r="C124" s="229">
        <v>0</v>
      </c>
      <c r="D124" s="120">
        <v>0.26</v>
      </c>
      <c r="E124" s="120">
        <f t="shared" si="11"/>
        <v>0.26</v>
      </c>
      <c r="F124" s="91" t="s">
        <v>20</v>
      </c>
      <c r="G124" s="60"/>
      <c r="H124" s="60"/>
      <c r="I124" s="61"/>
      <c r="J124" s="61"/>
      <c r="K124" s="61"/>
      <c r="L124" s="61"/>
      <c r="M124" s="61"/>
      <c r="N124" s="246"/>
      <c r="O124" s="323">
        <v>54560110139</v>
      </c>
      <c r="P124" s="91" t="s">
        <v>146</v>
      </c>
      <c r="R124" s="12">
        <f t="shared" si="6"/>
        <v>0.26</v>
      </c>
      <c r="S124" s="12">
        <f t="shared" si="7"/>
        <v>0</v>
      </c>
      <c r="T124" s="12">
        <f t="shared" si="8"/>
        <v>0</v>
      </c>
      <c r="U124" s="12">
        <f t="shared" si="9"/>
        <v>0</v>
      </c>
      <c r="V124" s="12"/>
      <c r="W124" s="12"/>
    </row>
    <row r="125" spans="1:23" ht="38.25">
      <c r="A125" s="162"/>
      <c r="B125" s="163"/>
      <c r="C125" s="229">
        <v>0.26</v>
      </c>
      <c r="D125" s="120">
        <v>0.33</v>
      </c>
      <c r="E125" s="120">
        <f t="shared" si="11"/>
        <v>0.07</v>
      </c>
      <c r="F125" s="91" t="s">
        <v>20</v>
      </c>
      <c r="G125" s="60"/>
      <c r="H125" s="60"/>
      <c r="I125" s="61"/>
      <c r="J125" s="61"/>
      <c r="K125" s="61"/>
      <c r="L125" s="61"/>
      <c r="M125" s="61"/>
      <c r="N125" s="246"/>
      <c r="O125" s="325"/>
      <c r="P125" s="264" t="s">
        <v>145</v>
      </c>
      <c r="R125" s="12">
        <f t="shared" si="6"/>
        <v>0.07</v>
      </c>
      <c r="S125" s="12">
        <f t="shared" si="7"/>
        <v>0</v>
      </c>
      <c r="T125" s="12">
        <f t="shared" si="8"/>
        <v>0</v>
      </c>
      <c r="U125" s="12">
        <f t="shared" si="9"/>
        <v>0</v>
      </c>
      <c r="V125" s="12"/>
      <c r="W125" s="12"/>
    </row>
    <row r="126" spans="1:23" ht="12.75">
      <c r="A126" s="159"/>
      <c r="B126" s="124"/>
      <c r="C126" s="229">
        <v>0.33</v>
      </c>
      <c r="D126" s="120">
        <v>0.89</v>
      </c>
      <c r="E126" s="120">
        <f t="shared" si="11"/>
        <v>0.56</v>
      </c>
      <c r="F126" s="91" t="s">
        <v>20</v>
      </c>
      <c r="G126" s="60"/>
      <c r="H126" s="60"/>
      <c r="I126" s="61"/>
      <c r="J126" s="61"/>
      <c r="K126" s="61"/>
      <c r="L126" s="61"/>
      <c r="M126" s="61"/>
      <c r="N126" s="246"/>
      <c r="O126" s="324"/>
      <c r="P126" s="91">
        <v>54560110138</v>
      </c>
      <c r="R126" s="12">
        <f>IF(F126=R$17,E126,0)</f>
        <v>0.56</v>
      </c>
      <c r="S126" s="12">
        <f>IF(F126=S$17,E126,0)</f>
        <v>0</v>
      </c>
      <c r="T126" s="12">
        <f>IF(F126=T$17,E126,0)</f>
        <v>0</v>
      </c>
      <c r="U126" s="12">
        <f>IF(F126=U$17,E126,0)</f>
        <v>0</v>
      </c>
      <c r="V126" s="12"/>
      <c r="W126" s="12"/>
    </row>
    <row r="127" spans="1:23" ht="12.75">
      <c r="A127" s="162">
        <v>29</v>
      </c>
      <c r="B127" s="163" t="s">
        <v>172</v>
      </c>
      <c r="C127" s="229">
        <v>0</v>
      </c>
      <c r="D127" s="120">
        <v>0.25</v>
      </c>
      <c r="E127" s="120">
        <f t="shared" si="11"/>
        <v>0.25</v>
      </c>
      <c r="F127" s="91" t="s">
        <v>20</v>
      </c>
      <c r="G127" s="60"/>
      <c r="H127" s="102"/>
      <c r="I127" s="103"/>
      <c r="J127" s="103"/>
      <c r="K127" s="103"/>
      <c r="L127" s="103"/>
      <c r="M127" s="103"/>
      <c r="N127" s="240"/>
      <c r="O127" s="323">
        <v>54560110136</v>
      </c>
      <c r="P127" s="91">
        <v>54560110136</v>
      </c>
      <c r="R127" s="12">
        <f>IF(F127=R$17,E127,0)</f>
        <v>0.25</v>
      </c>
      <c r="S127" s="12">
        <f>IF(F127=S$17,E127,0)</f>
        <v>0</v>
      </c>
      <c r="T127" s="12">
        <f>IF(F127=T$17,E127,0)</f>
        <v>0</v>
      </c>
      <c r="U127" s="12">
        <f>IF(F127=U$17,E127,0)</f>
        <v>0</v>
      </c>
      <c r="V127" s="12"/>
      <c r="W127" s="12"/>
    </row>
    <row r="128" spans="1:23" ht="12.75">
      <c r="A128" s="162"/>
      <c r="B128" s="163" t="s">
        <v>171</v>
      </c>
      <c r="C128" s="231">
        <v>0</v>
      </c>
      <c r="D128" s="232">
        <v>0.13</v>
      </c>
      <c r="E128" s="232">
        <f t="shared" si="11"/>
        <v>0.13</v>
      </c>
      <c r="F128" s="59" t="s">
        <v>19</v>
      </c>
      <c r="G128" s="60"/>
      <c r="H128" s="102"/>
      <c r="I128" s="103"/>
      <c r="J128" s="103"/>
      <c r="K128" s="103"/>
      <c r="L128" s="103"/>
      <c r="M128" s="103"/>
      <c r="N128" s="240"/>
      <c r="O128" s="324"/>
      <c r="P128" s="91">
        <v>54560110136</v>
      </c>
      <c r="R128" s="12">
        <f>IF(F128=R$17,E128,0)</f>
        <v>0</v>
      </c>
      <c r="S128" s="12">
        <f>IF(F128=S$17,E128,0)</f>
        <v>0</v>
      </c>
      <c r="T128" s="12">
        <f>IF(F128=T$17,E128,0)</f>
        <v>0</v>
      </c>
      <c r="U128" s="12">
        <f>IF(F128=U$17,E128,0)</f>
        <v>0.13</v>
      </c>
      <c r="V128" s="12"/>
      <c r="W128" s="12"/>
    </row>
    <row r="129" spans="1:23" ht="13.5" thickBot="1">
      <c r="A129" s="155"/>
      <c r="B129" s="180"/>
      <c r="C129" s="39"/>
      <c r="D129" s="42"/>
      <c r="E129" s="125"/>
      <c r="F129" s="40"/>
      <c r="G129" s="60"/>
      <c r="H129" s="42"/>
      <c r="I129" s="42"/>
      <c r="J129" s="43"/>
      <c r="K129" s="44"/>
      <c r="L129" s="42"/>
      <c r="M129" s="42"/>
      <c r="N129" s="39"/>
      <c r="O129" s="268"/>
      <c r="P129" s="267"/>
      <c r="R129" s="12">
        <f>IF(F129=R$17,E129,0)</f>
        <v>0</v>
      </c>
      <c r="S129" s="12">
        <f>IF(F129=S$17,E129,0)</f>
        <v>0</v>
      </c>
      <c r="T129" s="12">
        <f>IF(F129=T$17,E129,0)</f>
        <v>0</v>
      </c>
      <c r="U129" s="12">
        <f>IF(F129=U$17,E129,0)</f>
        <v>0</v>
      </c>
      <c r="V129" s="12"/>
      <c r="W129" s="12"/>
    </row>
    <row r="130" spans="1:23" ht="14.25" thickBot="1" thickTop="1">
      <c r="A130" s="4">
        <f>COUNTA(A61:A129)</f>
        <v>29</v>
      </c>
      <c r="B130" s="5" t="s">
        <v>22</v>
      </c>
      <c r="E130" s="6">
        <f>SUM(E61:E129)</f>
        <v>31.757</v>
      </c>
      <c r="G130" s="4">
        <f>COUNTA(G61:G129)</f>
        <v>1</v>
      </c>
      <c r="I130" s="7"/>
      <c r="J130" s="35">
        <f>SUM(J61:J129)</f>
        <v>10</v>
      </c>
      <c r="K130" s="36">
        <f>SUM(K61:K129)</f>
        <v>50</v>
      </c>
      <c r="R130" s="13">
        <f aca="true" t="shared" si="12" ref="R130:W130">SUM(R61:R129)</f>
        <v>3.08</v>
      </c>
      <c r="S130" s="13">
        <f t="shared" si="12"/>
        <v>9.38</v>
      </c>
      <c r="T130" s="13">
        <f t="shared" si="12"/>
        <v>0</v>
      </c>
      <c r="U130" s="13">
        <f t="shared" si="12"/>
        <v>19.297</v>
      </c>
      <c r="V130" s="13">
        <f t="shared" si="12"/>
        <v>0</v>
      </c>
      <c r="W130" s="13">
        <f t="shared" si="12"/>
        <v>0</v>
      </c>
    </row>
    <row r="131" spans="1:11" ht="12.75">
      <c r="A131" s="8" t="s">
        <v>15</v>
      </c>
      <c r="B131" s="8" t="s">
        <v>16</v>
      </c>
      <c r="E131" s="37">
        <f>SUMIF(F61:F129,"melnais",E61:E129)</f>
        <v>3.08</v>
      </c>
      <c r="F131" s="10"/>
      <c r="G131" s="8" t="s">
        <v>15</v>
      </c>
      <c r="I131" s="7"/>
      <c r="J131" s="7"/>
      <c r="K131" s="7"/>
    </row>
    <row r="132" spans="1:23" ht="12.75">
      <c r="A132" s="8"/>
      <c r="B132" s="8" t="s">
        <v>17</v>
      </c>
      <c r="E132" s="37">
        <f>SUMIF(F61:F129,"grants (šķembas)",E61:E129)</f>
        <v>9.38</v>
      </c>
      <c r="F132" s="10"/>
      <c r="G132" s="7"/>
      <c r="I132" s="7"/>
      <c r="J132" s="7"/>
      <c r="K132" s="7"/>
      <c r="R132" s="9"/>
      <c r="S132" s="9"/>
      <c r="T132" s="9"/>
      <c r="U132" s="9"/>
      <c r="V132" s="9"/>
      <c r="W132" s="9"/>
    </row>
    <row r="133" spans="1:11" ht="12.75">
      <c r="A133" s="8"/>
      <c r="B133" s="8" t="s">
        <v>18</v>
      </c>
      <c r="E133" s="9">
        <f>T130</f>
        <v>0</v>
      </c>
      <c r="F133" s="10"/>
      <c r="G133" s="8"/>
      <c r="H133" s="8"/>
      <c r="I133" s="8"/>
      <c r="J133" s="8"/>
      <c r="K133" s="8"/>
    </row>
    <row r="134" spans="2:6" ht="12.75">
      <c r="B134" s="1" t="s">
        <v>19</v>
      </c>
      <c r="E134" s="37">
        <f>SUMIF(F61:F129,"bez seguma",E61:E129)</f>
        <v>19.297</v>
      </c>
      <c r="F134" s="10"/>
    </row>
    <row r="135" spans="5:6" ht="12.75">
      <c r="E135" s="37"/>
      <c r="F135" s="10"/>
    </row>
    <row r="136" spans="5:6" ht="12.75">
      <c r="E136" s="37"/>
      <c r="F136" s="10"/>
    </row>
    <row r="137" spans="1:16" ht="12.75" customHeight="1">
      <c r="A137" s="342" t="s">
        <v>106</v>
      </c>
      <c r="B137" s="342"/>
      <c r="C137" s="342"/>
      <c r="D137" s="342"/>
      <c r="E137" s="342"/>
      <c r="F137" s="342"/>
      <c r="G137" s="342"/>
      <c r="H137" s="342"/>
      <c r="I137" s="342"/>
      <c r="J137" s="342"/>
      <c r="K137" s="342"/>
      <c r="L137" s="342"/>
      <c r="M137" s="342"/>
      <c r="N137" s="342"/>
      <c r="O137" s="342"/>
      <c r="P137" s="342"/>
    </row>
    <row r="138" ht="13.5" thickBot="1"/>
    <row r="139" spans="1:16" ht="14.25" customHeight="1" thickBot="1" thickTop="1">
      <c r="A139" s="356" t="s">
        <v>1</v>
      </c>
      <c r="B139" s="378" t="s">
        <v>2</v>
      </c>
      <c r="C139" s="328" t="s">
        <v>3</v>
      </c>
      <c r="D139" s="329"/>
      <c r="E139" s="329"/>
      <c r="F139" s="329"/>
      <c r="G139" s="329"/>
      <c r="H139" s="329"/>
      <c r="I139" s="329"/>
      <c r="J139" s="329"/>
      <c r="K139" s="329"/>
      <c r="L139" s="329"/>
      <c r="M139" s="329"/>
      <c r="N139" s="330"/>
      <c r="O139" s="331" t="s">
        <v>180</v>
      </c>
      <c r="P139" s="332"/>
    </row>
    <row r="140" spans="1:16" ht="13.5" customHeight="1" thickTop="1">
      <c r="A140" s="325"/>
      <c r="B140" s="368"/>
      <c r="C140" s="363" t="s">
        <v>181</v>
      </c>
      <c r="D140" s="364"/>
      <c r="E140" s="364"/>
      <c r="F140" s="365"/>
      <c r="G140" s="371" t="s">
        <v>182</v>
      </c>
      <c r="H140" s="372"/>
      <c r="I140" s="372"/>
      <c r="J140" s="372"/>
      <c r="K140" s="372"/>
      <c r="L140" s="372"/>
      <c r="M140" s="373"/>
      <c r="N140" s="337" t="s">
        <v>183</v>
      </c>
      <c r="O140" s="333"/>
      <c r="P140" s="334"/>
    </row>
    <row r="141" spans="1:16" ht="12.75" customHeight="1">
      <c r="A141" s="325"/>
      <c r="B141" s="368"/>
      <c r="C141" s="343" t="s">
        <v>5</v>
      </c>
      <c r="D141" s="344"/>
      <c r="E141" s="344" t="s">
        <v>6</v>
      </c>
      <c r="F141" s="368" t="s">
        <v>7</v>
      </c>
      <c r="G141" s="366" t="s">
        <v>8</v>
      </c>
      <c r="H141" s="344" t="s">
        <v>9</v>
      </c>
      <c r="I141" s="344"/>
      <c r="J141" s="344" t="s">
        <v>10</v>
      </c>
      <c r="K141" s="344" t="s">
        <v>11</v>
      </c>
      <c r="L141" s="321" t="s">
        <v>184</v>
      </c>
      <c r="M141" s="344" t="s">
        <v>12</v>
      </c>
      <c r="N141" s="338"/>
      <c r="O141" s="335"/>
      <c r="P141" s="336"/>
    </row>
    <row r="142" spans="1:23" ht="53.25" customHeight="1" thickBot="1">
      <c r="A142" s="357"/>
      <c r="B142" s="379"/>
      <c r="C142" s="250" t="s">
        <v>13</v>
      </c>
      <c r="D142" s="251" t="s">
        <v>14</v>
      </c>
      <c r="E142" s="348"/>
      <c r="F142" s="369"/>
      <c r="G142" s="367"/>
      <c r="H142" s="251" t="s">
        <v>0</v>
      </c>
      <c r="I142" s="251" t="s">
        <v>185</v>
      </c>
      <c r="J142" s="348"/>
      <c r="K142" s="348"/>
      <c r="L142" s="322"/>
      <c r="M142" s="347"/>
      <c r="N142" s="339"/>
      <c r="O142" s="252" t="s">
        <v>4</v>
      </c>
      <c r="P142" s="253" t="s">
        <v>186</v>
      </c>
      <c r="R142" s="353" t="s">
        <v>6</v>
      </c>
      <c r="S142" s="354"/>
      <c r="T142" s="354"/>
      <c r="U142" s="354"/>
      <c r="V142" s="354"/>
      <c r="W142" s="355"/>
    </row>
    <row r="143" spans="1:23" ht="14.25" thickBot="1" thickTop="1">
      <c r="A143" s="2">
        <v>1</v>
      </c>
      <c r="B143" s="255">
        <v>2</v>
      </c>
      <c r="C143" s="254">
        <v>3</v>
      </c>
      <c r="D143" s="256">
        <v>4</v>
      </c>
      <c r="E143" s="256">
        <v>5</v>
      </c>
      <c r="F143" s="255">
        <v>6</v>
      </c>
      <c r="G143" s="257">
        <v>7</v>
      </c>
      <c r="H143" s="256">
        <v>8</v>
      </c>
      <c r="I143" s="256">
        <v>9</v>
      </c>
      <c r="J143" s="256">
        <v>10</v>
      </c>
      <c r="K143" s="256">
        <v>11</v>
      </c>
      <c r="L143" s="256">
        <v>12</v>
      </c>
      <c r="M143" s="256">
        <v>13</v>
      </c>
      <c r="N143" s="255">
        <v>14</v>
      </c>
      <c r="O143" s="258">
        <v>15</v>
      </c>
      <c r="P143" s="255">
        <v>16</v>
      </c>
      <c r="R143" s="11" t="s">
        <v>20</v>
      </c>
      <c r="S143" s="11" t="s">
        <v>17</v>
      </c>
      <c r="T143" s="11" t="s">
        <v>18</v>
      </c>
      <c r="U143" s="11" t="s">
        <v>19</v>
      </c>
      <c r="V143" s="11"/>
      <c r="W143" s="11"/>
    </row>
    <row r="144" spans="1:23" ht="13.5" thickTop="1">
      <c r="A144" s="178"/>
      <c r="B144" s="177"/>
      <c r="C144" s="75"/>
      <c r="D144" s="52"/>
      <c r="E144" s="52"/>
      <c r="F144" s="76"/>
      <c r="G144" s="77"/>
      <c r="H144" s="78"/>
      <c r="I144" s="78"/>
      <c r="J144" s="79"/>
      <c r="K144" s="80"/>
      <c r="L144" s="78"/>
      <c r="M144" s="78"/>
      <c r="N144" s="248"/>
      <c r="O144" s="153"/>
      <c r="P144" s="283"/>
      <c r="R144" s="12">
        <f>IF(F144=R$60,E144,0)</f>
        <v>0</v>
      </c>
      <c r="S144" s="12">
        <f>IF(F144=S$60,E144,0)</f>
        <v>0</v>
      </c>
      <c r="T144" s="12">
        <f>IF(F144=T$60,E144,0)</f>
        <v>0</v>
      </c>
      <c r="U144" s="12">
        <f>IF(F144=U$60,E144,0)</f>
        <v>0</v>
      </c>
      <c r="V144" s="12"/>
      <c r="W144" s="12"/>
    </row>
    <row r="145" spans="1:23" ht="13.5" customHeight="1">
      <c r="A145" s="222">
        <v>1</v>
      </c>
      <c r="B145" s="345" t="s">
        <v>165</v>
      </c>
      <c r="C145" s="51">
        <v>0</v>
      </c>
      <c r="D145" s="213">
        <v>0.12</v>
      </c>
      <c r="E145" s="120">
        <f>D145-C145</f>
        <v>0.12</v>
      </c>
      <c r="F145" s="59" t="s">
        <v>17</v>
      </c>
      <c r="G145" s="66"/>
      <c r="H145" s="144"/>
      <c r="I145" s="144"/>
      <c r="J145" s="190"/>
      <c r="K145" s="67"/>
      <c r="L145" s="144"/>
      <c r="M145" s="144"/>
      <c r="N145" s="249"/>
      <c r="O145" s="340">
        <v>54560100417</v>
      </c>
      <c r="P145" s="272">
        <v>54560100329</v>
      </c>
      <c r="R145" s="12">
        <f aca="true" t="shared" si="13" ref="R145:R177">IF(F145=R$60,E145,0)</f>
        <v>0</v>
      </c>
      <c r="S145" s="12">
        <f aca="true" t="shared" si="14" ref="S145:S174">IF(F145=S$60,E145,0)</f>
        <v>0.12</v>
      </c>
      <c r="T145" s="12">
        <f aca="true" t="shared" si="15" ref="T145:T174">IF(F145=T$60,E145,0)</f>
        <v>0</v>
      </c>
      <c r="U145" s="12">
        <f aca="true" t="shared" si="16" ref="U145:U174">IF(F145=U$60,E145,0)</f>
        <v>0</v>
      </c>
      <c r="V145" s="12"/>
      <c r="W145" s="12"/>
    </row>
    <row r="146" spans="1:23" ht="27.75" customHeight="1">
      <c r="A146" s="182"/>
      <c r="B146" s="346"/>
      <c r="C146" s="209">
        <v>0.12</v>
      </c>
      <c r="D146" s="53">
        <v>0.53</v>
      </c>
      <c r="E146" s="120">
        <f>D146-C146</f>
        <v>0.41000000000000003</v>
      </c>
      <c r="F146" s="59" t="s">
        <v>19</v>
      </c>
      <c r="G146" s="60"/>
      <c r="H146" s="61"/>
      <c r="I146" s="61"/>
      <c r="J146" s="62"/>
      <c r="K146" s="63"/>
      <c r="L146" s="61"/>
      <c r="M146" s="61"/>
      <c r="N146" s="246"/>
      <c r="O146" s="341"/>
      <c r="P146" s="264" t="s">
        <v>166</v>
      </c>
      <c r="R146" s="12">
        <f t="shared" si="13"/>
        <v>0</v>
      </c>
      <c r="S146" s="12">
        <f t="shared" si="14"/>
        <v>0</v>
      </c>
      <c r="T146" s="12">
        <f t="shared" si="15"/>
        <v>0</v>
      </c>
      <c r="U146" s="12">
        <f t="shared" si="16"/>
        <v>0.41000000000000003</v>
      </c>
      <c r="V146" s="12"/>
      <c r="W146" s="12"/>
    </row>
    <row r="147" spans="1:23" ht="25.5">
      <c r="A147" s="174">
        <v>2</v>
      </c>
      <c r="B147" s="179" t="s">
        <v>110</v>
      </c>
      <c r="C147" s="51">
        <v>0</v>
      </c>
      <c r="D147" s="53">
        <v>0.38</v>
      </c>
      <c r="E147" s="120">
        <f aca="true" t="shared" si="17" ref="E147:E168">D147-C147</f>
        <v>0.38</v>
      </c>
      <c r="F147" s="59" t="s">
        <v>19</v>
      </c>
      <c r="G147" s="60" t="s">
        <v>77</v>
      </c>
      <c r="H147" s="61" t="s">
        <v>84</v>
      </c>
      <c r="I147" s="198" t="s">
        <v>127</v>
      </c>
      <c r="J147" s="62">
        <v>24.1</v>
      </c>
      <c r="K147" s="63">
        <v>167</v>
      </c>
      <c r="L147" s="61"/>
      <c r="M147" s="61" t="s">
        <v>33</v>
      </c>
      <c r="N147" s="246"/>
      <c r="O147" s="154">
        <v>54560070039</v>
      </c>
      <c r="P147" s="91">
        <v>54560070039</v>
      </c>
      <c r="R147" s="12">
        <f t="shared" si="13"/>
        <v>0</v>
      </c>
      <c r="S147" s="12">
        <f t="shared" si="14"/>
        <v>0</v>
      </c>
      <c r="T147" s="12">
        <f t="shared" si="15"/>
        <v>0</v>
      </c>
      <c r="U147" s="12">
        <f t="shared" si="16"/>
        <v>0.38</v>
      </c>
      <c r="V147" s="12"/>
      <c r="W147" s="12"/>
    </row>
    <row r="148" spans="1:23" ht="12.75">
      <c r="A148" s="182">
        <v>3</v>
      </c>
      <c r="B148" s="345" t="s">
        <v>111</v>
      </c>
      <c r="C148" s="51">
        <v>0</v>
      </c>
      <c r="D148" s="53">
        <v>0.15</v>
      </c>
      <c r="E148" s="120">
        <f t="shared" si="17"/>
        <v>0.15</v>
      </c>
      <c r="F148" s="59" t="s">
        <v>19</v>
      </c>
      <c r="G148" s="60"/>
      <c r="H148" s="61"/>
      <c r="I148" s="61"/>
      <c r="J148" s="62"/>
      <c r="K148" s="63"/>
      <c r="L148" s="61"/>
      <c r="M148" s="61"/>
      <c r="N148" s="246"/>
      <c r="O148" s="323">
        <v>54560100310</v>
      </c>
      <c r="P148" s="91">
        <v>54560100311</v>
      </c>
      <c r="R148" s="12">
        <f t="shared" si="13"/>
        <v>0</v>
      </c>
      <c r="S148" s="12">
        <f t="shared" si="14"/>
        <v>0</v>
      </c>
      <c r="T148" s="12">
        <f t="shared" si="15"/>
        <v>0</v>
      </c>
      <c r="U148" s="12">
        <f t="shared" si="16"/>
        <v>0.15</v>
      </c>
      <c r="V148" s="12"/>
      <c r="W148" s="12"/>
    </row>
    <row r="149" spans="1:23" ht="12.75">
      <c r="A149" s="182"/>
      <c r="B149" s="349"/>
      <c r="C149" s="51">
        <v>0.15</v>
      </c>
      <c r="D149" s="53">
        <v>0.22</v>
      </c>
      <c r="E149" s="120">
        <f t="shared" si="17"/>
        <v>0.07</v>
      </c>
      <c r="F149" s="59" t="s">
        <v>19</v>
      </c>
      <c r="G149" s="60"/>
      <c r="H149" s="61"/>
      <c r="I149" s="61"/>
      <c r="J149" s="62"/>
      <c r="K149" s="63"/>
      <c r="L149" s="61"/>
      <c r="M149" s="61"/>
      <c r="N149" s="246"/>
      <c r="O149" s="325"/>
      <c r="P149" s="91">
        <v>54560100311</v>
      </c>
      <c r="R149" s="12">
        <f t="shared" si="13"/>
        <v>0</v>
      </c>
      <c r="S149" s="12">
        <f t="shared" si="14"/>
        <v>0</v>
      </c>
      <c r="T149" s="12">
        <f t="shared" si="15"/>
        <v>0</v>
      </c>
      <c r="U149" s="12">
        <f t="shared" si="16"/>
        <v>0.07</v>
      </c>
      <c r="V149" s="12"/>
      <c r="W149" s="12"/>
    </row>
    <row r="150" spans="1:23" ht="12.75">
      <c r="A150" s="182"/>
      <c r="B150" s="349"/>
      <c r="C150" s="209"/>
      <c r="D150" s="213"/>
      <c r="E150" s="206"/>
      <c r="F150" s="59" t="s">
        <v>19</v>
      </c>
      <c r="G150" s="60"/>
      <c r="H150" s="61"/>
      <c r="I150" s="61"/>
      <c r="J150" s="62"/>
      <c r="K150" s="63"/>
      <c r="L150" s="61"/>
      <c r="M150" s="61"/>
      <c r="N150" s="246"/>
      <c r="O150" s="325"/>
      <c r="P150" s="264">
        <v>54560100385</v>
      </c>
      <c r="R150" s="12">
        <f t="shared" si="13"/>
        <v>0</v>
      </c>
      <c r="S150" s="12">
        <f t="shared" si="14"/>
        <v>0</v>
      </c>
      <c r="T150" s="12">
        <f t="shared" si="15"/>
        <v>0</v>
      </c>
      <c r="U150" s="12">
        <f t="shared" si="16"/>
        <v>0</v>
      </c>
      <c r="V150" s="12"/>
      <c r="W150" s="12"/>
    </row>
    <row r="151" spans="1:23" ht="12.75">
      <c r="A151" s="182"/>
      <c r="B151" s="349"/>
      <c r="C151" s="51">
        <v>0.22</v>
      </c>
      <c r="D151" s="53">
        <v>0.36</v>
      </c>
      <c r="E151" s="120">
        <f t="shared" si="17"/>
        <v>0.13999999999999999</v>
      </c>
      <c r="F151" s="59" t="s">
        <v>19</v>
      </c>
      <c r="G151" s="60"/>
      <c r="H151" s="61"/>
      <c r="I151" s="61"/>
      <c r="J151" s="62"/>
      <c r="K151" s="63"/>
      <c r="L151" s="61"/>
      <c r="M151" s="61"/>
      <c r="N151" s="246"/>
      <c r="O151" s="325"/>
      <c r="P151" s="264">
        <v>54560100385</v>
      </c>
      <c r="R151" s="12">
        <f t="shared" si="13"/>
        <v>0</v>
      </c>
      <c r="S151" s="12">
        <f t="shared" si="14"/>
        <v>0</v>
      </c>
      <c r="T151" s="12">
        <f t="shared" si="15"/>
        <v>0</v>
      </c>
      <c r="U151" s="12">
        <f t="shared" si="16"/>
        <v>0.13999999999999999</v>
      </c>
      <c r="V151" s="12"/>
      <c r="W151" s="12"/>
    </row>
    <row r="152" spans="1:23" ht="12.75">
      <c r="A152" s="182"/>
      <c r="B152" s="349"/>
      <c r="C152" s="51">
        <v>0.36</v>
      </c>
      <c r="D152" s="53">
        <v>0.43</v>
      </c>
      <c r="E152" s="120">
        <f t="shared" si="17"/>
        <v>0.07</v>
      </c>
      <c r="F152" s="59" t="s">
        <v>19</v>
      </c>
      <c r="G152" s="60"/>
      <c r="H152" s="61"/>
      <c r="I152" s="61"/>
      <c r="J152" s="62"/>
      <c r="K152" s="63"/>
      <c r="L152" s="61"/>
      <c r="M152" s="61"/>
      <c r="N152" s="246"/>
      <c r="O152" s="325"/>
      <c r="P152" s="264">
        <v>54560100274</v>
      </c>
      <c r="R152" s="12">
        <f t="shared" si="13"/>
        <v>0</v>
      </c>
      <c r="S152" s="12">
        <f t="shared" si="14"/>
        <v>0</v>
      </c>
      <c r="T152" s="12">
        <f t="shared" si="15"/>
        <v>0</v>
      </c>
      <c r="U152" s="12">
        <f t="shared" si="16"/>
        <v>0.07</v>
      </c>
      <c r="V152" s="12"/>
      <c r="W152" s="12"/>
    </row>
    <row r="153" spans="1:23" ht="12.75">
      <c r="A153" s="182"/>
      <c r="B153" s="349"/>
      <c r="C153" s="51">
        <v>0.43</v>
      </c>
      <c r="D153" s="53">
        <v>0.65</v>
      </c>
      <c r="E153" s="120">
        <f t="shared" si="17"/>
        <v>0.22000000000000003</v>
      </c>
      <c r="F153" s="59" t="s">
        <v>19</v>
      </c>
      <c r="G153" s="60"/>
      <c r="H153" s="61"/>
      <c r="I153" s="61"/>
      <c r="J153" s="62"/>
      <c r="K153" s="63"/>
      <c r="L153" s="61"/>
      <c r="M153" s="61"/>
      <c r="N153" s="246"/>
      <c r="O153" s="325"/>
      <c r="P153" s="91">
        <v>54560100310</v>
      </c>
      <c r="R153" s="12">
        <f t="shared" si="13"/>
        <v>0</v>
      </c>
      <c r="S153" s="12">
        <f t="shared" si="14"/>
        <v>0</v>
      </c>
      <c r="T153" s="12">
        <f t="shared" si="15"/>
        <v>0</v>
      </c>
      <c r="U153" s="12">
        <f t="shared" si="16"/>
        <v>0.22000000000000003</v>
      </c>
      <c r="V153" s="12"/>
      <c r="W153" s="12"/>
    </row>
    <row r="154" spans="1:23" ht="12.75">
      <c r="A154" s="182"/>
      <c r="B154" s="349"/>
      <c r="C154" s="51">
        <v>0.65</v>
      </c>
      <c r="D154" s="53">
        <v>0.85</v>
      </c>
      <c r="E154" s="120">
        <f t="shared" si="17"/>
        <v>0.19999999999999996</v>
      </c>
      <c r="F154" s="59" t="s">
        <v>19</v>
      </c>
      <c r="G154" s="60"/>
      <c r="H154" s="61"/>
      <c r="I154" s="61"/>
      <c r="J154" s="62"/>
      <c r="K154" s="63"/>
      <c r="L154" s="61"/>
      <c r="M154" s="61"/>
      <c r="N154" s="246"/>
      <c r="O154" s="325"/>
      <c r="P154" s="91">
        <v>54560100310</v>
      </c>
      <c r="R154" s="12">
        <f t="shared" si="13"/>
        <v>0</v>
      </c>
      <c r="S154" s="12">
        <f t="shared" si="14"/>
        <v>0</v>
      </c>
      <c r="T154" s="12">
        <f t="shared" si="15"/>
        <v>0</v>
      </c>
      <c r="U154" s="12">
        <f t="shared" si="16"/>
        <v>0.19999999999999996</v>
      </c>
      <c r="V154" s="12"/>
      <c r="W154" s="12"/>
    </row>
    <row r="155" spans="1:23" ht="51">
      <c r="A155" s="182"/>
      <c r="B155" s="346"/>
      <c r="C155" s="209"/>
      <c r="D155" s="213"/>
      <c r="E155" s="206"/>
      <c r="F155" s="59" t="s">
        <v>19</v>
      </c>
      <c r="G155" s="60"/>
      <c r="H155" s="61"/>
      <c r="I155" s="61"/>
      <c r="J155" s="62"/>
      <c r="K155" s="63"/>
      <c r="L155" s="61"/>
      <c r="M155" s="61"/>
      <c r="N155" s="246"/>
      <c r="O155" s="324"/>
      <c r="P155" s="91" t="s">
        <v>190</v>
      </c>
      <c r="R155" s="12">
        <f t="shared" si="13"/>
        <v>0</v>
      </c>
      <c r="S155" s="12">
        <f t="shared" si="14"/>
        <v>0</v>
      </c>
      <c r="T155" s="12">
        <f t="shared" si="15"/>
        <v>0</v>
      </c>
      <c r="U155" s="12">
        <f t="shared" si="16"/>
        <v>0</v>
      </c>
      <c r="V155" s="12"/>
      <c r="W155" s="12"/>
    </row>
    <row r="156" spans="1:23" ht="12.75">
      <c r="A156" s="181">
        <v>4</v>
      </c>
      <c r="B156" s="188" t="s">
        <v>139</v>
      </c>
      <c r="C156" s="51">
        <v>0</v>
      </c>
      <c r="D156" s="53">
        <v>0.34</v>
      </c>
      <c r="E156" s="120">
        <f>D156-C156</f>
        <v>0.34</v>
      </c>
      <c r="F156" s="59" t="s">
        <v>19</v>
      </c>
      <c r="G156" s="60"/>
      <c r="H156" s="61"/>
      <c r="I156" s="61"/>
      <c r="J156" s="62"/>
      <c r="K156" s="63"/>
      <c r="L156" s="61"/>
      <c r="M156" s="61"/>
      <c r="N156" s="246"/>
      <c r="O156" s="154">
        <v>54560120122</v>
      </c>
      <c r="P156" s="91">
        <v>54560120122</v>
      </c>
      <c r="R156" s="12">
        <f t="shared" si="13"/>
        <v>0</v>
      </c>
      <c r="S156" s="12">
        <f t="shared" si="14"/>
        <v>0</v>
      </c>
      <c r="T156" s="12">
        <f t="shared" si="15"/>
        <v>0</v>
      </c>
      <c r="U156" s="12">
        <f t="shared" si="16"/>
        <v>0.34</v>
      </c>
      <c r="V156" s="12"/>
      <c r="W156" s="12"/>
    </row>
    <row r="157" spans="1:23" ht="12.75">
      <c r="A157" s="181">
        <v>5</v>
      </c>
      <c r="B157" s="188" t="s">
        <v>112</v>
      </c>
      <c r="C157" s="51">
        <v>0</v>
      </c>
      <c r="D157" s="53">
        <v>0.17</v>
      </c>
      <c r="E157" s="120">
        <f t="shared" si="17"/>
        <v>0.17</v>
      </c>
      <c r="F157" s="59" t="s">
        <v>17</v>
      </c>
      <c r="G157" s="60"/>
      <c r="H157" s="61"/>
      <c r="I157" s="61"/>
      <c r="J157" s="62"/>
      <c r="K157" s="63"/>
      <c r="L157" s="61"/>
      <c r="M157" s="61"/>
      <c r="N157" s="246"/>
      <c r="O157" s="323">
        <v>54560050117</v>
      </c>
      <c r="P157" s="91">
        <v>54560050117</v>
      </c>
      <c r="R157" s="12">
        <f t="shared" si="13"/>
        <v>0</v>
      </c>
      <c r="S157" s="12">
        <f t="shared" si="14"/>
        <v>0.17</v>
      </c>
      <c r="T157" s="12">
        <f t="shared" si="15"/>
        <v>0</v>
      </c>
      <c r="U157" s="12">
        <f t="shared" si="16"/>
        <v>0</v>
      </c>
      <c r="V157" s="12"/>
      <c r="W157" s="12"/>
    </row>
    <row r="158" spans="1:23" ht="25.5">
      <c r="A158" s="182"/>
      <c r="B158" s="187"/>
      <c r="C158" s="51">
        <v>0.17</v>
      </c>
      <c r="D158" s="53">
        <v>1.34</v>
      </c>
      <c r="E158" s="120">
        <f t="shared" si="17"/>
        <v>1.1700000000000002</v>
      </c>
      <c r="F158" s="59" t="s">
        <v>19</v>
      </c>
      <c r="G158" s="60"/>
      <c r="H158" s="61"/>
      <c r="I158" s="61"/>
      <c r="J158" s="62"/>
      <c r="K158" s="63"/>
      <c r="L158" s="61"/>
      <c r="M158" s="61"/>
      <c r="N158" s="246"/>
      <c r="O158" s="324"/>
      <c r="P158" s="91" t="s">
        <v>140</v>
      </c>
      <c r="R158" s="12">
        <f t="shared" si="13"/>
        <v>0</v>
      </c>
      <c r="S158" s="12">
        <f t="shared" si="14"/>
        <v>0</v>
      </c>
      <c r="T158" s="12">
        <f t="shared" si="15"/>
        <v>0</v>
      </c>
      <c r="U158" s="12">
        <f t="shared" si="16"/>
        <v>1.1700000000000002</v>
      </c>
      <c r="V158" s="12"/>
      <c r="W158" s="12"/>
    </row>
    <row r="159" spans="1:23" ht="12.75">
      <c r="A159" s="174">
        <v>6</v>
      </c>
      <c r="B159" s="179" t="s">
        <v>113</v>
      </c>
      <c r="C159" s="51">
        <v>0</v>
      </c>
      <c r="D159" s="53">
        <v>0.36</v>
      </c>
      <c r="E159" s="120">
        <f t="shared" si="17"/>
        <v>0.36</v>
      </c>
      <c r="F159" s="59" t="s">
        <v>19</v>
      </c>
      <c r="G159" s="60"/>
      <c r="H159" s="61"/>
      <c r="I159" s="61"/>
      <c r="J159" s="62"/>
      <c r="K159" s="63"/>
      <c r="L159" s="61"/>
      <c r="M159" s="61"/>
      <c r="N159" s="246"/>
      <c r="O159" s="154">
        <v>54560050106</v>
      </c>
      <c r="P159" s="91">
        <v>54560050106</v>
      </c>
      <c r="R159" s="12">
        <f t="shared" si="13"/>
        <v>0</v>
      </c>
      <c r="S159" s="12">
        <f t="shared" si="14"/>
        <v>0</v>
      </c>
      <c r="T159" s="12">
        <f t="shared" si="15"/>
        <v>0</v>
      </c>
      <c r="U159" s="12">
        <f t="shared" si="16"/>
        <v>0.36</v>
      </c>
      <c r="V159" s="12"/>
      <c r="W159" s="12"/>
    </row>
    <row r="160" spans="1:23" ht="12.75">
      <c r="A160" s="182">
        <v>7</v>
      </c>
      <c r="B160" s="187" t="s">
        <v>114</v>
      </c>
      <c r="C160" s="51">
        <v>0</v>
      </c>
      <c r="D160" s="53">
        <v>0.24</v>
      </c>
      <c r="E160" s="120">
        <f t="shared" si="17"/>
        <v>0.24</v>
      </c>
      <c r="F160" s="59" t="s">
        <v>19</v>
      </c>
      <c r="G160" s="60"/>
      <c r="H160" s="61"/>
      <c r="I160" s="61"/>
      <c r="J160" s="62"/>
      <c r="K160" s="63"/>
      <c r="L160" s="61"/>
      <c r="M160" s="61"/>
      <c r="N160" s="246"/>
      <c r="O160" s="154">
        <v>54560050121</v>
      </c>
      <c r="P160" s="91">
        <v>54560050121</v>
      </c>
      <c r="R160" s="12">
        <f t="shared" si="13"/>
        <v>0</v>
      </c>
      <c r="S160" s="12">
        <f t="shared" si="14"/>
        <v>0</v>
      </c>
      <c r="T160" s="12">
        <f t="shared" si="15"/>
        <v>0</v>
      </c>
      <c r="U160" s="12">
        <f t="shared" si="16"/>
        <v>0.24</v>
      </c>
      <c r="V160" s="12"/>
      <c r="W160" s="12"/>
    </row>
    <row r="161" spans="1:23" ht="15" customHeight="1">
      <c r="A161" s="176"/>
      <c r="B161" s="186"/>
      <c r="C161" s="51">
        <v>0.24</v>
      </c>
      <c r="D161" s="53">
        <v>0.6</v>
      </c>
      <c r="E161" s="120">
        <f t="shared" si="17"/>
        <v>0.36</v>
      </c>
      <c r="F161" s="59" t="s">
        <v>19</v>
      </c>
      <c r="G161" s="60"/>
      <c r="H161" s="61"/>
      <c r="I161" s="61"/>
      <c r="J161" s="62"/>
      <c r="K161" s="63"/>
      <c r="L161" s="61"/>
      <c r="M161" s="61"/>
      <c r="N161" s="246"/>
      <c r="O161" s="154">
        <v>54560050082</v>
      </c>
      <c r="P161" s="91">
        <v>54560050082</v>
      </c>
      <c r="R161" s="12">
        <f t="shared" si="13"/>
        <v>0</v>
      </c>
      <c r="S161" s="12">
        <f t="shared" si="14"/>
        <v>0</v>
      </c>
      <c r="T161" s="12">
        <f t="shared" si="15"/>
        <v>0</v>
      </c>
      <c r="U161" s="12">
        <f t="shared" si="16"/>
        <v>0.36</v>
      </c>
      <c r="V161" s="12"/>
      <c r="W161" s="12"/>
    </row>
    <row r="162" spans="1:23" ht="25.5">
      <c r="A162" s="181">
        <v>8</v>
      </c>
      <c r="B162" s="188" t="s">
        <v>115</v>
      </c>
      <c r="C162" s="51">
        <v>0</v>
      </c>
      <c r="D162" s="53">
        <v>0.58</v>
      </c>
      <c r="E162" s="120">
        <f t="shared" si="17"/>
        <v>0.58</v>
      </c>
      <c r="F162" s="59" t="s">
        <v>19</v>
      </c>
      <c r="G162" s="60"/>
      <c r="H162" s="61"/>
      <c r="I162" s="61"/>
      <c r="J162" s="62"/>
      <c r="K162" s="63"/>
      <c r="L162" s="61"/>
      <c r="M162" s="61"/>
      <c r="N162" s="246"/>
      <c r="O162" s="323">
        <v>54560080097</v>
      </c>
      <c r="P162" s="91" t="s">
        <v>141</v>
      </c>
      <c r="R162" s="12">
        <f t="shared" si="13"/>
        <v>0</v>
      </c>
      <c r="S162" s="12">
        <f t="shared" si="14"/>
        <v>0</v>
      </c>
      <c r="T162" s="12">
        <f t="shared" si="15"/>
        <v>0</v>
      </c>
      <c r="U162" s="12">
        <f t="shared" si="16"/>
        <v>0.58</v>
      </c>
      <c r="V162" s="12"/>
      <c r="W162" s="12"/>
    </row>
    <row r="163" spans="1:23" ht="12.75">
      <c r="A163" s="182"/>
      <c r="B163" s="187"/>
      <c r="C163" s="51">
        <v>0.58</v>
      </c>
      <c r="D163" s="53">
        <v>0.69</v>
      </c>
      <c r="E163" s="120">
        <f t="shared" si="17"/>
        <v>0.10999999999999999</v>
      </c>
      <c r="F163" s="59" t="s">
        <v>17</v>
      </c>
      <c r="G163" s="60"/>
      <c r="H163" s="61"/>
      <c r="I163" s="61"/>
      <c r="J163" s="62"/>
      <c r="K163" s="63"/>
      <c r="L163" s="61"/>
      <c r="M163" s="61"/>
      <c r="N163" s="246"/>
      <c r="O163" s="324"/>
      <c r="P163" s="91">
        <v>54560080097</v>
      </c>
      <c r="R163" s="12">
        <f t="shared" si="13"/>
        <v>0</v>
      </c>
      <c r="S163" s="12">
        <f t="shared" si="14"/>
        <v>0.10999999999999999</v>
      </c>
      <c r="T163" s="12">
        <f t="shared" si="15"/>
        <v>0</v>
      </c>
      <c r="U163" s="12">
        <f t="shared" si="16"/>
        <v>0</v>
      </c>
      <c r="V163" s="12"/>
      <c r="W163" s="12"/>
    </row>
    <row r="164" spans="1:23" ht="29.25" customHeight="1">
      <c r="A164" s="181">
        <v>9</v>
      </c>
      <c r="B164" s="188" t="s">
        <v>117</v>
      </c>
      <c r="C164" s="51">
        <v>0</v>
      </c>
      <c r="D164" s="53">
        <v>0.31</v>
      </c>
      <c r="E164" s="120">
        <f t="shared" si="17"/>
        <v>0.31</v>
      </c>
      <c r="F164" s="59" t="s">
        <v>19</v>
      </c>
      <c r="G164" s="60"/>
      <c r="H164" s="61"/>
      <c r="I164" s="61"/>
      <c r="J164" s="62"/>
      <c r="K164" s="63"/>
      <c r="L164" s="61"/>
      <c r="M164" s="61"/>
      <c r="N164" s="246"/>
      <c r="O164" s="154" t="s">
        <v>189</v>
      </c>
      <c r="P164" s="264" t="s">
        <v>191</v>
      </c>
      <c r="R164" s="12">
        <f t="shared" si="13"/>
        <v>0</v>
      </c>
      <c r="S164" s="12">
        <f t="shared" si="14"/>
        <v>0</v>
      </c>
      <c r="T164" s="12">
        <f t="shared" si="15"/>
        <v>0</v>
      </c>
      <c r="U164" s="12">
        <f t="shared" si="16"/>
        <v>0.31</v>
      </c>
      <c r="V164" s="12"/>
      <c r="W164" s="12"/>
    </row>
    <row r="165" spans="1:23" ht="25.5">
      <c r="A165" s="174">
        <v>10</v>
      </c>
      <c r="B165" s="179" t="s">
        <v>116</v>
      </c>
      <c r="C165" s="51">
        <v>0</v>
      </c>
      <c r="D165" s="53">
        <v>0.16</v>
      </c>
      <c r="E165" s="120">
        <f t="shared" si="17"/>
        <v>0.16</v>
      </c>
      <c r="F165" s="59" t="s">
        <v>19</v>
      </c>
      <c r="G165" s="60"/>
      <c r="H165" s="61"/>
      <c r="I165" s="61"/>
      <c r="J165" s="62"/>
      <c r="K165" s="63"/>
      <c r="L165" s="61"/>
      <c r="M165" s="61"/>
      <c r="N165" s="246"/>
      <c r="O165" s="282">
        <v>54560060240</v>
      </c>
      <c r="P165" s="91" t="s">
        <v>162</v>
      </c>
      <c r="R165" s="12">
        <f t="shared" si="13"/>
        <v>0</v>
      </c>
      <c r="S165" s="12">
        <f t="shared" si="14"/>
        <v>0</v>
      </c>
      <c r="T165" s="12">
        <f t="shared" si="15"/>
        <v>0</v>
      </c>
      <c r="U165" s="12">
        <f t="shared" si="16"/>
        <v>0.16</v>
      </c>
      <c r="V165" s="12"/>
      <c r="W165" s="12"/>
    </row>
    <row r="166" spans="1:23" ht="25.5">
      <c r="A166" s="181">
        <v>11</v>
      </c>
      <c r="B166" s="188" t="s">
        <v>118</v>
      </c>
      <c r="C166" s="51">
        <v>0</v>
      </c>
      <c r="D166" s="53">
        <v>0.2</v>
      </c>
      <c r="E166" s="120">
        <f t="shared" si="17"/>
        <v>0.2</v>
      </c>
      <c r="F166" s="59" t="s">
        <v>19</v>
      </c>
      <c r="G166" s="60"/>
      <c r="H166" s="61"/>
      <c r="I166" s="61"/>
      <c r="J166" s="62"/>
      <c r="K166" s="63"/>
      <c r="L166" s="61"/>
      <c r="M166" s="61"/>
      <c r="N166" s="246"/>
      <c r="O166" s="282">
        <v>54560100302</v>
      </c>
      <c r="P166" s="91" t="s">
        <v>142</v>
      </c>
      <c r="R166" s="12">
        <f t="shared" si="13"/>
        <v>0</v>
      </c>
      <c r="S166" s="12">
        <f t="shared" si="14"/>
        <v>0</v>
      </c>
      <c r="T166" s="12">
        <f t="shared" si="15"/>
        <v>0</v>
      </c>
      <c r="U166" s="12">
        <f t="shared" si="16"/>
        <v>0.2</v>
      </c>
      <c r="V166" s="12"/>
      <c r="W166" s="12"/>
    </row>
    <row r="167" spans="1:23" ht="12.75">
      <c r="A167" s="181">
        <v>12</v>
      </c>
      <c r="B167" s="188" t="s">
        <v>119</v>
      </c>
      <c r="C167" s="51">
        <v>0</v>
      </c>
      <c r="D167" s="53">
        <v>0.18</v>
      </c>
      <c r="E167" s="120">
        <f t="shared" si="17"/>
        <v>0.18</v>
      </c>
      <c r="F167" s="59" t="s">
        <v>20</v>
      </c>
      <c r="G167" s="60"/>
      <c r="H167" s="61"/>
      <c r="I167" s="61"/>
      <c r="J167" s="62"/>
      <c r="K167" s="63"/>
      <c r="L167" s="61"/>
      <c r="M167" s="61"/>
      <c r="N167" s="246"/>
      <c r="O167" s="154">
        <v>54560100305</v>
      </c>
      <c r="P167" s="91">
        <v>54560100305</v>
      </c>
      <c r="R167" s="12">
        <f t="shared" si="13"/>
        <v>0.18</v>
      </c>
      <c r="S167" s="12">
        <f t="shared" si="14"/>
        <v>0</v>
      </c>
      <c r="T167" s="12">
        <f t="shared" si="15"/>
        <v>0</v>
      </c>
      <c r="U167" s="12">
        <f t="shared" si="16"/>
        <v>0</v>
      </c>
      <c r="V167" s="12"/>
      <c r="W167" s="12"/>
    </row>
    <row r="168" spans="1:23" ht="12.75">
      <c r="A168" s="174">
        <v>13</v>
      </c>
      <c r="B168" s="179" t="s">
        <v>120</v>
      </c>
      <c r="C168" s="51">
        <v>0</v>
      </c>
      <c r="D168" s="53">
        <v>0.28</v>
      </c>
      <c r="E168" s="120">
        <f t="shared" si="17"/>
        <v>0.28</v>
      </c>
      <c r="F168" s="59" t="s">
        <v>19</v>
      </c>
      <c r="G168" s="60"/>
      <c r="H168" s="61"/>
      <c r="I168" s="61"/>
      <c r="J168" s="62"/>
      <c r="K168" s="63"/>
      <c r="L168" s="61"/>
      <c r="M168" s="61"/>
      <c r="N168" s="246"/>
      <c r="O168" s="154">
        <v>54560100301</v>
      </c>
      <c r="P168" s="91">
        <v>54560100301</v>
      </c>
      <c r="R168" s="12">
        <f t="shared" si="13"/>
        <v>0</v>
      </c>
      <c r="S168" s="12">
        <f t="shared" si="14"/>
        <v>0</v>
      </c>
      <c r="T168" s="12">
        <f t="shared" si="15"/>
        <v>0</v>
      </c>
      <c r="U168" s="12">
        <f t="shared" si="16"/>
        <v>0.28</v>
      </c>
      <c r="V168" s="12"/>
      <c r="W168" s="12"/>
    </row>
    <row r="169" spans="1:23" ht="12.75">
      <c r="A169" s="181">
        <v>14</v>
      </c>
      <c r="B169" s="188" t="s">
        <v>121</v>
      </c>
      <c r="C169" s="51" t="s">
        <v>70</v>
      </c>
      <c r="D169" s="53" t="s">
        <v>71</v>
      </c>
      <c r="E169" s="120">
        <v>0.17</v>
      </c>
      <c r="F169" s="59" t="s">
        <v>20</v>
      </c>
      <c r="G169" s="60"/>
      <c r="H169" s="61"/>
      <c r="I169" s="61"/>
      <c r="J169" s="62"/>
      <c r="K169" s="63"/>
      <c r="L169" s="61"/>
      <c r="M169" s="61"/>
      <c r="N169" s="246"/>
      <c r="O169" s="323" t="s">
        <v>189</v>
      </c>
      <c r="P169" s="264">
        <v>54560100137</v>
      </c>
      <c r="R169" s="12">
        <f t="shared" si="13"/>
        <v>0.17</v>
      </c>
      <c r="S169" s="12">
        <f t="shared" si="14"/>
        <v>0</v>
      </c>
      <c r="T169" s="12">
        <f t="shared" si="15"/>
        <v>0</v>
      </c>
      <c r="U169" s="12">
        <f t="shared" si="16"/>
        <v>0</v>
      </c>
      <c r="V169" s="12"/>
      <c r="W169" s="12"/>
    </row>
    <row r="170" spans="1:23" ht="12.75">
      <c r="A170" s="182"/>
      <c r="B170" s="187"/>
      <c r="C170" s="209"/>
      <c r="D170" s="213"/>
      <c r="E170" s="206"/>
      <c r="F170" s="59" t="s">
        <v>20</v>
      </c>
      <c r="G170" s="60"/>
      <c r="H170" s="61"/>
      <c r="I170" s="61"/>
      <c r="J170" s="62"/>
      <c r="K170" s="63"/>
      <c r="L170" s="61"/>
      <c r="M170" s="61"/>
      <c r="N170" s="246"/>
      <c r="O170" s="325"/>
      <c r="P170" s="264">
        <v>54560100074</v>
      </c>
      <c r="R170" s="12">
        <f t="shared" si="13"/>
        <v>0</v>
      </c>
      <c r="S170" s="12">
        <f t="shared" si="14"/>
        <v>0</v>
      </c>
      <c r="T170" s="12">
        <f t="shared" si="15"/>
        <v>0</v>
      </c>
      <c r="U170" s="12">
        <f t="shared" si="16"/>
        <v>0</v>
      </c>
      <c r="V170" s="12"/>
      <c r="W170" s="12"/>
    </row>
    <row r="171" spans="1:23" ht="12.75">
      <c r="A171" s="182"/>
      <c r="B171" s="187"/>
      <c r="C171" s="51" t="s">
        <v>71</v>
      </c>
      <c r="D171" s="53" t="s">
        <v>85</v>
      </c>
      <c r="E171" s="120">
        <v>0.27</v>
      </c>
      <c r="F171" s="59" t="s">
        <v>20</v>
      </c>
      <c r="G171" s="60"/>
      <c r="H171" s="61"/>
      <c r="I171" s="61"/>
      <c r="J171" s="62"/>
      <c r="K171" s="63"/>
      <c r="L171" s="61"/>
      <c r="M171" s="61"/>
      <c r="N171" s="246"/>
      <c r="O171" s="325"/>
      <c r="P171" s="264">
        <v>54560100137</v>
      </c>
      <c r="R171" s="12">
        <f t="shared" si="13"/>
        <v>0.27</v>
      </c>
      <c r="S171" s="12">
        <f t="shared" si="14"/>
        <v>0</v>
      </c>
      <c r="T171" s="12">
        <f t="shared" si="15"/>
        <v>0</v>
      </c>
      <c r="U171" s="12">
        <f t="shared" si="16"/>
        <v>0</v>
      </c>
      <c r="V171" s="12"/>
      <c r="W171" s="12"/>
    </row>
    <row r="172" spans="1:23" ht="12.75">
      <c r="A172" s="176"/>
      <c r="B172" s="186"/>
      <c r="C172" s="51" t="s">
        <v>85</v>
      </c>
      <c r="D172" s="53" t="s">
        <v>72</v>
      </c>
      <c r="E172" s="120">
        <v>0.11</v>
      </c>
      <c r="F172" s="59" t="s">
        <v>20</v>
      </c>
      <c r="G172" s="60"/>
      <c r="H172" s="61"/>
      <c r="I172" s="61"/>
      <c r="J172" s="62"/>
      <c r="K172" s="63"/>
      <c r="L172" s="61"/>
      <c r="M172" s="61"/>
      <c r="N172" s="246"/>
      <c r="O172" s="324"/>
      <c r="P172" s="264">
        <v>54560100135</v>
      </c>
      <c r="R172" s="12">
        <f t="shared" si="13"/>
        <v>0.11</v>
      </c>
      <c r="S172" s="12">
        <f t="shared" si="14"/>
        <v>0</v>
      </c>
      <c r="T172" s="12">
        <f t="shared" si="15"/>
        <v>0</v>
      </c>
      <c r="U172" s="12">
        <f t="shared" si="16"/>
        <v>0</v>
      </c>
      <c r="V172" s="12"/>
      <c r="W172" s="12"/>
    </row>
    <row r="173" spans="1:23" ht="13.5" customHeight="1">
      <c r="A173" s="182">
        <v>15</v>
      </c>
      <c r="B173" s="223" t="s">
        <v>173</v>
      </c>
      <c r="C173" s="233">
        <v>0</v>
      </c>
      <c r="D173" s="206">
        <v>0.12</v>
      </c>
      <c r="E173" s="206">
        <f>D173-C173</f>
        <v>0.12</v>
      </c>
      <c r="F173" s="224" t="s">
        <v>20</v>
      </c>
      <c r="G173" s="60"/>
      <c r="H173" s="103"/>
      <c r="I173" s="103"/>
      <c r="J173" s="109"/>
      <c r="K173" s="110"/>
      <c r="L173" s="103"/>
      <c r="M173" s="103"/>
      <c r="N173" s="240"/>
      <c r="O173" s="326" t="s">
        <v>189</v>
      </c>
      <c r="P173" s="284">
        <v>54560110174</v>
      </c>
      <c r="R173" s="12">
        <f t="shared" si="13"/>
        <v>0.12</v>
      </c>
      <c r="S173" s="12">
        <f t="shared" si="14"/>
        <v>0</v>
      </c>
      <c r="T173" s="12">
        <f t="shared" si="15"/>
        <v>0</v>
      </c>
      <c r="U173" s="12">
        <f t="shared" si="16"/>
        <v>0</v>
      </c>
      <c r="V173" s="12"/>
      <c r="W173" s="12"/>
    </row>
    <row r="174" spans="1:23" ht="13.5" thickBot="1">
      <c r="A174" s="38"/>
      <c r="B174" s="239" t="s">
        <v>174</v>
      </c>
      <c r="C174" s="236">
        <v>0.12</v>
      </c>
      <c r="D174" s="237">
        <v>0.175</v>
      </c>
      <c r="E174" s="237">
        <f>D174-C174</f>
        <v>0.05499999999999999</v>
      </c>
      <c r="F174" s="238" t="s">
        <v>20</v>
      </c>
      <c r="G174" s="60"/>
      <c r="H174" s="42"/>
      <c r="I174" s="42"/>
      <c r="J174" s="43"/>
      <c r="K174" s="44"/>
      <c r="L174" s="42"/>
      <c r="M174" s="42"/>
      <c r="N174" s="126"/>
      <c r="O174" s="327"/>
      <c r="P174" s="285">
        <v>54560110141</v>
      </c>
      <c r="R174" s="12">
        <f t="shared" si="13"/>
        <v>0.05499999999999999</v>
      </c>
      <c r="S174" s="12">
        <f t="shared" si="14"/>
        <v>0</v>
      </c>
      <c r="T174" s="12">
        <f t="shared" si="15"/>
        <v>0</v>
      </c>
      <c r="U174" s="12">
        <f t="shared" si="16"/>
        <v>0</v>
      </c>
      <c r="V174" s="12"/>
      <c r="W174" s="12"/>
    </row>
    <row r="175" spans="1:23" ht="14.25" customHeight="1" hidden="1">
      <c r="A175" s="176"/>
      <c r="B175" s="186"/>
      <c r="C175" s="234" t="s">
        <v>85</v>
      </c>
      <c r="D175" s="235" t="s">
        <v>72</v>
      </c>
      <c r="E175" s="234" t="s">
        <v>73</v>
      </c>
      <c r="F175" s="234" t="s">
        <v>20</v>
      </c>
      <c r="G175" s="161"/>
      <c r="H175" s="194"/>
      <c r="I175" s="161"/>
      <c r="J175" s="161"/>
      <c r="K175" s="161"/>
      <c r="L175" s="161"/>
      <c r="M175" s="185"/>
      <c r="N175" s="185"/>
      <c r="O175" s="185"/>
      <c r="P175" s="185">
        <v>54560100326</v>
      </c>
      <c r="R175" s="12" t="str">
        <f t="shared" si="13"/>
        <v>0,11</v>
      </c>
      <c r="S175" s="12">
        <f>IF(F175=S$60,E175,0)</f>
        <v>0</v>
      </c>
      <c r="T175" s="12">
        <f>IF(F175=T$60,E175,0)</f>
        <v>0</v>
      </c>
      <c r="U175" s="12">
        <f>IF(F175=U$60,E175,0)</f>
        <v>0</v>
      </c>
      <c r="V175" s="12"/>
      <c r="W175" s="12"/>
    </row>
    <row r="176" spans="1:23" ht="14.25" customHeight="1" hidden="1">
      <c r="A176" s="181">
        <v>15</v>
      </c>
      <c r="B176" s="188"/>
      <c r="C176" s="51" t="s">
        <v>85</v>
      </c>
      <c r="D176" s="53" t="s">
        <v>72</v>
      </c>
      <c r="E176" s="53" t="s">
        <v>73</v>
      </c>
      <c r="F176" s="59" t="s">
        <v>20</v>
      </c>
      <c r="G176" s="60"/>
      <c r="H176" s="61"/>
      <c r="I176" s="61"/>
      <c r="J176" s="62"/>
      <c r="K176" s="63"/>
      <c r="L176" s="61"/>
      <c r="M176" s="64"/>
      <c r="N176" s="246"/>
      <c r="O176" s="246"/>
      <c r="P176" s="65">
        <v>54560100326</v>
      </c>
      <c r="R176" s="12" t="str">
        <f t="shared" si="13"/>
        <v>0,11</v>
      </c>
      <c r="S176" s="12">
        <f>IF(F176=S$60,E176,0)</f>
        <v>0</v>
      </c>
      <c r="T176" s="12">
        <f>IF(F176=T$60,E176,0)</f>
        <v>0</v>
      </c>
      <c r="U176" s="12">
        <f>IF(F176=U$60,E176,0)</f>
        <v>0</v>
      </c>
      <c r="V176" s="12"/>
      <c r="W176" s="12"/>
    </row>
    <row r="177" spans="1:23" ht="14.25" customHeight="1" hidden="1">
      <c r="A177" s="181"/>
      <c r="B177" s="188"/>
      <c r="C177" s="51"/>
      <c r="D177" s="53"/>
      <c r="E177" s="53"/>
      <c r="F177" s="59"/>
      <c r="G177" s="60"/>
      <c r="H177" s="61"/>
      <c r="I177" s="61"/>
      <c r="J177" s="62"/>
      <c r="K177" s="63"/>
      <c r="L177" s="61"/>
      <c r="M177" s="64"/>
      <c r="N177" s="246"/>
      <c r="O177" s="246"/>
      <c r="P177" s="65"/>
      <c r="R177" s="12">
        <f t="shared" si="13"/>
        <v>0</v>
      </c>
      <c r="S177" s="12">
        <f>IF(F177=S$60,E177,0)</f>
        <v>0</v>
      </c>
      <c r="T177" s="12">
        <f>IF(F177=T$60,E177,0)</f>
        <v>0</v>
      </c>
      <c r="U177" s="12">
        <f>IF(F177=U$60,E177,0)</f>
        <v>0</v>
      </c>
      <c r="V177" s="12"/>
      <c r="W177" s="12"/>
    </row>
    <row r="178" spans="1:23" ht="14.25" thickBot="1" thickTop="1">
      <c r="A178" s="4">
        <f>COUNTA(A145:A177)</f>
        <v>16</v>
      </c>
      <c r="B178" s="5" t="s">
        <v>22</v>
      </c>
      <c r="E178" s="6">
        <f>SUM(E145:E177)</f>
        <v>6.945</v>
      </c>
      <c r="G178" s="4">
        <f>COUNTA(G147:G177)</f>
        <v>1</v>
      </c>
      <c r="I178" s="7"/>
      <c r="J178" s="35">
        <f>SUM(J147:J177)</f>
        <v>24.1</v>
      </c>
      <c r="K178" s="36">
        <f>SUM(K147:K177)</f>
        <v>167</v>
      </c>
      <c r="R178" s="13">
        <f aca="true" t="shared" si="18" ref="R178:W178">SUM(R144:R177)</f>
        <v>0.905</v>
      </c>
      <c r="S178" s="13">
        <f t="shared" si="18"/>
        <v>0.4</v>
      </c>
      <c r="T178" s="13">
        <f t="shared" si="18"/>
        <v>0</v>
      </c>
      <c r="U178" s="13">
        <f t="shared" si="18"/>
        <v>5.640000000000001</v>
      </c>
      <c r="V178" s="13">
        <f t="shared" si="18"/>
        <v>0</v>
      </c>
      <c r="W178" s="13">
        <f t="shared" si="18"/>
        <v>0</v>
      </c>
    </row>
    <row r="179" spans="1:11" ht="12.75">
      <c r="A179" s="8" t="s">
        <v>15</v>
      </c>
      <c r="B179" s="8" t="s">
        <v>16</v>
      </c>
      <c r="E179" s="195">
        <f>SUMIF(F147:F177,"melnais",E147:E177)</f>
        <v>0.905</v>
      </c>
      <c r="F179" s="10"/>
      <c r="G179" s="8" t="s">
        <v>15</v>
      </c>
      <c r="I179" s="7"/>
      <c r="J179" s="7"/>
      <c r="K179" s="7"/>
    </row>
    <row r="180" spans="1:23" ht="12.75">
      <c r="A180" s="8"/>
      <c r="B180" s="8" t="s">
        <v>17</v>
      </c>
      <c r="E180" s="195">
        <f>SUMIF(F147:F177,"grants (šķembas)",E147:E177)</f>
        <v>0.28</v>
      </c>
      <c r="F180" s="10"/>
      <c r="G180" s="7"/>
      <c r="I180" s="7"/>
      <c r="J180" s="7"/>
      <c r="K180" s="7"/>
      <c r="R180" s="9"/>
      <c r="S180" s="9"/>
      <c r="T180" s="9"/>
      <c r="U180" s="9"/>
      <c r="V180" s="9"/>
      <c r="W180" s="9"/>
    </row>
    <row r="181" spans="1:11" ht="12.75">
      <c r="A181" s="8"/>
      <c r="B181" s="8" t="s">
        <v>18</v>
      </c>
      <c r="E181" s="196">
        <v>0</v>
      </c>
      <c r="F181" s="10"/>
      <c r="G181" s="8"/>
      <c r="H181" s="8"/>
      <c r="I181" s="8"/>
      <c r="J181" s="8"/>
      <c r="K181" s="8"/>
    </row>
    <row r="182" spans="2:6" ht="12.75">
      <c r="B182" s="1" t="s">
        <v>19</v>
      </c>
      <c r="E182" s="195">
        <f>SUMIF(F147:F177,"bez seguma",E147:E177)</f>
        <v>5.2299999999999995</v>
      </c>
      <c r="F182" s="10"/>
    </row>
    <row r="183" spans="5:6" ht="12.75">
      <c r="E183" s="37"/>
      <c r="F183" s="10"/>
    </row>
    <row r="184" spans="5:6" ht="12.75" customHeight="1">
      <c r="E184" s="37"/>
      <c r="F184" s="10"/>
    </row>
    <row r="185" spans="5:6" ht="13.5" thickBot="1">
      <c r="E185" s="9"/>
      <c r="F185" s="10"/>
    </row>
    <row r="186" spans="1:11" ht="13.5" thickBot="1">
      <c r="A186" s="4">
        <f>A46+A107+A130</f>
        <v>51</v>
      </c>
      <c r="B186" s="5" t="s">
        <v>21</v>
      </c>
      <c r="C186" s="14"/>
      <c r="D186" s="15"/>
      <c r="E186" s="6">
        <f>E46+E130+E178</f>
        <v>54.982000000000006</v>
      </c>
      <c r="F186" s="5"/>
      <c r="G186" s="36">
        <f>G46+G130+G178</f>
        <v>5</v>
      </c>
      <c r="H186" s="8"/>
      <c r="I186" s="8"/>
      <c r="J186" s="35">
        <f>J46+J130+J178</f>
        <v>74.30000000000001</v>
      </c>
      <c r="K186" s="36">
        <f>K46+K130+K178</f>
        <v>500</v>
      </c>
    </row>
    <row r="187" spans="1:9" ht="12.75">
      <c r="A187" s="8" t="s">
        <v>15</v>
      </c>
      <c r="B187" s="8" t="s">
        <v>16</v>
      </c>
      <c r="C187" s="16"/>
      <c r="D187" s="16"/>
      <c r="E187" s="191">
        <f>E47+E131+E179</f>
        <v>11.915</v>
      </c>
      <c r="F187" s="8"/>
      <c r="G187" s="8" t="s">
        <v>15</v>
      </c>
      <c r="H187" s="8"/>
      <c r="I187" s="8"/>
    </row>
    <row r="188" spans="1:9" ht="12.75">
      <c r="A188" s="8"/>
      <c r="B188" s="8" t="s">
        <v>17</v>
      </c>
      <c r="C188" s="16"/>
      <c r="D188" s="16"/>
      <c r="E188" s="192">
        <f>E48+E132+E180</f>
        <v>17.64</v>
      </c>
      <c r="F188" s="8"/>
      <c r="G188" s="8"/>
      <c r="H188" s="8"/>
      <c r="I188" s="8"/>
    </row>
    <row r="189" spans="1:9" ht="12.75">
      <c r="A189" s="8"/>
      <c r="B189" s="8" t="s">
        <v>18</v>
      </c>
      <c r="C189" s="16"/>
      <c r="D189" s="16"/>
      <c r="E189" s="192">
        <f>E49+E133+E181</f>
        <v>0</v>
      </c>
      <c r="F189" s="8"/>
      <c r="G189" s="8"/>
      <c r="H189" s="8"/>
      <c r="I189" s="8"/>
    </row>
    <row r="190" spans="1:9" ht="12.75">
      <c r="A190" s="8"/>
      <c r="B190" s="8" t="s">
        <v>19</v>
      </c>
      <c r="C190" s="9"/>
      <c r="D190" s="9"/>
      <c r="E190" s="192">
        <f>E50+E134+E182</f>
        <v>24.897000000000002</v>
      </c>
      <c r="F190" s="8"/>
      <c r="G190" s="8"/>
      <c r="H190" s="8"/>
      <c r="I190" s="8"/>
    </row>
    <row r="191" spans="1:9" ht="12.75">
      <c r="A191" s="8"/>
      <c r="B191" s="8"/>
      <c r="C191" s="9"/>
      <c r="D191" s="9"/>
      <c r="E191" s="9"/>
      <c r="F191" s="9"/>
      <c r="G191" s="8"/>
      <c r="H191" s="8"/>
      <c r="I191" s="8"/>
    </row>
    <row r="192" spans="2:3" ht="12.75">
      <c r="B192" s="362" t="s">
        <v>197</v>
      </c>
      <c r="C192" s="362"/>
    </row>
    <row r="193" spans="2:15" ht="12.75" customHeight="1">
      <c r="B193" s="362" t="s">
        <v>176</v>
      </c>
      <c r="C193" s="362"/>
      <c r="D193" s="362"/>
      <c r="E193" s="362"/>
      <c r="F193" s="362"/>
      <c r="G193" s="362"/>
      <c r="H193" s="362"/>
      <c r="I193" s="362"/>
      <c r="J193" s="362"/>
      <c r="K193" s="362"/>
      <c r="L193" s="362"/>
      <c r="M193" s="362"/>
      <c r="N193" s="32"/>
      <c r="O193" s="32"/>
    </row>
    <row r="194" spans="2:12" ht="12.75">
      <c r="B194" s="361" t="s">
        <v>27</v>
      </c>
      <c r="C194" s="361"/>
      <c r="D194" s="361"/>
      <c r="E194" s="361"/>
      <c r="F194" s="361"/>
      <c r="G194" s="361"/>
      <c r="H194" s="361"/>
      <c r="I194" s="361"/>
      <c r="J194" s="361"/>
      <c r="K194" s="361"/>
      <c r="L194" s="361"/>
    </row>
    <row r="195" spans="2:12" ht="12.75">
      <c r="B195" s="300"/>
      <c r="C195" s="300"/>
      <c r="D195" s="300"/>
      <c r="E195" s="300"/>
      <c r="F195" s="300"/>
      <c r="G195" s="300"/>
      <c r="H195" s="300"/>
      <c r="I195" s="300"/>
      <c r="J195" s="300"/>
      <c r="K195" s="300"/>
      <c r="L195" s="300"/>
    </row>
    <row r="196" spans="2:12" ht="51" customHeight="1">
      <c r="B196" s="320" t="s">
        <v>200</v>
      </c>
      <c r="C196" s="320"/>
      <c r="D196" s="320"/>
      <c r="E196" s="320"/>
      <c r="F196" s="320"/>
      <c r="G196" s="320"/>
      <c r="H196" s="320"/>
      <c r="I196" s="300"/>
      <c r="J196" s="300"/>
      <c r="K196" s="300"/>
      <c r="L196" s="300"/>
    </row>
    <row r="198" spans="2:3" ht="12.75">
      <c r="B198" s="362" t="s">
        <v>197</v>
      </c>
      <c r="C198" s="362"/>
    </row>
    <row r="199" spans="2:12" ht="12.75">
      <c r="B199" s="362" t="s">
        <v>177</v>
      </c>
      <c r="C199" s="362"/>
      <c r="D199" s="362"/>
      <c r="E199" s="362"/>
      <c r="F199" s="362"/>
      <c r="G199" s="362"/>
      <c r="H199" s="362"/>
      <c r="I199" s="362"/>
      <c r="J199" s="362"/>
      <c r="K199" s="362"/>
      <c r="L199" s="362"/>
    </row>
    <row r="200" spans="2:12" ht="12.75">
      <c r="B200" s="361" t="s">
        <v>28</v>
      </c>
      <c r="C200" s="361"/>
      <c r="D200" s="361"/>
      <c r="E200" s="361"/>
      <c r="F200" s="361"/>
      <c r="G200" s="361"/>
      <c r="H200" s="361"/>
      <c r="I200" s="361"/>
      <c r="J200" s="361"/>
      <c r="K200" s="361"/>
      <c r="L200" s="361"/>
    </row>
    <row r="201" spans="2:7" ht="12.75">
      <c r="B201" s="362"/>
      <c r="C201" s="362"/>
      <c r="D201" s="362"/>
      <c r="E201" s="362"/>
      <c r="F201" s="362"/>
      <c r="G201" s="362"/>
    </row>
    <row r="202" spans="2:16" ht="12.75" customHeight="1">
      <c r="B202" s="370"/>
      <c r="C202" s="370"/>
      <c r="D202" s="370"/>
      <c r="E202" s="370"/>
      <c r="F202" s="370"/>
      <c r="G202" s="370"/>
      <c r="H202" s="370"/>
      <c r="I202" s="370"/>
      <c r="J202" s="370"/>
      <c r="K202" s="370"/>
      <c r="L202" s="370"/>
      <c r="M202" s="370"/>
      <c r="N202" s="370"/>
      <c r="O202" s="370"/>
      <c r="P202" s="370"/>
    </row>
    <row r="203" spans="2:12" ht="12.75" customHeight="1">
      <c r="B203" s="361"/>
      <c r="C203" s="361"/>
      <c r="D203" s="361"/>
      <c r="E203" s="361"/>
      <c r="F203" s="361"/>
      <c r="G203" s="361"/>
      <c r="H203" s="361"/>
      <c r="I203" s="361"/>
      <c r="J203" s="361"/>
      <c r="K203" s="361"/>
      <c r="L203" s="361"/>
    </row>
    <row r="205" spans="2:3" ht="12.75">
      <c r="B205" s="362"/>
      <c r="C205" s="362"/>
    </row>
    <row r="206" spans="2:12" ht="12.75" customHeight="1">
      <c r="B206" s="362"/>
      <c r="C206" s="362"/>
      <c r="D206" s="362"/>
      <c r="E206" s="362"/>
      <c r="F206" s="362"/>
      <c r="G206" s="362"/>
      <c r="H206" s="362"/>
      <c r="I206" s="362"/>
      <c r="J206" s="362"/>
      <c r="K206" s="362"/>
      <c r="L206" s="362"/>
    </row>
    <row r="207" spans="2:12" ht="12.75" customHeight="1">
      <c r="B207" s="361"/>
      <c r="C207" s="361"/>
      <c r="D207" s="361"/>
      <c r="E207" s="361"/>
      <c r="F207" s="361"/>
      <c r="G207" s="361"/>
      <c r="H207" s="361"/>
      <c r="I207" s="361"/>
      <c r="J207" s="361"/>
      <c r="K207" s="361"/>
      <c r="L207" s="361"/>
    </row>
  </sheetData>
  <sheetProtection/>
  <mergeCells count="111">
    <mergeCell ref="B199:L199"/>
    <mergeCell ref="B200:L200"/>
    <mergeCell ref="A56:A59"/>
    <mergeCell ref="B68:B69"/>
    <mergeCell ref="B192:C192"/>
    <mergeCell ref="B193:M193"/>
    <mergeCell ref="B194:L194"/>
    <mergeCell ref="B198:C198"/>
    <mergeCell ref="B148:B155"/>
    <mergeCell ref="E141:E142"/>
    <mergeCell ref="B13:B16"/>
    <mergeCell ref="G14:M14"/>
    <mergeCell ref="G57:M57"/>
    <mergeCell ref="C58:D58"/>
    <mergeCell ref="E58:E59"/>
    <mergeCell ref="L58:L59"/>
    <mergeCell ref="L15:L16"/>
    <mergeCell ref="H58:I58"/>
    <mergeCell ref="F58:F59"/>
    <mergeCell ref="C13:N13"/>
    <mergeCell ref="E15:E16"/>
    <mergeCell ref="C15:D15"/>
    <mergeCell ref="F15:F16"/>
    <mergeCell ref="M15:M16"/>
    <mergeCell ref="G15:G16"/>
    <mergeCell ref="J15:J16"/>
    <mergeCell ref="K15:K16"/>
    <mergeCell ref="A13:A16"/>
    <mergeCell ref="B139:B142"/>
    <mergeCell ref="C140:F140"/>
    <mergeCell ref="L7:P7"/>
    <mergeCell ref="L4:M4"/>
    <mergeCell ref="A10:P10"/>
    <mergeCell ref="H15:I15"/>
    <mergeCell ref="C14:F14"/>
    <mergeCell ref="B27:B30"/>
    <mergeCell ref="B25:B26"/>
    <mergeCell ref="A2:P2"/>
    <mergeCell ref="B6:E6"/>
    <mergeCell ref="B7:E7"/>
    <mergeCell ref="B8:E8"/>
    <mergeCell ref="L5:P5"/>
    <mergeCell ref="L6:P6"/>
    <mergeCell ref="B203:L203"/>
    <mergeCell ref="F141:F142"/>
    <mergeCell ref="B201:G201"/>
    <mergeCell ref="A54:P54"/>
    <mergeCell ref="K58:K59"/>
    <mergeCell ref="G58:G59"/>
    <mergeCell ref="B56:B59"/>
    <mergeCell ref="B202:P202"/>
    <mergeCell ref="O157:O158"/>
    <mergeCell ref="G140:M140"/>
    <mergeCell ref="R142:W142"/>
    <mergeCell ref="H141:I141"/>
    <mergeCell ref="A139:A142"/>
    <mergeCell ref="R16:W16"/>
    <mergeCell ref="R59:W59"/>
    <mergeCell ref="B207:L207"/>
    <mergeCell ref="B206:L206"/>
    <mergeCell ref="C57:F57"/>
    <mergeCell ref="B205:C205"/>
    <mergeCell ref="G141:G142"/>
    <mergeCell ref="O13:P15"/>
    <mergeCell ref="N14:N16"/>
    <mergeCell ref="O19:O23"/>
    <mergeCell ref="O25:O26"/>
    <mergeCell ref="O62:O67"/>
    <mergeCell ref="O68:O69"/>
    <mergeCell ref="O27:O30"/>
    <mergeCell ref="B31:B44"/>
    <mergeCell ref="O31:O44"/>
    <mergeCell ref="C56:N56"/>
    <mergeCell ref="O56:P58"/>
    <mergeCell ref="N57:N59"/>
    <mergeCell ref="M58:M59"/>
    <mergeCell ref="J58:J59"/>
    <mergeCell ref="O70:O71"/>
    <mergeCell ref="O72:O73"/>
    <mergeCell ref="O74:O82"/>
    <mergeCell ref="B83:B85"/>
    <mergeCell ref="O83:O85"/>
    <mergeCell ref="O87:O88"/>
    <mergeCell ref="K141:K142"/>
    <mergeCell ref="O148:O155"/>
    <mergeCell ref="O89:O90"/>
    <mergeCell ref="O91:O92"/>
    <mergeCell ref="O93:O98"/>
    <mergeCell ref="O99:O102"/>
    <mergeCell ref="O103:O104"/>
    <mergeCell ref="O105:O106"/>
    <mergeCell ref="A137:P137"/>
    <mergeCell ref="C141:D141"/>
    <mergeCell ref="B145:B146"/>
    <mergeCell ref="O107:O108"/>
    <mergeCell ref="O109:O110"/>
    <mergeCell ref="O113:O115"/>
    <mergeCell ref="O122:O123"/>
    <mergeCell ref="O124:O126"/>
    <mergeCell ref="M141:M142"/>
    <mergeCell ref="J141:J142"/>
    <mergeCell ref="B196:H196"/>
    <mergeCell ref="L141:L142"/>
    <mergeCell ref="O162:O163"/>
    <mergeCell ref="O169:O172"/>
    <mergeCell ref="O173:O174"/>
    <mergeCell ref="O127:O128"/>
    <mergeCell ref="C139:N139"/>
    <mergeCell ref="O139:P141"/>
    <mergeCell ref="N140:N142"/>
    <mergeCell ref="O145:O146"/>
  </mergeCells>
  <printOptions horizontalCentered="1" verticalCentered="1"/>
  <pageMargins left="0.1968503937007874" right="0.1968503937007874" top="0.984251968503937" bottom="0.7874015748031497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8"/>
  <sheetViews>
    <sheetView zoomScale="80" zoomScaleNormal="80" zoomScaleSheetLayoutView="100" zoomScalePageLayoutView="0" workbookViewId="0" topLeftCell="A169">
      <selection activeCell="K188" sqref="K188"/>
    </sheetView>
  </sheetViews>
  <sheetFormatPr defaultColWidth="9.140625" defaultRowHeight="12.75"/>
  <cols>
    <col min="1" max="1" width="6.140625" style="1" customWidth="1"/>
    <col min="2" max="2" width="21.140625" style="1" customWidth="1"/>
    <col min="3" max="3" width="6.57421875" style="1" customWidth="1"/>
    <col min="4" max="4" width="6.7109375" style="1" customWidth="1"/>
    <col min="5" max="5" width="7.8515625" style="1" customWidth="1"/>
    <col min="6" max="6" width="9.7109375" style="1" customWidth="1"/>
    <col min="7" max="7" width="14.8515625" style="1" customWidth="1"/>
    <col min="8" max="8" width="9.7109375" style="1" customWidth="1"/>
    <col min="9" max="9" width="6.8515625" style="1" customWidth="1"/>
    <col min="10" max="10" width="14.140625" style="1" customWidth="1"/>
    <col min="11" max="11" width="7.140625" style="1" customWidth="1"/>
    <col min="12" max="12" width="9.57421875" style="1" customWidth="1"/>
    <col min="13" max="13" width="11.00390625" style="1" customWidth="1"/>
    <col min="14" max="15" width="11.57421875" style="1" customWidth="1"/>
    <col min="16" max="16" width="13.8515625" style="1" customWidth="1"/>
    <col min="17" max="17" width="15.7109375" style="1" customWidth="1"/>
    <col min="18" max="18" width="9.421875" style="1" customWidth="1"/>
    <col min="19" max="19" width="10.28125" style="1" bestFit="1" customWidth="1"/>
    <col min="20" max="20" width="13.421875" style="1" bestFit="1" customWidth="1"/>
    <col min="21" max="21" width="10.7109375" style="1" bestFit="1" customWidth="1"/>
    <col min="22" max="22" width="14.140625" style="1" bestFit="1" customWidth="1"/>
    <col min="23" max="23" width="11.28125" style="1" bestFit="1" customWidth="1"/>
    <col min="24" max="25" width="9.140625" style="1" customWidth="1"/>
    <col min="26" max="26" width="10.28125" style="1" bestFit="1" customWidth="1"/>
    <col min="27" max="27" width="14.140625" style="1" bestFit="1" customWidth="1"/>
    <col min="28" max="28" width="10.7109375" style="1" bestFit="1" customWidth="1"/>
    <col min="29" max="29" width="9.8515625" style="1" bestFit="1" customWidth="1"/>
    <col min="30" max="30" width="11.28125" style="1" bestFit="1" customWidth="1"/>
    <col min="31" max="16384" width="9.140625" style="1" customWidth="1"/>
  </cols>
  <sheetData>
    <row r="1" spans="1:17" ht="12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customHeight="1">
      <c r="A2" s="374" t="s">
        <v>29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</row>
    <row r="3" spans="1:17" ht="12.75" customHeight="1">
      <c r="A3" s="18"/>
      <c r="B3" s="361"/>
      <c r="C3" s="361"/>
      <c r="D3" s="361"/>
      <c r="E3" s="36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2.75" customHeight="1">
      <c r="A5" s="342" t="s">
        <v>37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</row>
    <row r="7" ht="13.5" thickBot="1"/>
    <row r="8" spans="1:17" ht="13.5" customHeight="1" thickBot="1" thickTop="1">
      <c r="A8" s="396" t="s">
        <v>179</v>
      </c>
      <c r="B8" s="398" t="s">
        <v>30</v>
      </c>
      <c r="C8" s="386" t="s">
        <v>3</v>
      </c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8"/>
      <c r="O8" s="389"/>
      <c r="P8" s="390" t="s">
        <v>180</v>
      </c>
      <c r="Q8" s="391"/>
    </row>
    <row r="9" spans="1:26" ht="13.5" customHeight="1" thickTop="1">
      <c r="A9" s="403"/>
      <c r="B9" s="401"/>
      <c r="C9" s="396" t="s">
        <v>192</v>
      </c>
      <c r="D9" s="397"/>
      <c r="E9" s="397"/>
      <c r="F9" s="397"/>
      <c r="G9" s="398"/>
      <c r="H9" s="407" t="s">
        <v>182</v>
      </c>
      <c r="I9" s="408"/>
      <c r="J9" s="408"/>
      <c r="K9" s="408"/>
      <c r="L9" s="408"/>
      <c r="M9" s="408"/>
      <c r="N9" s="409"/>
      <c r="O9" s="391" t="s">
        <v>183</v>
      </c>
      <c r="P9" s="392"/>
      <c r="Q9" s="393"/>
      <c r="U9" s="292"/>
      <c r="V9" s="293"/>
      <c r="W9" s="293"/>
      <c r="X9" s="293"/>
      <c r="Y9" s="293"/>
      <c r="Z9" s="293"/>
    </row>
    <row r="10" spans="1:20" ht="13.5" customHeight="1">
      <c r="A10" s="403"/>
      <c r="B10" s="401"/>
      <c r="C10" s="403" t="s">
        <v>5</v>
      </c>
      <c r="D10" s="399"/>
      <c r="E10" s="399" t="s">
        <v>6</v>
      </c>
      <c r="F10" s="399" t="s">
        <v>11</v>
      </c>
      <c r="G10" s="401" t="s">
        <v>7</v>
      </c>
      <c r="H10" s="403" t="s">
        <v>8</v>
      </c>
      <c r="I10" s="399" t="s">
        <v>9</v>
      </c>
      <c r="J10" s="399"/>
      <c r="K10" s="399" t="s">
        <v>10</v>
      </c>
      <c r="L10" s="399" t="s">
        <v>11</v>
      </c>
      <c r="M10" s="399" t="s">
        <v>193</v>
      </c>
      <c r="N10" s="399" t="s">
        <v>12</v>
      </c>
      <c r="O10" s="394"/>
      <c r="P10" s="384" t="s">
        <v>4</v>
      </c>
      <c r="Q10" s="394" t="s">
        <v>194</v>
      </c>
      <c r="T10" s="32"/>
    </row>
    <row r="11" spans="1:31" ht="54" customHeight="1" thickBot="1">
      <c r="A11" s="404"/>
      <c r="B11" s="402"/>
      <c r="C11" s="287" t="s">
        <v>13</v>
      </c>
      <c r="D11" s="288" t="s">
        <v>14</v>
      </c>
      <c r="E11" s="400"/>
      <c r="F11" s="400"/>
      <c r="G11" s="402"/>
      <c r="H11" s="404"/>
      <c r="I11" s="288" t="s">
        <v>0</v>
      </c>
      <c r="J11" s="288" t="s">
        <v>195</v>
      </c>
      <c r="K11" s="400"/>
      <c r="L11" s="400"/>
      <c r="M11" s="400"/>
      <c r="N11" s="400"/>
      <c r="O11" s="395"/>
      <c r="P11" s="385"/>
      <c r="Q11" s="395"/>
      <c r="S11" s="406" t="s">
        <v>23</v>
      </c>
      <c r="T11" s="406"/>
      <c r="U11" s="406"/>
      <c r="V11" s="406"/>
      <c r="W11" s="406"/>
      <c r="X11" s="406"/>
      <c r="Y11" s="19"/>
      <c r="Z11" s="406" t="s">
        <v>6</v>
      </c>
      <c r="AA11" s="406"/>
      <c r="AB11" s="406"/>
      <c r="AC11" s="406"/>
      <c r="AD11" s="406"/>
      <c r="AE11" s="406"/>
    </row>
    <row r="12" spans="1:31" ht="14.25" thickBot="1" thickTop="1">
      <c r="A12" s="20">
        <v>1</v>
      </c>
      <c r="B12" s="21">
        <v>2</v>
      </c>
      <c r="C12" s="22">
        <v>3</v>
      </c>
      <c r="D12" s="23">
        <v>4</v>
      </c>
      <c r="E12" s="23">
        <v>5</v>
      </c>
      <c r="F12" s="23">
        <v>6</v>
      </c>
      <c r="G12" s="24">
        <v>7</v>
      </c>
      <c r="H12" s="22">
        <v>8</v>
      </c>
      <c r="I12" s="23">
        <v>9</v>
      </c>
      <c r="J12" s="23">
        <v>10</v>
      </c>
      <c r="K12" s="23">
        <v>11</v>
      </c>
      <c r="L12" s="23">
        <v>12</v>
      </c>
      <c r="M12" s="23">
        <v>13</v>
      </c>
      <c r="N12" s="289">
        <v>14</v>
      </c>
      <c r="O12" s="24">
        <v>15</v>
      </c>
      <c r="P12" s="290">
        <v>16</v>
      </c>
      <c r="Q12" s="286">
        <v>17</v>
      </c>
      <c r="R12" s="244"/>
      <c r="S12" s="11" t="s">
        <v>20</v>
      </c>
      <c r="T12" s="11" t="s">
        <v>17</v>
      </c>
      <c r="U12" s="11" t="s">
        <v>18</v>
      </c>
      <c r="V12" s="11" t="s">
        <v>19</v>
      </c>
      <c r="W12" s="11"/>
      <c r="X12" s="11"/>
      <c r="Y12" s="19"/>
      <c r="Z12" s="11" t="s">
        <v>20</v>
      </c>
      <c r="AA12" s="11" t="s">
        <v>17</v>
      </c>
      <c r="AB12" s="11" t="s">
        <v>18</v>
      </c>
      <c r="AC12" s="11" t="s">
        <v>19</v>
      </c>
      <c r="AD12" s="11"/>
      <c r="AE12" s="11"/>
    </row>
    <row r="13" spans="1:31" ht="13.5" thickTop="1">
      <c r="A13" s="153"/>
      <c r="B13" s="134"/>
      <c r="C13" s="135"/>
      <c r="D13" s="83"/>
      <c r="E13" s="83"/>
      <c r="F13" s="136"/>
      <c r="G13" s="84"/>
      <c r="H13" s="77"/>
      <c r="I13" s="78"/>
      <c r="J13" s="78"/>
      <c r="K13" s="95"/>
      <c r="L13" s="98"/>
      <c r="M13" s="78"/>
      <c r="N13" s="78"/>
      <c r="O13" s="283"/>
      <c r="P13" s="153"/>
      <c r="Q13" s="283"/>
      <c r="S13" s="33">
        <f aca="true" t="shared" si="0" ref="S13:S22">IF(G13=S$12,F13,0)</f>
        <v>0</v>
      </c>
      <c r="T13" s="33">
        <f aca="true" t="shared" si="1" ref="T13:T22">IF(G13=T$12,F13,0)</f>
        <v>0</v>
      </c>
      <c r="U13" s="33">
        <f aca="true" t="shared" si="2" ref="U13:U22">IF(G13=U$12,F13,0)</f>
        <v>0</v>
      </c>
      <c r="V13" s="33">
        <f aca="true" t="shared" si="3" ref="V13:V22">IF(G13=V$12,F13,0)</f>
        <v>0</v>
      </c>
      <c r="W13" s="33"/>
      <c r="X13" s="33"/>
      <c r="Y13" s="19"/>
      <c r="Z13" s="106">
        <f aca="true" t="shared" si="4" ref="Z13:Z22">IF(G13=Z$12,E13,0)</f>
        <v>0</v>
      </c>
      <c r="AA13" s="106">
        <f aca="true" t="shared" si="5" ref="AA13:AA22">IF(G13=AA$12,E13,0)</f>
        <v>0</v>
      </c>
      <c r="AB13" s="106">
        <f aca="true" t="shared" si="6" ref="AB13:AB22">IF(G13=AB$12,E13,0)</f>
        <v>0</v>
      </c>
      <c r="AC13" s="106">
        <f aca="true" t="shared" si="7" ref="AC13:AC22">IF(G13=AC$12,E13,0)</f>
        <v>0</v>
      </c>
      <c r="AD13" s="12"/>
      <c r="AE13" s="12"/>
    </row>
    <row r="14" spans="1:31" ht="12.75">
      <c r="A14" s="154">
        <v>1</v>
      </c>
      <c r="B14" s="93" t="s">
        <v>150</v>
      </c>
      <c r="C14" s="89">
        <v>0</v>
      </c>
      <c r="D14" s="86">
        <v>0.34</v>
      </c>
      <c r="E14" s="86">
        <f>D14-C14</f>
        <v>0.34</v>
      </c>
      <c r="F14" s="129">
        <v>1360</v>
      </c>
      <c r="G14" s="85" t="s">
        <v>20</v>
      </c>
      <c r="H14" s="60"/>
      <c r="I14" s="61"/>
      <c r="J14" s="61"/>
      <c r="K14" s="62"/>
      <c r="L14" s="63"/>
      <c r="M14" s="61"/>
      <c r="N14" s="61"/>
      <c r="O14" s="91"/>
      <c r="P14" s="154">
        <v>54560100306</v>
      </c>
      <c r="Q14" s="91">
        <v>54560100306</v>
      </c>
      <c r="S14" s="33">
        <f t="shared" si="0"/>
        <v>1360</v>
      </c>
      <c r="T14" s="33">
        <f t="shared" si="1"/>
        <v>0</v>
      </c>
      <c r="U14" s="33">
        <f t="shared" si="2"/>
        <v>0</v>
      </c>
      <c r="V14" s="33">
        <f t="shared" si="3"/>
        <v>0</v>
      </c>
      <c r="W14" s="33"/>
      <c r="X14" s="33"/>
      <c r="Y14" s="19"/>
      <c r="Z14" s="106">
        <f t="shared" si="4"/>
        <v>0.34</v>
      </c>
      <c r="AA14" s="106">
        <f t="shared" si="5"/>
        <v>0</v>
      </c>
      <c r="AB14" s="106">
        <f t="shared" si="6"/>
        <v>0</v>
      </c>
      <c r="AC14" s="106">
        <f t="shared" si="7"/>
        <v>0</v>
      </c>
      <c r="AD14" s="12"/>
      <c r="AE14" s="12"/>
    </row>
    <row r="15" spans="1:31" ht="12.75">
      <c r="A15" s="154">
        <v>2</v>
      </c>
      <c r="B15" s="93" t="s">
        <v>63</v>
      </c>
      <c r="C15" s="89">
        <v>0</v>
      </c>
      <c r="D15" s="86">
        <v>0.47</v>
      </c>
      <c r="E15" s="86">
        <f aca="true" t="shared" si="8" ref="E15:E21">D15-C15</f>
        <v>0.47</v>
      </c>
      <c r="F15" s="129">
        <v>1880</v>
      </c>
      <c r="G15" s="85" t="s">
        <v>20</v>
      </c>
      <c r="H15" s="60"/>
      <c r="I15" s="61"/>
      <c r="J15" s="61"/>
      <c r="K15" s="62"/>
      <c r="L15" s="63"/>
      <c r="M15" s="61"/>
      <c r="N15" s="61"/>
      <c r="O15" s="91"/>
      <c r="P15" s="154">
        <v>54560100307</v>
      </c>
      <c r="Q15" s="91">
        <v>54560100307</v>
      </c>
      <c r="S15" s="33">
        <f t="shared" si="0"/>
        <v>1880</v>
      </c>
      <c r="T15" s="33">
        <f t="shared" si="1"/>
        <v>0</v>
      </c>
      <c r="U15" s="33">
        <f t="shared" si="2"/>
        <v>0</v>
      </c>
      <c r="V15" s="33">
        <f t="shared" si="3"/>
        <v>0</v>
      </c>
      <c r="W15" s="33"/>
      <c r="X15" s="33"/>
      <c r="Y15" s="19"/>
      <c r="Z15" s="106">
        <f t="shared" si="4"/>
        <v>0.47</v>
      </c>
      <c r="AA15" s="106">
        <f t="shared" si="5"/>
        <v>0</v>
      </c>
      <c r="AB15" s="106">
        <f t="shared" si="6"/>
        <v>0</v>
      </c>
      <c r="AC15" s="106">
        <f t="shared" si="7"/>
        <v>0</v>
      </c>
      <c r="AD15" s="12"/>
      <c r="AE15" s="12"/>
    </row>
    <row r="16" spans="1:31" ht="12.75">
      <c r="A16" s="154">
        <v>3</v>
      </c>
      <c r="B16" s="93" t="s">
        <v>64</v>
      </c>
      <c r="C16" s="89">
        <v>0</v>
      </c>
      <c r="D16" s="86">
        <v>0.15</v>
      </c>
      <c r="E16" s="86">
        <f t="shared" si="8"/>
        <v>0.15</v>
      </c>
      <c r="F16" s="129">
        <v>600</v>
      </c>
      <c r="G16" s="85" t="s">
        <v>20</v>
      </c>
      <c r="H16" s="60"/>
      <c r="I16" s="61"/>
      <c r="J16" s="61"/>
      <c r="K16" s="62"/>
      <c r="L16" s="63"/>
      <c r="M16" s="61"/>
      <c r="N16" s="61"/>
      <c r="O16" s="91"/>
      <c r="P16" s="154">
        <v>54560100308</v>
      </c>
      <c r="Q16" s="91">
        <v>54560100308</v>
      </c>
      <c r="S16" s="33">
        <f t="shared" si="0"/>
        <v>600</v>
      </c>
      <c r="T16" s="33">
        <f t="shared" si="1"/>
        <v>0</v>
      </c>
      <c r="U16" s="33">
        <f t="shared" si="2"/>
        <v>0</v>
      </c>
      <c r="V16" s="33">
        <f t="shared" si="3"/>
        <v>0</v>
      </c>
      <c r="W16" s="33"/>
      <c r="X16" s="33"/>
      <c r="Y16" s="19"/>
      <c r="Z16" s="106">
        <f t="shared" si="4"/>
        <v>0.15</v>
      </c>
      <c r="AA16" s="106">
        <f t="shared" si="5"/>
        <v>0</v>
      </c>
      <c r="AB16" s="106">
        <f t="shared" si="6"/>
        <v>0</v>
      </c>
      <c r="AC16" s="106">
        <f t="shared" si="7"/>
        <v>0</v>
      </c>
      <c r="AD16" s="12"/>
      <c r="AE16" s="12"/>
    </row>
    <row r="17" spans="1:31" ht="38.25">
      <c r="A17" s="230">
        <v>4</v>
      </c>
      <c r="B17" s="93" t="s">
        <v>65</v>
      </c>
      <c r="C17" s="89">
        <v>0</v>
      </c>
      <c r="D17" s="86">
        <v>0.6</v>
      </c>
      <c r="E17" s="86">
        <f t="shared" si="8"/>
        <v>0.6</v>
      </c>
      <c r="F17" s="129">
        <v>2400</v>
      </c>
      <c r="G17" s="85" t="s">
        <v>20</v>
      </c>
      <c r="H17" s="60"/>
      <c r="I17" s="61"/>
      <c r="J17" s="61"/>
      <c r="K17" s="62"/>
      <c r="L17" s="63"/>
      <c r="M17" s="61"/>
      <c r="N17" s="61"/>
      <c r="O17" s="91"/>
      <c r="P17" s="282">
        <v>54560100303</v>
      </c>
      <c r="Q17" s="91" t="s">
        <v>170</v>
      </c>
      <c r="S17" s="33">
        <f t="shared" si="0"/>
        <v>2400</v>
      </c>
      <c r="T17" s="33">
        <f t="shared" si="1"/>
        <v>0</v>
      </c>
      <c r="U17" s="33">
        <f t="shared" si="2"/>
        <v>0</v>
      </c>
      <c r="V17" s="33">
        <f t="shared" si="3"/>
        <v>0</v>
      </c>
      <c r="W17" s="33"/>
      <c r="X17" s="33"/>
      <c r="Y17" s="19"/>
      <c r="Z17" s="106">
        <f t="shared" si="4"/>
        <v>0.6</v>
      </c>
      <c r="AA17" s="106">
        <f t="shared" si="5"/>
        <v>0</v>
      </c>
      <c r="AB17" s="106">
        <f t="shared" si="6"/>
        <v>0</v>
      </c>
      <c r="AC17" s="106">
        <f t="shared" si="7"/>
        <v>0</v>
      </c>
      <c r="AD17" s="12"/>
      <c r="AE17" s="12"/>
    </row>
    <row r="18" spans="1:31" ht="12.75">
      <c r="A18" s="154">
        <v>5</v>
      </c>
      <c r="B18" s="93" t="s">
        <v>66</v>
      </c>
      <c r="C18" s="89">
        <v>0</v>
      </c>
      <c r="D18" s="86">
        <v>0.42</v>
      </c>
      <c r="E18" s="86">
        <f t="shared" si="8"/>
        <v>0.42</v>
      </c>
      <c r="F18" s="61">
        <v>2091</v>
      </c>
      <c r="G18" s="85" t="s">
        <v>20</v>
      </c>
      <c r="H18" s="60"/>
      <c r="I18" s="61"/>
      <c r="J18" s="61"/>
      <c r="K18" s="62"/>
      <c r="L18" s="63"/>
      <c r="M18" s="61"/>
      <c r="N18" s="61"/>
      <c r="O18" s="91"/>
      <c r="P18" s="154">
        <v>54560100313</v>
      </c>
      <c r="Q18" s="91">
        <v>54560100313</v>
      </c>
      <c r="S18" s="33">
        <f t="shared" si="0"/>
        <v>2091</v>
      </c>
      <c r="T18" s="33">
        <f t="shared" si="1"/>
        <v>0</v>
      </c>
      <c r="U18" s="33">
        <f t="shared" si="2"/>
        <v>0</v>
      </c>
      <c r="V18" s="33">
        <f t="shared" si="3"/>
        <v>0</v>
      </c>
      <c r="W18" s="33"/>
      <c r="X18" s="33"/>
      <c r="Y18" s="19"/>
      <c r="Z18" s="106">
        <f t="shared" si="4"/>
        <v>0.42</v>
      </c>
      <c r="AA18" s="106">
        <f t="shared" si="5"/>
        <v>0</v>
      </c>
      <c r="AB18" s="106">
        <f t="shared" si="6"/>
        <v>0</v>
      </c>
      <c r="AC18" s="106">
        <f t="shared" si="7"/>
        <v>0</v>
      </c>
      <c r="AD18" s="12"/>
      <c r="AE18" s="12"/>
    </row>
    <row r="19" spans="1:31" ht="12.75">
      <c r="A19" s="154">
        <v>6</v>
      </c>
      <c r="B19" s="93" t="s">
        <v>67</v>
      </c>
      <c r="C19" s="89">
        <v>0</v>
      </c>
      <c r="D19" s="86">
        <v>0.14</v>
      </c>
      <c r="E19" s="86">
        <f t="shared" si="8"/>
        <v>0.14</v>
      </c>
      <c r="F19" s="129">
        <v>630</v>
      </c>
      <c r="G19" s="85" t="s">
        <v>20</v>
      </c>
      <c r="H19" s="60"/>
      <c r="I19" s="61"/>
      <c r="J19" s="61"/>
      <c r="K19" s="62"/>
      <c r="L19" s="63"/>
      <c r="M19" s="61"/>
      <c r="N19" s="61"/>
      <c r="O19" s="91"/>
      <c r="P19" s="154">
        <v>54560100312</v>
      </c>
      <c r="Q19" s="91">
        <v>54560100312</v>
      </c>
      <c r="S19" s="33">
        <f t="shared" si="0"/>
        <v>630</v>
      </c>
      <c r="T19" s="33">
        <f t="shared" si="1"/>
        <v>0</v>
      </c>
      <c r="U19" s="33">
        <f t="shared" si="2"/>
        <v>0</v>
      </c>
      <c r="V19" s="33">
        <f t="shared" si="3"/>
        <v>0</v>
      </c>
      <c r="W19" s="33"/>
      <c r="X19" s="33"/>
      <c r="Y19" s="19"/>
      <c r="Z19" s="106">
        <f t="shared" si="4"/>
        <v>0.14</v>
      </c>
      <c r="AA19" s="106">
        <f t="shared" si="5"/>
        <v>0</v>
      </c>
      <c r="AB19" s="106">
        <f t="shared" si="6"/>
        <v>0</v>
      </c>
      <c r="AC19" s="106">
        <f t="shared" si="7"/>
        <v>0</v>
      </c>
      <c r="AD19" s="12"/>
      <c r="AE19" s="12"/>
    </row>
    <row r="20" spans="1:31" ht="12.75">
      <c r="A20" s="160">
        <v>7</v>
      </c>
      <c r="B20" s="117" t="s">
        <v>68</v>
      </c>
      <c r="C20" s="89">
        <v>0</v>
      </c>
      <c r="D20" s="86">
        <v>0.56</v>
      </c>
      <c r="E20" s="86">
        <f t="shared" si="8"/>
        <v>0.56</v>
      </c>
      <c r="F20" s="129">
        <v>2240</v>
      </c>
      <c r="G20" s="85" t="s">
        <v>20</v>
      </c>
      <c r="H20" s="60"/>
      <c r="I20" s="61"/>
      <c r="J20" s="61"/>
      <c r="K20" s="62"/>
      <c r="L20" s="63"/>
      <c r="M20" s="61"/>
      <c r="N20" s="61"/>
      <c r="O20" s="91"/>
      <c r="P20" s="323">
        <v>54560100341</v>
      </c>
      <c r="Q20" s="91">
        <v>54560100341</v>
      </c>
      <c r="S20" s="33">
        <f t="shared" si="0"/>
        <v>2240</v>
      </c>
      <c r="T20" s="33">
        <f t="shared" si="1"/>
        <v>0</v>
      </c>
      <c r="U20" s="33">
        <f t="shared" si="2"/>
        <v>0</v>
      </c>
      <c r="V20" s="33">
        <f t="shared" si="3"/>
        <v>0</v>
      </c>
      <c r="W20" s="33"/>
      <c r="X20" s="33"/>
      <c r="Y20" s="19"/>
      <c r="Z20" s="106">
        <f t="shared" si="4"/>
        <v>0.56</v>
      </c>
      <c r="AA20" s="106">
        <f t="shared" si="5"/>
        <v>0</v>
      </c>
      <c r="AB20" s="106">
        <f t="shared" si="6"/>
        <v>0</v>
      </c>
      <c r="AC20" s="106">
        <f t="shared" si="7"/>
        <v>0</v>
      </c>
      <c r="AD20" s="12"/>
      <c r="AE20" s="12"/>
    </row>
    <row r="21" spans="1:31" ht="14.25" customHeight="1">
      <c r="A21" s="159"/>
      <c r="B21" s="124"/>
      <c r="C21" s="89">
        <v>0.56</v>
      </c>
      <c r="D21" s="86">
        <v>0.581</v>
      </c>
      <c r="E21" s="86">
        <f t="shared" si="8"/>
        <v>0.020999999999999908</v>
      </c>
      <c r="F21" s="129">
        <v>1040</v>
      </c>
      <c r="G21" s="85" t="s">
        <v>19</v>
      </c>
      <c r="H21" s="60"/>
      <c r="I21" s="61"/>
      <c r="J21" s="61"/>
      <c r="K21" s="62"/>
      <c r="L21" s="63"/>
      <c r="M21" s="61"/>
      <c r="N21" s="61"/>
      <c r="O21" s="91"/>
      <c r="P21" s="324"/>
      <c r="Q21" s="91">
        <v>54560100341</v>
      </c>
      <c r="S21" s="33">
        <f t="shared" si="0"/>
        <v>0</v>
      </c>
      <c r="T21" s="33">
        <f t="shared" si="1"/>
        <v>0</v>
      </c>
      <c r="U21" s="33">
        <f t="shared" si="2"/>
        <v>0</v>
      </c>
      <c r="V21" s="33">
        <f t="shared" si="3"/>
        <v>1040</v>
      </c>
      <c r="W21" s="33"/>
      <c r="X21" s="33"/>
      <c r="Y21" s="19"/>
      <c r="Z21" s="106">
        <f t="shared" si="4"/>
        <v>0</v>
      </c>
      <c r="AA21" s="106">
        <f t="shared" si="5"/>
        <v>0</v>
      </c>
      <c r="AB21" s="106">
        <f t="shared" si="6"/>
        <v>0</v>
      </c>
      <c r="AC21" s="106">
        <f t="shared" si="7"/>
        <v>0.020999999999999908</v>
      </c>
      <c r="AD21" s="12"/>
      <c r="AE21" s="12"/>
    </row>
    <row r="22" spans="1:31" ht="13.5" thickBot="1">
      <c r="A22" s="155"/>
      <c r="B22" s="94"/>
      <c r="C22" s="90"/>
      <c r="D22" s="87"/>
      <c r="E22" s="87"/>
      <c r="F22" s="81"/>
      <c r="G22" s="82"/>
      <c r="H22" s="88"/>
      <c r="I22" s="81"/>
      <c r="J22" s="81"/>
      <c r="K22" s="96"/>
      <c r="L22" s="99"/>
      <c r="M22" s="81"/>
      <c r="N22" s="81"/>
      <c r="O22" s="92"/>
      <c r="P22" s="155"/>
      <c r="Q22" s="92"/>
      <c r="S22" s="33">
        <f t="shared" si="0"/>
        <v>0</v>
      </c>
      <c r="T22" s="33">
        <f t="shared" si="1"/>
        <v>0</v>
      </c>
      <c r="U22" s="33">
        <f t="shared" si="2"/>
        <v>0</v>
      </c>
      <c r="V22" s="33">
        <f t="shared" si="3"/>
        <v>0</v>
      </c>
      <c r="W22" s="33"/>
      <c r="X22" s="33"/>
      <c r="Y22" s="19"/>
      <c r="Z22" s="106">
        <f t="shared" si="4"/>
        <v>0</v>
      </c>
      <c r="AA22" s="106">
        <f t="shared" si="5"/>
        <v>0</v>
      </c>
      <c r="AB22" s="106">
        <f t="shared" si="6"/>
        <v>0</v>
      </c>
      <c r="AC22" s="106">
        <f t="shared" si="7"/>
        <v>0</v>
      </c>
      <c r="AD22" s="12"/>
      <c r="AE22" s="12"/>
    </row>
    <row r="23" spans="1:31" ht="14.25" thickBot="1" thickTop="1">
      <c r="A23" s="25">
        <f>COUNTA(A13:A22)</f>
        <v>7</v>
      </c>
      <c r="B23" s="5" t="s">
        <v>22</v>
      </c>
      <c r="C23" s="29"/>
      <c r="D23" s="29"/>
      <c r="E23" s="30">
        <f>SUM(E13:E22)</f>
        <v>2.701</v>
      </c>
      <c r="F23" s="26">
        <f>SUM(F13:F22)</f>
        <v>12241</v>
      </c>
      <c r="G23" s="5"/>
      <c r="H23" s="25">
        <f>COUNTA(H13:H22)</f>
        <v>0</v>
      </c>
      <c r="I23" s="7"/>
      <c r="J23" s="7"/>
      <c r="K23" s="97">
        <f>SUM(K13:K22)</f>
        <v>0</v>
      </c>
      <c r="L23" s="26">
        <f>SUM(L13:L22)</f>
        <v>0</v>
      </c>
      <c r="S23" s="34">
        <f aca="true" t="shared" si="9" ref="S23:X23">SUM(S13:S22)</f>
        <v>11201</v>
      </c>
      <c r="T23" s="34">
        <f t="shared" si="9"/>
        <v>0</v>
      </c>
      <c r="U23" s="34">
        <f t="shared" si="9"/>
        <v>0</v>
      </c>
      <c r="V23" s="34">
        <f t="shared" si="9"/>
        <v>1040</v>
      </c>
      <c r="W23" s="34">
        <f t="shared" si="9"/>
        <v>0</v>
      </c>
      <c r="X23" s="34">
        <f t="shared" si="9"/>
        <v>0</v>
      </c>
      <c r="Z23" s="13">
        <f aca="true" t="shared" si="10" ref="Z23:AE23">SUM(Z13:Z22)</f>
        <v>2.68</v>
      </c>
      <c r="AA23" s="13">
        <f t="shared" si="10"/>
        <v>0</v>
      </c>
      <c r="AB23" s="13">
        <f t="shared" si="10"/>
        <v>0</v>
      </c>
      <c r="AC23" s="13">
        <f t="shared" si="10"/>
        <v>0.020999999999999908</v>
      </c>
      <c r="AD23" s="13">
        <f t="shared" si="10"/>
        <v>0</v>
      </c>
      <c r="AE23" s="13">
        <f t="shared" si="10"/>
        <v>0</v>
      </c>
    </row>
    <row r="24" spans="1:11" ht="12.75">
      <c r="A24" s="8" t="s">
        <v>15</v>
      </c>
      <c r="B24" s="8" t="s">
        <v>16</v>
      </c>
      <c r="E24" s="100">
        <f>SUMIF(G13:G22,"melnais",E13:E22)</f>
        <v>2.68</v>
      </c>
      <c r="F24" s="101">
        <f>SUMIF(G13:G22,"melnais",F13:F22)</f>
        <v>11201</v>
      </c>
      <c r="G24" s="7"/>
      <c r="H24" s="8" t="s">
        <v>15</v>
      </c>
      <c r="I24" s="7"/>
      <c r="J24" s="7"/>
      <c r="K24" s="7"/>
    </row>
    <row r="25" spans="1:11" ht="12.75">
      <c r="A25" s="8"/>
      <c r="B25" s="8" t="s">
        <v>17</v>
      </c>
      <c r="E25" s="100">
        <f>SUMIF(G13:G22,"grants (šķembas)",E13:E22)</f>
        <v>0</v>
      </c>
      <c r="F25" s="101">
        <f>SUMIF(G13:G22,"grants (šķembas)",F13:F22)</f>
        <v>0</v>
      </c>
      <c r="G25" s="7"/>
      <c r="H25" s="7"/>
      <c r="I25" s="7"/>
      <c r="J25" s="7"/>
      <c r="K25" s="7"/>
    </row>
    <row r="26" spans="1:11" ht="12.75">
      <c r="A26" s="8"/>
      <c r="B26" s="8" t="s">
        <v>18</v>
      </c>
      <c r="E26" s="31">
        <f>AB23</f>
        <v>0</v>
      </c>
      <c r="F26" s="10">
        <f>U23</f>
        <v>0</v>
      </c>
      <c r="G26" s="8"/>
      <c r="H26" s="8"/>
      <c r="I26" s="8"/>
      <c r="J26" s="8"/>
      <c r="K26" s="8"/>
    </row>
    <row r="27" spans="2:20" ht="12.75">
      <c r="B27" s="1" t="s">
        <v>19</v>
      </c>
      <c r="E27" s="100">
        <f>SUMIF(G13:G22,"bez seguma",E13:E22)</f>
        <v>0.020999999999999908</v>
      </c>
      <c r="F27" s="101">
        <f>SUMIF(G13:G22,"bez seguma",F13:F22)</f>
        <v>1040</v>
      </c>
      <c r="T27" s="291"/>
    </row>
    <row r="28" spans="5:6" ht="12.75">
      <c r="E28" s="29"/>
      <c r="F28" s="29"/>
    </row>
    <row r="30" spans="1:17" ht="12.75" customHeight="1">
      <c r="A30" s="342" t="s">
        <v>38</v>
      </c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</row>
    <row r="31" ht="13.5" thickBot="1"/>
    <row r="32" spans="1:17" ht="14.25" customHeight="1" thickBot="1" thickTop="1">
      <c r="A32" s="396" t="s">
        <v>179</v>
      </c>
      <c r="B32" s="398" t="s">
        <v>30</v>
      </c>
      <c r="C32" s="386" t="s">
        <v>3</v>
      </c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8"/>
      <c r="O32" s="389"/>
      <c r="P32" s="390" t="s">
        <v>180</v>
      </c>
      <c r="Q32" s="391"/>
    </row>
    <row r="33" spans="1:17" ht="13.5" customHeight="1" thickTop="1">
      <c r="A33" s="403"/>
      <c r="B33" s="401"/>
      <c r="C33" s="396" t="s">
        <v>192</v>
      </c>
      <c r="D33" s="397"/>
      <c r="E33" s="397"/>
      <c r="F33" s="397"/>
      <c r="G33" s="398"/>
      <c r="H33" s="407" t="s">
        <v>182</v>
      </c>
      <c r="I33" s="408"/>
      <c r="J33" s="408"/>
      <c r="K33" s="408"/>
      <c r="L33" s="408"/>
      <c r="M33" s="408"/>
      <c r="N33" s="409"/>
      <c r="O33" s="391" t="s">
        <v>183</v>
      </c>
      <c r="P33" s="392"/>
      <c r="Q33" s="393"/>
    </row>
    <row r="34" spans="1:17" ht="12.75" customHeight="1">
      <c r="A34" s="403"/>
      <c r="B34" s="401"/>
      <c r="C34" s="403" t="s">
        <v>5</v>
      </c>
      <c r="D34" s="399"/>
      <c r="E34" s="399" t="s">
        <v>6</v>
      </c>
      <c r="F34" s="399" t="s">
        <v>11</v>
      </c>
      <c r="G34" s="401" t="s">
        <v>7</v>
      </c>
      <c r="H34" s="403" t="s">
        <v>8</v>
      </c>
      <c r="I34" s="399" t="s">
        <v>9</v>
      </c>
      <c r="J34" s="399"/>
      <c r="K34" s="399" t="s">
        <v>10</v>
      </c>
      <c r="L34" s="399" t="s">
        <v>11</v>
      </c>
      <c r="M34" s="399" t="s">
        <v>193</v>
      </c>
      <c r="N34" s="399" t="s">
        <v>12</v>
      </c>
      <c r="O34" s="394"/>
      <c r="P34" s="384" t="s">
        <v>4</v>
      </c>
      <c r="Q34" s="394" t="s">
        <v>194</v>
      </c>
    </row>
    <row r="35" spans="1:31" ht="53.25" customHeight="1" thickBot="1">
      <c r="A35" s="404"/>
      <c r="B35" s="402"/>
      <c r="C35" s="287" t="s">
        <v>13</v>
      </c>
      <c r="D35" s="288" t="s">
        <v>14</v>
      </c>
      <c r="E35" s="400"/>
      <c r="F35" s="400"/>
      <c r="G35" s="402"/>
      <c r="H35" s="404"/>
      <c r="I35" s="288" t="s">
        <v>0</v>
      </c>
      <c r="J35" s="288" t="s">
        <v>195</v>
      </c>
      <c r="K35" s="400"/>
      <c r="L35" s="400"/>
      <c r="M35" s="400"/>
      <c r="N35" s="400"/>
      <c r="O35" s="395"/>
      <c r="P35" s="385"/>
      <c r="Q35" s="395"/>
      <c r="S35" s="406" t="s">
        <v>23</v>
      </c>
      <c r="T35" s="406"/>
      <c r="U35" s="406"/>
      <c r="V35" s="406"/>
      <c r="W35" s="406"/>
      <c r="X35" s="406"/>
      <c r="Y35" s="19"/>
      <c r="Z35" s="406" t="s">
        <v>6</v>
      </c>
      <c r="AA35" s="406"/>
      <c r="AB35" s="406"/>
      <c r="AC35" s="406"/>
      <c r="AD35" s="406"/>
      <c r="AE35" s="406"/>
    </row>
    <row r="36" spans="1:31" ht="14.25" thickBot="1" thickTop="1">
      <c r="A36" s="20">
        <v>1</v>
      </c>
      <c r="B36" s="21">
        <v>2</v>
      </c>
      <c r="C36" s="22">
        <v>3</v>
      </c>
      <c r="D36" s="23">
        <v>4</v>
      </c>
      <c r="E36" s="23">
        <v>5</v>
      </c>
      <c r="F36" s="23">
        <v>6</v>
      </c>
      <c r="G36" s="24">
        <v>7</v>
      </c>
      <c r="H36" s="22">
        <v>8</v>
      </c>
      <c r="I36" s="23">
        <v>9</v>
      </c>
      <c r="J36" s="23">
        <v>10</v>
      </c>
      <c r="K36" s="23">
        <v>11</v>
      </c>
      <c r="L36" s="23">
        <v>12</v>
      </c>
      <c r="M36" s="23">
        <v>13</v>
      </c>
      <c r="N36" s="289">
        <v>14</v>
      </c>
      <c r="O36" s="24">
        <v>15</v>
      </c>
      <c r="P36" s="290">
        <v>16</v>
      </c>
      <c r="Q36" s="286">
        <v>17</v>
      </c>
      <c r="S36" s="11" t="s">
        <v>20</v>
      </c>
      <c r="T36" s="11" t="s">
        <v>17</v>
      </c>
      <c r="U36" s="11" t="s">
        <v>18</v>
      </c>
      <c r="V36" s="11" t="s">
        <v>19</v>
      </c>
      <c r="W36" s="11"/>
      <c r="X36" s="11"/>
      <c r="Y36" s="19"/>
      <c r="Z36" s="11" t="s">
        <v>20</v>
      </c>
      <c r="AA36" s="11" t="s">
        <v>17</v>
      </c>
      <c r="AB36" s="11" t="s">
        <v>18</v>
      </c>
      <c r="AC36" s="11" t="s">
        <v>19</v>
      </c>
      <c r="AD36" s="11"/>
      <c r="AE36" s="11"/>
    </row>
    <row r="37" spans="1:31" ht="13.5" thickTop="1">
      <c r="A37" s="157"/>
      <c r="B37" s="156"/>
      <c r="C37" s="130"/>
      <c r="D37" s="131"/>
      <c r="E37" s="131"/>
      <c r="F37" s="137"/>
      <c r="G37" s="138"/>
      <c r="H37" s="102"/>
      <c r="I37" s="103"/>
      <c r="J37" s="103"/>
      <c r="K37" s="103"/>
      <c r="L37" s="103"/>
      <c r="M37" s="103"/>
      <c r="N37" s="262"/>
      <c r="O37" s="278"/>
      <c r="P37" s="157"/>
      <c r="Q37" s="278"/>
      <c r="S37" s="104">
        <f>IF(G37=S$36,F37,0)</f>
        <v>0</v>
      </c>
      <c r="T37" s="104">
        <f>IF(G37=T$36,F37,0)</f>
        <v>0</v>
      </c>
      <c r="U37" s="104">
        <f>IF(G37=U$36,F37,0)</f>
        <v>0</v>
      </c>
      <c r="V37" s="104">
        <f>IF(G37=V$36,F37,0)</f>
        <v>0</v>
      </c>
      <c r="W37" s="104"/>
      <c r="X37" s="104"/>
      <c r="Y37" s="19"/>
      <c r="Z37" s="106">
        <f>IF(G37=Z$36,E37,0)</f>
        <v>0</v>
      </c>
      <c r="AA37" s="106">
        <f>IF(G37=AA$36,E37,0)</f>
        <v>0</v>
      </c>
      <c r="AB37" s="106">
        <f>IF(G37=AB$36,E37,0)</f>
        <v>0</v>
      </c>
      <c r="AC37" s="106">
        <f>IF(G37=AC$36,E37,0)</f>
        <v>0</v>
      </c>
      <c r="AD37" s="106"/>
      <c r="AE37" s="106"/>
    </row>
    <row r="38" spans="1:31" ht="12.75">
      <c r="A38" s="154">
        <v>1</v>
      </c>
      <c r="B38" s="93" t="s">
        <v>60</v>
      </c>
      <c r="C38" s="89">
        <v>0</v>
      </c>
      <c r="D38" s="86">
        <v>0.55</v>
      </c>
      <c r="E38" s="86">
        <f>D38-C38</f>
        <v>0.55</v>
      </c>
      <c r="F38" s="129">
        <v>2200</v>
      </c>
      <c r="G38" s="85" t="s">
        <v>20</v>
      </c>
      <c r="H38" s="60"/>
      <c r="I38" s="61"/>
      <c r="J38" s="61"/>
      <c r="K38" s="62"/>
      <c r="L38" s="63"/>
      <c r="M38" s="61"/>
      <c r="N38" s="61"/>
      <c r="O38" s="91"/>
      <c r="P38" s="154">
        <v>54560080098</v>
      </c>
      <c r="Q38" s="91">
        <v>54560080098</v>
      </c>
      <c r="S38" s="104">
        <f>IF(G38=S$36,F38,0)</f>
        <v>2200</v>
      </c>
      <c r="T38" s="104">
        <f>IF(G38=T$36,F38,0)</f>
        <v>0</v>
      </c>
      <c r="U38" s="104">
        <f>IF(G38=U$36,F38,0)</f>
        <v>0</v>
      </c>
      <c r="V38" s="104">
        <f>IF(G38=V$36,F38,0)</f>
        <v>0</v>
      </c>
      <c r="W38" s="104"/>
      <c r="X38" s="104"/>
      <c r="Y38" s="19"/>
      <c r="Z38" s="106">
        <f>IF(G38=Z$12,E38,0)</f>
        <v>0.55</v>
      </c>
      <c r="AA38" s="106">
        <f>IF(G38=AA$12,E38,0)</f>
        <v>0</v>
      </c>
      <c r="AB38" s="106">
        <f>IF(G38=AB$12,E38,0)</f>
        <v>0</v>
      </c>
      <c r="AC38" s="106">
        <f>IF(G38=AC$12,E38,0)</f>
        <v>0</v>
      </c>
      <c r="AD38" s="106"/>
      <c r="AE38" s="106"/>
    </row>
    <row r="39" spans="1:31" ht="12.75">
      <c r="A39" s="154">
        <v>2</v>
      </c>
      <c r="B39" s="93" t="s">
        <v>148</v>
      </c>
      <c r="C39" s="89">
        <v>0</v>
      </c>
      <c r="D39" s="86">
        <v>0.37</v>
      </c>
      <c r="E39" s="86">
        <f aca="true" t="shared" si="11" ref="E39:E45">D39-C39</f>
        <v>0.37</v>
      </c>
      <c r="F39" s="129">
        <v>1768</v>
      </c>
      <c r="G39" s="85" t="s">
        <v>20</v>
      </c>
      <c r="H39" s="60"/>
      <c r="I39" s="61"/>
      <c r="J39" s="61"/>
      <c r="K39" s="62"/>
      <c r="L39" s="63"/>
      <c r="M39" s="61"/>
      <c r="N39" s="61"/>
      <c r="O39" s="91"/>
      <c r="P39" s="154">
        <v>54560080104</v>
      </c>
      <c r="Q39" s="91">
        <v>54560080104</v>
      </c>
      <c r="S39" s="104">
        <f>IF(G39=S$36,F39,0)</f>
        <v>1768</v>
      </c>
      <c r="T39" s="104">
        <f>IF(G39=T$36,F39,0)</f>
        <v>0</v>
      </c>
      <c r="U39" s="104">
        <f>IF(G39=U$36,F39,0)</f>
        <v>0</v>
      </c>
      <c r="V39" s="104">
        <f>IF(G39=V$36,F39,0)</f>
        <v>0</v>
      </c>
      <c r="W39" s="104"/>
      <c r="X39" s="104"/>
      <c r="Y39" s="19"/>
      <c r="Z39" s="106">
        <f>IF(G39=Z$12,E39,0)</f>
        <v>0.37</v>
      </c>
      <c r="AA39" s="106">
        <f>IF(G39=AA$12,E39,0)</f>
        <v>0</v>
      </c>
      <c r="AB39" s="106">
        <f>IF(G39=AB$12,E39,0)</f>
        <v>0</v>
      </c>
      <c r="AC39" s="106">
        <f>IF(G39=AC$12,E39,0)</f>
        <v>0</v>
      </c>
      <c r="AD39" s="106"/>
      <c r="AE39" s="106"/>
    </row>
    <row r="40" spans="1:31" ht="12.75">
      <c r="A40" s="160">
        <v>3</v>
      </c>
      <c r="B40" s="117" t="s">
        <v>149</v>
      </c>
      <c r="C40" s="89">
        <v>0</v>
      </c>
      <c r="D40" s="86">
        <v>0.107</v>
      </c>
      <c r="E40" s="86">
        <f t="shared" si="11"/>
        <v>0.107</v>
      </c>
      <c r="F40" s="129">
        <v>480</v>
      </c>
      <c r="G40" s="85" t="s">
        <v>20</v>
      </c>
      <c r="H40" s="60"/>
      <c r="I40" s="61"/>
      <c r="J40" s="61"/>
      <c r="K40" s="62"/>
      <c r="L40" s="63"/>
      <c r="M40" s="61"/>
      <c r="N40" s="61"/>
      <c r="O40" s="91"/>
      <c r="P40" s="323">
        <v>54560080105</v>
      </c>
      <c r="Q40" s="91">
        <v>54560080105</v>
      </c>
      <c r="S40" s="104"/>
      <c r="T40" s="104"/>
      <c r="U40" s="104"/>
      <c r="V40" s="104"/>
      <c r="W40" s="104"/>
      <c r="X40" s="104"/>
      <c r="Y40" s="19"/>
      <c r="Z40" s="106"/>
      <c r="AA40" s="106"/>
      <c r="AB40" s="106"/>
      <c r="AC40" s="106"/>
      <c r="AD40" s="106"/>
      <c r="AE40" s="106"/>
    </row>
    <row r="41" spans="1:31" ht="12.75">
      <c r="A41" s="159"/>
      <c r="B41" s="124"/>
      <c r="C41" s="89">
        <v>0.107</v>
      </c>
      <c r="D41" s="86">
        <v>0.18</v>
      </c>
      <c r="E41" s="86">
        <f t="shared" si="11"/>
        <v>0.073</v>
      </c>
      <c r="F41" s="129">
        <v>680</v>
      </c>
      <c r="G41" s="85" t="s">
        <v>20</v>
      </c>
      <c r="H41" s="60"/>
      <c r="I41" s="61"/>
      <c r="J41" s="61"/>
      <c r="K41" s="62"/>
      <c r="L41" s="63"/>
      <c r="M41" s="61"/>
      <c r="N41" s="61"/>
      <c r="O41" s="91"/>
      <c r="P41" s="324"/>
      <c r="Q41" s="91">
        <v>54560080106</v>
      </c>
      <c r="S41" s="104"/>
      <c r="T41" s="104"/>
      <c r="U41" s="104"/>
      <c r="V41" s="104"/>
      <c r="W41" s="104"/>
      <c r="X41" s="104"/>
      <c r="Y41" s="19"/>
      <c r="Z41" s="106"/>
      <c r="AA41" s="106"/>
      <c r="AB41" s="106"/>
      <c r="AC41" s="106"/>
      <c r="AD41" s="106"/>
      <c r="AE41" s="106"/>
    </row>
    <row r="42" spans="1:31" ht="12.75">
      <c r="A42" s="154">
        <v>4</v>
      </c>
      <c r="B42" s="93" t="s">
        <v>61</v>
      </c>
      <c r="C42" s="89">
        <v>0</v>
      </c>
      <c r="D42" s="86">
        <v>0.23</v>
      </c>
      <c r="E42" s="86">
        <f t="shared" si="11"/>
        <v>0.23</v>
      </c>
      <c r="F42" s="129">
        <v>880</v>
      </c>
      <c r="G42" s="85" t="s">
        <v>20</v>
      </c>
      <c r="H42" s="60"/>
      <c r="I42" s="61"/>
      <c r="J42" s="61"/>
      <c r="K42" s="62"/>
      <c r="L42" s="63"/>
      <c r="M42" s="61"/>
      <c r="N42" s="61"/>
      <c r="O42" s="91"/>
      <c r="P42" s="154">
        <v>54560080099</v>
      </c>
      <c r="Q42" s="91">
        <v>54560080099</v>
      </c>
      <c r="S42" s="104"/>
      <c r="T42" s="104"/>
      <c r="U42" s="104"/>
      <c r="V42" s="104"/>
      <c r="W42" s="104"/>
      <c r="X42" s="104"/>
      <c r="Y42" s="19"/>
      <c r="Z42" s="106"/>
      <c r="AA42" s="106"/>
      <c r="AB42" s="106"/>
      <c r="AC42" s="106"/>
      <c r="AD42" s="106"/>
      <c r="AE42" s="106"/>
    </row>
    <row r="43" spans="1:31" ht="12.75">
      <c r="A43" s="160">
        <v>5</v>
      </c>
      <c r="B43" s="117" t="s">
        <v>62</v>
      </c>
      <c r="C43" s="89">
        <v>0</v>
      </c>
      <c r="D43" s="86">
        <v>0.07</v>
      </c>
      <c r="E43" s="86">
        <f t="shared" si="11"/>
        <v>0.07</v>
      </c>
      <c r="F43" s="129">
        <v>280</v>
      </c>
      <c r="G43" s="59" t="s">
        <v>17</v>
      </c>
      <c r="H43" s="60"/>
      <c r="I43" s="61"/>
      <c r="J43" s="61"/>
      <c r="K43" s="62"/>
      <c r="L43" s="63"/>
      <c r="M43" s="61"/>
      <c r="N43" s="61"/>
      <c r="O43" s="91"/>
      <c r="P43" s="323">
        <v>54560080136</v>
      </c>
      <c r="Q43" s="91">
        <v>54560080154</v>
      </c>
      <c r="S43" s="104"/>
      <c r="T43" s="104"/>
      <c r="U43" s="104"/>
      <c r="V43" s="104"/>
      <c r="W43" s="104"/>
      <c r="X43" s="104"/>
      <c r="Y43" s="19"/>
      <c r="Z43" s="106"/>
      <c r="AA43" s="106"/>
      <c r="AB43" s="106"/>
      <c r="AC43" s="106"/>
      <c r="AD43" s="106"/>
      <c r="AE43" s="106"/>
    </row>
    <row r="44" spans="1:31" ht="25.5">
      <c r="A44" s="162"/>
      <c r="B44" s="163"/>
      <c r="C44" s="89">
        <v>0.07</v>
      </c>
      <c r="D44" s="86">
        <v>0.1</v>
      </c>
      <c r="E44" s="86">
        <f t="shared" si="11"/>
        <v>0.03</v>
      </c>
      <c r="F44" s="129">
        <v>90</v>
      </c>
      <c r="G44" s="85" t="s">
        <v>20</v>
      </c>
      <c r="H44" s="60"/>
      <c r="I44" s="61"/>
      <c r="J44" s="61"/>
      <c r="K44" s="62"/>
      <c r="L44" s="63"/>
      <c r="M44" s="61"/>
      <c r="N44" s="61"/>
      <c r="O44" s="91"/>
      <c r="P44" s="325"/>
      <c r="Q44" s="91" t="s">
        <v>144</v>
      </c>
      <c r="S44" s="104"/>
      <c r="T44" s="104"/>
      <c r="U44" s="104"/>
      <c r="V44" s="104"/>
      <c r="W44" s="104"/>
      <c r="X44" s="104"/>
      <c r="Y44" s="19"/>
      <c r="Z44" s="106"/>
      <c r="AA44" s="106"/>
      <c r="AB44" s="106"/>
      <c r="AC44" s="106"/>
      <c r="AD44" s="106"/>
      <c r="AE44" s="106"/>
    </row>
    <row r="45" spans="1:31" ht="12.75">
      <c r="A45" s="159"/>
      <c r="B45" s="124"/>
      <c r="C45" s="89">
        <v>0.1</v>
      </c>
      <c r="D45" s="86">
        <v>0.142</v>
      </c>
      <c r="E45" s="86">
        <f t="shared" si="11"/>
        <v>0.04199999999999998</v>
      </c>
      <c r="F45" s="129">
        <v>200</v>
      </c>
      <c r="G45" s="85" t="s">
        <v>19</v>
      </c>
      <c r="H45" s="60"/>
      <c r="I45" s="61"/>
      <c r="J45" s="61"/>
      <c r="K45" s="62"/>
      <c r="L45" s="63"/>
      <c r="M45" s="61"/>
      <c r="N45" s="61"/>
      <c r="O45" s="91"/>
      <c r="P45" s="324"/>
      <c r="Q45" s="91">
        <v>54560080154</v>
      </c>
      <c r="S45" s="104"/>
      <c r="T45" s="104"/>
      <c r="U45" s="104"/>
      <c r="V45" s="104"/>
      <c r="W45" s="104"/>
      <c r="X45" s="104"/>
      <c r="Y45" s="19"/>
      <c r="Z45" s="106"/>
      <c r="AA45" s="106"/>
      <c r="AB45" s="106"/>
      <c r="AC45" s="106"/>
      <c r="AD45" s="106"/>
      <c r="AE45" s="106"/>
    </row>
    <row r="46" spans="1:31" ht="13.5" thickBot="1">
      <c r="A46" s="155"/>
      <c r="B46" s="94"/>
      <c r="C46" s="90"/>
      <c r="D46" s="87"/>
      <c r="E46" s="87"/>
      <c r="F46" s="139"/>
      <c r="G46" s="92"/>
      <c r="H46" s="88"/>
      <c r="I46" s="81"/>
      <c r="J46" s="81"/>
      <c r="K46" s="81"/>
      <c r="L46" s="81"/>
      <c r="M46" s="81"/>
      <c r="N46" s="81"/>
      <c r="O46" s="92"/>
      <c r="P46" s="155"/>
      <c r="Q46" s="92"/>
      <c r="S46" s="104">
        <f>IF(G46=S$36,F46,0)</f>
        <v>0</v>
      </c>
      <c r="T46" s="104">
        <f>IF(G46=T$36,F46,0)</f>
        <v>0</v>
      </c>
      <c r="U46" s="104">
        <f>IF(G46=U$36,F46,0)</f>
        <v>0</v>
      </c>
      <c r="V46" s="104">
        <f>IF(G46=V$36,F46,0)</f>
        <v>0</v>
      </c>
      <c r="W46" s="104"/>
      <c r="X46" s="104"/>
      <c r="Y46" s="19"/>
      <c r="Z46" s="106">
        <f>IF(G46=Z$12,E46,0)</f>
        <v>0</v>
      </c>
      <c r="AA46" s="106">
        <f>IF(G46=AA$12,E46,0)</f>
        <v>0</v>
      </c>
      <c r="AB46" s="106">
        <f>IF(G46=AB$12,E46,0)</f>
        <v>0</v>
      </c>
      <c r="AC46" s="106">
        <f>IF(G46=AC$12,E46,0)</f>
        <v>0</v>
      </c>
      <c r="AD46" s="106"/>
      <c r="AE46" s="106"/>
    </row>
    <row r="47" spans="1:31" ht="14.25" thickBot="1" thickTop="1">
      <c r="A47" s="25">
        <f>COUNTA(A37:A46)</f>
        <v>5</v>
      </c>
      <c r="B47" s="5" t="s">
        <v>22</v>
      </c>
      <c r="C47" s="29"/>
      <c r="D47" s="29"/>
      <c r="E47" s="30">
        <f>SUM(E37:E46)</f>
        <v>1.4720000000000002</v>
      </c>
      <c r="F47" s="26">
        <f>SUM(F37:F46)</f>
        <v>6578</v>
      </c>
      <c r="G47" s="5"/>
      <c r="H47" s="25">
        <f>COUNTA(H37:H46)</f>
        <v>0</v>
      </c>
      <c r="I47" s="7"/>
      <c r="J47" s="7"/>
      <c r="K47" s="97">
        <f>SUM(K37:K46)</f>
        <v>0</v>
      </c>
      <c r="L47" s="26">
        <f>SUM(L37:L46)</f>
        <v>0</v>
      </c>
      <c r="S47" s="105">
        <f aca="true" t="shared" si="12" ref="S47:X47">SUM(S37:S46)</f>
        <v>3968</v>
      </c>
      <c r="T47" s="105">
        <f t="shared" si="12"/>
        <v>0</v>
      </c>
      <c r="U47" s="105">
        <f t="shared" si="12"/>
        <v>0</v>
      </c>
      <c r="V47" s="105">
        <f t="shared" si="12"/>
        <v>0</v>
      </c>
      <c r="W47" s="105">
        <f t="shared" si="12"/>
        <v>0</v>
      </c>
      <c r="X47" s="105">
        <f t="shared" si="12"/>
        <v>0</v>
      </c>
      <c r="Z47" s="107">
        <f aca="true" t="shared" si="13" ref="Z47:AE47">SUM(Z37:Z46)</f>
        <v>0.92</v>
      </c>
      <c r="AA47" s="107">
        <f t="shared" si="13"/>
        <v>0</v>
      </c>
      <c r="AB47" s="107">
        <f t="shared" si="13"/>
        <v>0</v>
      </c>
      <c r="AC47" s="107">
        <f t="shared" si="13"/>
        <v>0</v>
      </c>
      <c r="AD47" s="107">
        <f t="shared" si="13"/>
        <v>0</v>
      </c>
      <c r="AE47" s="107">
        <f t="shared" si="13"/>
        <v>0</v>
      </c>
    </row>
    <row r="48" spans="1:11" ht="12.75">
      <c r="A48" s="8" t="s">
        <v>15</v>
      </c>
      <c r="B48" s="8" t="s">
        <v>16</v>
      </c>
      <c r="C48" s="29"/>
      <c r="D48" s="29"/>
      <c r="E48" s="100">
        <f>SUMIF(G37:G46,"melnais",E37:E46)</f>
        <v>1.36</v>
      </c>
      <c r="F48" s="101">
        <f>SUMIF(G37:G46,"melnais",F37:F46)</f>
        <v>6098</v>
      </c>
      <c r="G48" s="7"/>
      <c r="H48" s="8" t="s">
        <v>15</v>
      </c>
      <c r="I48" s="7"/>
      <c r="J48" s="7"/>
      <c r="K48" s="7"/>
    </row>
    <row r="49" spans="1:11" ht="12.75">
      <c r="A49" s="8"/>
      <c r="B49" s="8" t="s">
        <v>17</v>
      </c>
      <c r="C49" s="29"/>
      <c r="D49" s="29"/>
      <c r="E49" s="100">
        <f>SUMIF(G37:G46,"grants (šķembas)",E37:E46)</f>
        <v>0.07</v>
      </c>
      <c r="F49" s="101">
        <f>SUMIF(G37:G46,"grants (šķembas)",F37:F46)</f>
        <v>280</v>
      </c>
      <c r="G49" s="7"/>
      <c r="H49" s="7"/>
      <c r="I49" s="7"/>
      <c r="J49" s="7"/>
      <c r="K49" s="7"/>
    </row>
    <row r="50" spans="1:11" ht="12.75">
      <c r="A50" s="8"/>
      <c r="B50" s="8" t="s">
        <v>18</v>
      </c>
      <c r="C50" s="29"/>
      <c r="D50" s="29"/>
      <c r="E50" s="31">
        <f>AB47</f>
        <v>0</v>
      </c>
      <c r="F50" s="10">
        <f>U47</f>
        <v>0</v>
      </c>
      <c r="G50" s="8"/>
      <c r="H50" s="8"/>
      <c r="I50" s="8"/>
      <c r="J50" s="8"/>
      <c r="K50" s="8"/>
    </row>
    <row r="51" spans="2:6" ht="12.75">
      <c r="B51" s="1" t="s">
        <v>19</v>
      </c>
      <c r="C51" s="29"/>
      <c r="D51" s="29"/>
      <c r="E51" s="100">
        <f>SUMIF(G37:G46,"bez seguma",E37:E46)</f>
        <v>0.04199999999999998</v>
      </c>
      <c r="F51" s="101">
        <f>SUMIF(G37:G46,"bez seguma",F37:F46)</f>
        <v>200</v>
      </c>
    </row>
    <row r="52" spans="5:6" ht="12.75">
      <c r="E52" s="9"/>
      <c r="F52" s="9"/>
    </row>
    <row r="53" spans="5:6" ht="12.75">
      <c r="E53" s="9"/>
      <c r="F53" s="10"/>
    </row>
    <row r="54" spans="1:17" ht="12.75">
      <c r="A54" s="294"/>
      <c r="B54" s="294"/>
      <c r="C54" s="295"/>
      <c r="D54" s="295"/>
      <c r="E54" s="296"/>
      <c r="F54" s="297"/>
      <c r="G54" s="294"/>
      <c r="H54" s="294"/>
      <c r="I54" s="294"/>
      <c r="J54" s="294"/>
      <c r="K54" s="294"/>
      <c r="L54" s="293"/>
      <c r="M54" s="293"/>
      <c r="N54" s="293"/>
      <c r="O54" s="293"/>
      <c r="P54" s="293"/>
      <c r="Q54" s="293"/>
    </row>
    <row r="55" spans="1:17" ht="12.75">
      <c r="A55" s="293"/>
      <c r="B55" s="293"/>
      <c r="C55" s="295"/>
      <c r="D55" s="295"/>
      <c r="E55" s="298"/>
      <c r="F55" s="299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</row>
    <row r="56" spans="1:17" ht="14.25" customHeight="1">
      <c r="A56" s="293"/>
      <c r="B56" s="293"/>
      <c r="C56" s="295"/>
      <c r="D56" s="295"/>
      <c r="E56" s="298"/>
      <c r="F56" s="299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</row>
    <row r="57" spans="5:6" ht="12.75">
      <c r="E57" s="9"/>
      <c r="F57" s="10"/>
    </row>
    <row r="58" spans="1:17" ht="12.75" customHeight="1">
      <c r="A58" s="342" t="s">
        <v>39</v>
      </c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</row>
    <row r="59" ht="48" customHeight="1" thickBot="1"/>
    <row r="60" spans="1:17" ht="14.25" thickBot="1" thickTop="1">
      <c r="A60" s="396" t="s">
        <v>179</v>
      </c>
      <c r="B60" s="398" t="s">
        <v>30</v>
      </c>
      <c r="C60" s="386" t="s">
        <v>3</v>
      </c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8"/>
      <c r="O60" s="389"/>
      <c r="P60" s="390" t="s">
        <v>180</v>
      </c>
      <c r="Q60" s="391"/>
    </row>
    <row r="61" spans="1:17" ht="13.5" thickTop="1">
      <c r="A61" s="403"/>
      <c r="B61" s="401"/>
      <c r="C61" s="396" t="s">
        <v>192</v>
      </c>
      <c r="D61" s="397"/>
      <c r="E61" s="397"/>
      <c r="F61" s="397"/>
      <c r="G61" s="398"/>
      <c r="H61" s="407" t="s">
        <v>182</v>
      </c>
      <c r="I61" s="408"/>
      <c r="J61" s="408"/>
      <c r="K61" s="408"/>
      <c r="L61" s="408"/>
      <c r="M61" s="408"/>
      <c r="N61" s="409"/>
      <c r="O61" s="391" t="s">
        <v>183</v>
      </c>
      <c r="P61" s="392"/>
      <c r="Q61" s="393"/>
    </row>
    <row r="62" spans="1:17" ht="12.75">
      <c r="A62" s="403"/>
      <c r="B62" s="401"/>
      <c r="C62" s="403" t="s">
        <v>5</v>
      </c>
      <c r="D62" s="399"/>
      <c r="E62" s="399" t="s">
        <v>6</v>
      </c>
      <c r="F62" s="399" t="s">
        <v>11</v>
      </c>
      <c r="G62" s="401" t="s">
        <v>7</v>
      </c>
      <c r="H62" s="403" t="s">
        <v>8</v>
      </c>
      <c r="I62" s="399" t="s">
        <v>9</v>
      </c>
      <c r="J62" s="399"/>
      <c r="K62" s="399" t="s">
        <v>10</v>
      </c>
      <c r="L62" s="399" t="s">
        <v>11</v>
      </c>
      <c r="M62" s="399" t="s">
        <v>193</v>
      </c>
      <c r="N62" s="399" t="s">
        <v>12</v>
      </c>
      <c r="O62" s="394"/>
      <c r="P62" s="384" t="s">
        <v>4</v>
      </c>
      <c r="Q62" s="394" t="s">
        <v>194</v>
      </c>
    </row>
    <row r="63" spans="1:31" ht="26.25" thickBot="1">
      <c r="A63" s="404"/>
      <c r="B63" s="402"/>
      <c r="C63" s="287" t="s">
        <v>13</v>
      </c>
      <c r="D63" s="288" t="s">
        <v>14</v>
      </c>
      <c r="E63" s="400"/>
      <c r="F63" s="400"/>
      <c r="G63" s="402"/>
      <c r="H63" s="404"/>
      <c r="I63" s="288" t="s">
        <v>0</v>
      </c>
      <c r="J63" s="288" t="s">
        <v>195</v>
      </c>
      <c r="K63" s="400"/>
      <c r="L63" s="400"/>
      <c r="M63" s="400"/>
      <c r="N63" s="400"/>
      <c r="O63" s="395"/>
      <c r="P63" s="385"/>
      <c r="Q63" s="395"/>
      <c r="S63" s="406" t="s">
        <v>23</v>
      </c>
      <c r="T63" s="406"/>
      <c r="U63" s="406"/>
      <c r="V63" s="406"/>
      <c r="W63" s="406"/>
      <c r="X63" s="406"/>
      <c r="Y63" s="19"/>
      <c r="Z63" s="406" t="s">
        <v>6</v>
      </c>
      <c r="AA63" s="406"/>
      <c r="AB63" s="406"/>
      <c r="AC63" s="406"/>
      <c r="AD63" s="406"/>
      <c r="AE63" s="406"/>
    </row>
    <row r="64" spans="1:31" ht="14.25" thickBot="1" thickTop="1">
      <c r="A64" s="20">
        <v>1</v>
      </c>
      <c r="B64" s="21">
        <v>2</v>
      </c>
      <c r="C64" s="22">
        <v>3</v>
      </c>
      <c r="D64" s="23">
        <v>4</v>
      </c>
      <c r="E64" s="23">
        <v>5</v>
      </c>
      <c r="F64" s="23">
        <v>6</v>
      </c>
      <c r="G64" s="24">
        <v>7</v>
      </c>
      <c r="H64" s="22">
        <v>8</v>
      </c>
      <c r="I64" s="23">
        <v>9</v>
      </c>
      <c r="J64" s="23">
        <v>10</v>
      </c>
      <c r="K64" s="23">
        <v>11</v>
      </c>
      <c r="L64" s="23">
        <v>12</v>
      </c>
      <c r="M64" s="23">
        <v>13</v>
      </c>
      <c r="N64" s="289">
        <v>14</v>
      </c>
      <c r="O64" s="24">
        <v>15</v>
      </c>
      <c r="P64" s="290">
        <v>16</v>
      </c>
      <c r="Q64" s="286">
        <v>17</v>
      </c>
      <c r="S64" s="11" t="s">
        <v>20</v>
      </c>
      <c r="T64" s="11" t="s">
        <v>17</v>
      </c>
      <c r="U64" s="11" t="s">
        <v>18</v>
      </c>
      <c r="V64" s="11" t="s">
        <v>19</v>
      </c>
      <c r="W64" s="11"/>
      <c r="X64" s="11"/>
      <c r="Y64" s="19"/>
      <c r="Z64" s="11" t="s">
        <v>20</v>
      </c>
      <c r="AA64" s="11" t="s">
        <v>17</v>
      </c>
      <c r="AB64" s="11" t="s">
        <v>18</v>
      </c>
      <c r="AC64" s="11" t="s">
        <v>19</v>
      </c>
      <c r="AD64" s="11"/>
      <c r="AE64" s="11"/>
    </row>
    <row r="65" spans="1:31" ht="13.5" thickTop="1">
      <c r="A65" s="157"/>
      <c r="B65" s="156"/>
      <c r="C65" s="130"/>
      <c r="D65" s="131"/>
      <c r="E65" s="131"/>
      <c r="F65" s="132"/>
      <c r="G65" s="108"/>
      <c r="H65" s="102"/>
      <c r="I65" s="103"/>
      <c r="J65" s="103"/>
      <c r="K65" s="146"/>
      <c r="L65" s="133"/>
      <c r="M65" s="103"/>
      <c r="N65" s="262"/>
      <c r="O65" s="278"/>
      <c r="P65" s="157"/>
      <c r="Q65" s="278"/>
      <c r="S65" s="104">
        <f>IF(G65=S$64,F65,0)</f>
        <v>0</v>
      </c>
      <c r="T65" s="104">
        <f>IF(G65=T$64,F65,0)</f>
        <v>0</v>
      </c>
      <c r="U65" s="104">
        <f>IF(G65=U$64,F65,0)</f>
        <v>0</v>
      </c>
      <c r="V65" s="104">
        <f>IF(G65=V$64,F65,0)</f>
        <v>0</v>
      </c>
      <c r="W65" s="104"/>
      <c r="X65" s="104"/>
      <c r="Y65" s="19"/>
      <c r="Z65" s="106">
        <f>IF(G65=Z$64,E65,0)</f>
        <v>0</v>
      </c>
      <c r="AA65" s="106">
        <f>IF(G65=AA$64,E65,0)</f>
        <v>0</v>
      </c>
      <c r="AB65" s="106">
        <f>IF(G65=AB$64,E65,0)</f>
        <v>0</v>
      </c>
      <c r="AC65" s="106">
        <f>IF(G65=AC$64,E65,0)</f>
        <v>0</v>
      </c>
      <c r="AD65" s="106"/>
      <c r="AE65" s="106"/>
    </row>
    <row r="66" spans="1:31" ht="12.75">
      <c r="A66" s="160">
        <v>1</v>
      </c>
      <c r="B66" s="117" t="s">
        <v>147</v>
      </c>
      <c r="C66" s="89">
        <v>0</v>
      </c>
      <c r="D66" s="86">
        <v>1.21</v>
      </c>
      <c r="E66" s="86">
        <f>D66-C66</f>
        <v>1.21</v>
      </c>
      <c r="F66" s="140">
        <v>5687</v>
      </c>
      <c r="G66" s="85" t="s">
        <v>20</v>
      </c>
      <c r="H66" s="60"/>
      <c r="I66" s="61"/>
      <c r="J66" s="61"/>
      <c r="K66" s="121"/>
      <c r="L66" s="147"/>
      <c r="M66" s="61"/>
      <c r="N66" s="61"/>
      <c r="O66" s="91"/>
      <c r="P66" s="323">
        <v>54560060231</v>
      </c>
      <c r="Q66" s="91">
        <v>54560060231</v>
      </c>
      <c r="S66" s="104">
        <f>IF(G66=S$64,F66,0)</f>
        <v>5687</v>
      </c>
      <c r="T66" s="104">
        <f>IF(G66=T$64,F66,0)</f>
        <v>0</v>
      </c>
      <c r="U66" s="104">
        <f>IF(G66=U$64,F66,0)</f>
        <v>0</v>
      </c>
      <c r="V66" s="104">
        <f>IF(G66=V$64,F66,0)</f>
        <v>0</v>
      </c>
      <c r="W66" s="104"/>
      <c r="X66" s="104"/>
      <c r="Y66" s="19"/>
      <c r="Z66" s="106">
        <f>IF(G66=Z$64,E66,0)</f>
        <v>1.21</v>
      </c>
      <c r="AA66" s="106">
        <f>IF(G66=AA$64,E66,0)</f>
        <v>0</v>
      </c>
      <c r="AB66" s="106">
        <f>IF(G66=AB$64,E66,0)</f>
        <v>0</v>
      </c>
      <c r="AC66" s="106">
        <f>IF(G66=AC$64,E66,0)</f>
        <v>0</v>
      </c>
      <c r="AD66" s="106"/>
      <c r="AE66" s="106"/>
    </row>
    <row r="67" spans="1:31" ht="12.75">
      <c r="A67" s="159"/>
      <c r="B67" s="124"/>
      <c r="C67" s="89">
        <v>1.21</v>
      </c>
      <c r="D67" s="86">
        <v>1.36</v>
      </c>
      <c r="E67" s="86">
        <f>D67-Q73</f>
        <v>1.36</v>
      </c>
      <c r="F67" s="140">
        <v>94</v>
      </c>
      <c r="G67" s="59" t="s">
        <v>17</v>
      </c>
      <c r="H67" s="60"/>
      <c r="I67" s="61"/>
      <c r="J67" s="61"/>
      <c r="K67" s="121"/>
      <c r="L67" s="147"/>
      <c r="M67" s="61"/>
      <c r="N67" s="61"/>
      <c r="O67" s="91"/>
      <c r="P67" s="324"/>
      <c r="Q67" s="91">
        <v>54560060231</v>
      </c>
      <c r="S67" s="104">
        <f>IF(G67=S$64,F67,0)</f>
        <v>0</v>
      </c>
      <c r="T67" s="104">
        <f>IF(G67=T$64,F67,0)</f>
        <v>94</v>
      </c>
      <c r="U67" s="104">
        <f>IF(G67=U$64,F67,0)</f>
        <v>0</v>
      </c>
      <c r="V67" s="104">
        <f>IF(G67=V$64,F67,0)</f>
        <v>0</v>
      </c>
      <c r="W67" s="104"/>
      <c r="X67" s="104"/>
      <c r="Y67" s="19"/>
      <c r="Z67" s="106">
        <f>IF(G67=Z$64,E67,0)</f>
        <v>0</v>
      </c>
      <c r="AA67" s="106">
        <f>IF(G67=AA$64,E67,0)</f>
        <v>1.36</v>
      </c>
      <c r="AB67" s="106">
        <f>IF(G67=AB$64,E67,0)</f>
        <v>0</v>
      </c>
      <c r="AC67" s="106">
        <f>IF(G67=AC$64,E67,0)</f>
        <v>0</v>
      </c>
      <c r="AD67" s="106"/>
      <c r="AE67" s="106"/>
    </row>
    <row r="68" spans="1:31" ht="13.5" thickBot="1">
      <c r="A68" s="38"/>
      <c r="B68" s="158"/>
      <c r="C68" s="141"/>
      <c r="D68" s="142"/>
      <c r="E68" s="142"/>
      <c r="F68" s="143"/>
      <c r="G68" s="40"/>
      <c r="H68" s="41"/>
      <c r="I68" s="42"/>
      <c r="J68" s="42"/>
      <c r="K68" s="43"/>
      <c r="L68" s="44"/>
      <c r="M68" s="42"/>
      <c r="N68" s="42"/>
      <c r="O68" s="126"/>
      <c r="P68" s="38"/>
      <c r="Q68" s="126"/>
      <c r="S68" s="104">
        <f>IF(G68=S$64,F68,0)</f>
        <v>0</v>
      </c>
      <c r="T68" s="104">
        <f>IF(G68=T$64,F68,0)</f>
        <v>0</v>
      </c>
      <c r="U68" s="104">
        <f>IF(G68=U$64,F68,0)</f>
        <v>0</v>
      </c>
      <c r="V68" s="104">
        <f>IF(G68=V$64,F68,0)</f>
        <v>0</v>
      </c>
      <c r="W68" s="104"/>
      <c r="X68" s="104"/>
      <c r="Y68" s="19"/>
      <c r="Z68" s="106">
        <f>IF(G68=Z$64,E68,0)</f>
        <v>0</v>
      </c>
      <c r="AA68" s="106">
        <f>IF(G68=AA$64,E68,0)</f>
        <v>0</v>
      </c>
      <c r="AB68" s="106">
        <f>IF(G68=AB$64,E68,0)</f>
        <v>0</v>
      </c>
      <c r="AC68" s="106">
        <f>IF(G68=AC$64,E68,0)</f>
        <v>0</v>
      </c>
      <c r="AD68" s="106"/>
      <c r="AE68" s="106"/>
    </row>
    <row r="69" spans="1:31" ht="14.25" thickBot="1" thickTop="1">
      <c r="A69" s="25">
        <f>COUNTA(A65:A68)</f>
        <v>1</v>
      </c>
      <c r="B69" s="5" t="s">
        <v>22</v>
      </c>
      <c r="C69" s="29"/>
      <c r="D69" s="29"/>
      <c r="E69" s="30">
        <f>SUM(E65:E68)</f>
        <v>2.5700000000000003</v>
      </c>
      <c r="F69" s="26">
        <f>SUM(F65:F68)</f>
        <v>5781</v>
      </c>
      <c r="G69" s="5"/>
      <c r="H69" s="25">
        <f>COUNTA(H65:H68)</f>
        <v>0</v>
      </c>
      <c r="I69" s="7"/>
      <c r="J69" s="7"/>
      <c r="K69" s="97">
        <f>SUM(K65:K68)</f>
        <v>0</v>
      </c>
      <c r="L69" s="26">
        <f>SUM(L65:L68)</f>
        <v>0</v>
      </c>
      <c r="S69" s="105">
        <f aca="true" t="shared" si="14" ref="S69:X69">SUM(S65:S68)</f>
        <v>5687</v>
      </c>
      <c r="T69" s="105">
        <f t="shared" si="14"/>
        <v>94</v>
      </c>
      <c r="U69" s="105">
        <f t="shared" si="14"/>
        <v>0</v>
      </c>
      <c r="V69" s="105">
        <f t="shared" si="14"/>
        <v>0</v>
      </c>
      <c r="W69" s="105">
        <f t="shared" si="14"/>
        <v>0</v>
      </c>
      <c r="X69" s="105">
        <f t="shared" si="14"/>
        <v>0</v>
      </c>
      <c r="Z69" s="107">
        <f aca="true" t="shared" si="15" ref="Z69:AE69">SUM(Z65:Z68)</f>
        <v>1.21</v>
      </c>
      <c r="AA69" s="107">
        <f t="shared" si="15"/>
        <v>1.36</v>
      </c>
      <c r="AB69" s="107">
        <f t="shared" si="15"/>
        <v>0</v>
      </c>
      <c r="AC69" s="107">
        <f t="shared" si="15"/>
        <v>0</v>
      </c>
      <c r="AD69" s="107">
        <f t="shared" si="15"/>
        <v>0</v>
      </c>
      <c r="AE69" s="107">
        <f t="shared" si="15"/>
        <v>0</v>
      </c>
    </row>
    <row r="70" spans="1:11" ht="12.75">
      <c r="A70" s="8" t="s">
        <v>15</v>
      </c>
      <c r="B70" s="8" t="s">
        <v>16</v>
      </c>
      <c r="C70" s="29"/>
      <c r="D70" s="29"/>
      <c r="E70" s="100">
        <f>SUMIF(G65:G68,"melnais",E65:E68)</f>
        <v>1.21</v>
      </c>
      <c r="F70" s="101">
        <f>SUMIF(G65:G68,"melnais",F65:F68)</f>
        <v>5687</v>
      </c>
      <c r="G70" s="7"/>
      <c r="H70" s="8" t="s">
        <v>15</v>
      </c>
      <c r="I70" s="7"/>
      <c r="J70" s="7"/>
      <c r="K70" s="7"/>
    </row>
    <row r="71" spans="1:11" ht="12.75">
      <c r="A71" s="8"/>
      <c r="B71" s="8" t="s">
        <v>17</v>
      </c>
      <c r="C71" s="29"/>
      <c r="D71" s="29"/>
      <c r="E71" s="100">
        <f>SUMIF(G65:G68,"grants (šķembas)",E65:E68)</f>
        <v>1.36</v>
      </c>
      <c r="F71" s="101">
        <f>SUMIF(G65:G68,"grants (šķembas)",F65:F68)</f>
        <v>94</v>
      </c>
      <c r="G71" s="7"/>
      <c r="H71" s="7"/>
      <c r="I71" s="7"/>
      <c r="J71" s="7"/>
      <c r="K71" s="7"/>
    </row>
    <row r="72" spans="1:11" ht="12.75">
      <c r="A72" s="8"/>
      <c r="B72" s="8" t="s">
        <v>18</v>
      </c>
      <c r="C72" s="29"/>
      <c r="D72" s="29"/>
      <c r="E72" s="31">
        <f>AB69</f>
        <v>0</v>
      </c>
      <c r="F72" s="10">
        <f>U69</f>
        <v>0</v>
      </c>
      <c r="G72" s="8"/>
      <c r="H72" s="8"/>
      <c r="I72" s="8"/>
      <c r="J72" s="8"/>
      <c r="K72" s="8"/>
    </row>
    <row r="73" spans="2:6" ht="14.25" customHeight="1">
      <c r="B73" s="1" t="s">
        <v>19</v>
      </c>
      <c r="C73" s="29"/>
      <c r="D73" s="29"/>
      <c r="E73" s="100">
        <f>SUMIF(G65:G68,"bez seguma",E65:E68)</f>
        <v>0</v>
      </c>
      <c r="F73" s="101">
        <f>SUMIF(G65:G68,"bez seguma",F65:F68)</f>
        <v>0</v>
      </c>
    </row>
    <row r="74" spans="3:6" ht="13.5" customHeight="1">
      <c r="C74" s="29"/>
      <c r="D74" s="29"/>
      <c r="E74" s="100"/>
      <c r="F74" s="100"/>
    </row>
    <row r="75" spans="3:6" ht="12.75" customHeight="1">
      <c r="C75" s="29"/>
      <c r="D75" s="29"/>
      <c r="E75" s="100"/>
      <c r="F75" s="101"/>
    </row>
    <row r="76" spans="1:17" ht="50.25" customHeight="1">
      <c r="A76" s="342" t="s">
        <v>40</v>
      </c>
      <c r="B76" s="342"/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</row>
    <row r="77" ht="13.5" thickBot="1"/>
    <row r="78" spans="1:17" ht="14.25" thickBot="1" thickTop="1">
      <c r="A78" s="396" t="s">
        <v>179</v>
      </c>
      <c r="B78" s="398" t="s">
        <v>30</v>
      </c>
      <c r="C78" s="386" t="s">
        <v>3</v>
      </c>
      <c r="D78" s="387"/>
      <c r="E78" s="387"/>
      <c r="F78" s="387"/>
      <c r="G78" s="387"/>
      <c r="H78" s="387"/>
      <c r="I78" s="387"/>
      <c r="J78" s="387"/>
      <c r="K78" s="387"/>
      <c r="L78" s="387"/>
      <c r="M78" s="387"/>
      <c r="N78" s="388"/>
      <c r="O78" s="389"/>
      <c r="P78" s="390" t="s">
        <v>180</v>
      </c>
      <c r="Q78" s="391"/>
    </row>
    <row r="79" spans="1:17" ht="13.5" thickTop="1">
      <c r="A79" s="403"/>
      <c r="B79" s="401"/>
      <c r="C79" s="396" t="s">
        <v>192</v>
      </c>
      <c r="D79" s="397"/>
      <c r="E79" s="397"/>
      <c r="F79" s="397"/>
      <c r="G79" s="398"/>
      <c r="H79" s="407" t="s">
        <v>182</v>
      </c>
      <c r="I79" s="408"/>
      <c r="J79" s="408"/>
      <c r="K79" s="408"/>
      <c r="L79" s="408"/>
      <c r="M79" s="408"/>
      <c r="N79" s="409"/>
      <c r="O79" s="391" t="s">
        <v>183</v>
      </c>
      <c r="P79" s="392"/>
      <c r="Q79" s="393"/>
    </row>
    <row r="80" spans="1:17" ht="12.75">
      <c r="A80" s="403"/>
      <c r="B80" s="401"/>
      <c r="C80" s="403" t="s">
        <v>5</v>
      </c>
      <c r="D80" s="399"/>
      <c r="E80" s="399" t="s">
        <v>6</v>
      </c>
      <c r="F80" s="399" t="s">
        <v>11</v>
      </c>
      <c r="G80" s="401" t="s">
        <v>7</v>
      </c>
      <c r="H80" s="403" t="s">
        <v>8</v>
      </c>
      <c r="I80" s="399" t="s">
        <v>9</v>
      </c>
      <c r="J80" s="399"/>
      <c r="K80" s="399" t="s">
        <v>10</v>
      </c>
      <c r="L80" s="399" t="s">
        <v>11</v>
      </c>
      <c r="M80" s="399" t="s">
        <v>193</v>
      </c>
      <c r="N80" s="399" t="s">
        <v>12</v>
      </c>
      <c r="O80" s="394"/>
      <c r="P80" s="384" t="s">
        <v>4</v>
      </c>
      <c r="Q80" s="394" t="s">
        <v>194</v>
      </c>
    </row>
    <row r="81" spans="1:31" ht="26.25" thickBot="1">
      <c r="A81" s="404"/>
      <c r="B81" s="402"/>
      <c r="C81" s="287" t="s">
        <v>13</v>
      </c>
      <c r="D81" s="288" t="s">
        <v>14</v>
      </c>
      <c r="E81" s="400"/>
      <c r="F81" s="400"/>
      <c r="G81" s="402"/>
      <c r="H81" s="404"/>
      <c r="I81" s="288" t="s">
        <v>0</v>
      </c>
      <c r="J81" s="288" t="s">
        <v>195</v>
      </c>
      <c r="K81" s="400"/>
      <c r="L81" s="400"/>
      <c r="M81" s="400"/>
      <c r="N81" s="400"/>
      <c r="O81" s="395"/>
      <c r="P81" s="385"/>
      <c r="Q81" s="395"/>
      <c r="R81" s="220"/>
      <c r="S81" s="355" t="s">
        <v>23</v>
      </c>
      <c r="T81" s="406"/>
      <c r="U81" s="406"/>
      <c r="V81" s="406"/>
      <c r="W81" s="406"/>
      <c r="X81" s="406"/>
      <c r="Y81" s="19"/>
      <c r="Z81" s="406" t="s">
        <v>6</v>
      </c>
      <c r="AA81" s="406"/>
      <c r="AB81" s="406"/>
      <c r="AC81" s="406"/>
      <c r="AD81" s="406"/>
      <c r="AE81" s="406"/>
    </row>
    <row r="82" spans="1:31" ht="14.25" thickBot="1" thickTop="1">
      <c r="A82" s="20">
        <v>1</v>
      </c>
      <c r="B82" s="21">
        <v>2</v>
      </c>
      <c r="C82" s="22">
        <v>3</v>
      </c>
      <c r="D82" s="23">
        <v>4</v>
      </c>
      <c r="E82" s="23">
        <v>5</v>
      </c>
      <c r="F82" s="23">
        <v>6</v>
      </c>
      <c r="G82" s="24">
        <v>7</v>
      </c>
      <c r="H82" s="22">
        <v>8</v>
      </c>
      <c r="I82" s="23">
        <v>9</v>
      </c>
      <c r="J82" s="23">
        <v>10</v>
      </c>
      <c r="K82" s="23">
        <v>11</v>
      </c>
      <c r="L82" s="23">
        <v>12</v>
      </c>
      <c r="M82" s="23">
        <v>13</v>
      </c>
      <c r="N82" s="289">
        <v>14</v>
      </c>
      <c r="O82" s="24">
        <v>15</v>
      </c>
      <c r="P82" s="290">
        <v>16</v>
      </c>
      <c r="Q82" s="286">
        <v>17</v>
      </c>
      <c r="R82" s="220"/>
      <c r="S82" s="219" t="s">
        <v>20</v>
      </c>
      <c r="T82" s="11" t="s">
        <v>17</v>
      </c>
      <c r="U82" s="11" t="s">
        <v>18</v>
      </c>
      <c r="V82" s="11" t="s">
        <v>19</v>
      </c>
      <c r="W82" s="11"/>
      <c r="X82" s="11"/>
      <c r="Y82" s="19"/>
      <c r="Z82" s="11" t="s">
        <v>20</v>
      </c>
      <c r="AA82" s="11" t="s">
        <v>17</v>
      </c>
      <c r="AB82" s="11" t="s">
        <v>18</v>
      </c>
      <c r="AC82" s="11" t="s">
        <v>19</v>
      </c>
      <c r="AD82" s="11"/>
      <c r="AE82" s="11"/>
    </row>
    <row r="83" spans="1:31" ht="13.5" thickTop="1">
      <c r="A83" s="157"/>
      <c r="B83" s="156"/>
      <c r="C83" s="130"/>
      <c r="D83" s="131"/>
      <c r="E83" s="131"/>
      <c r="F83" s="132"/>
      <c r="G83" s="108"/>
      <c r="H83" s="102"/>
      <c r="I83" s="103"/>
      <c r="J83" s="103"/>
      <c r="K83" s="146"/>
      <c r="L83" s="133"/>
      <c r="M83" s="103"/>
      <c r="N83" s="262"/>
      <c r="O83" s="278"/>
      <c r="P83" s="157"/>
      <c r="Q83" s="138"/>
      <c r="R83" s="220"/>
      <c r="S83" s="221">
        <f aca="true" t="shared" si="16" ref="S83:S113">IF(G83=S$64,F83,0)</f>
        <v>0</v>
      </c>
      <c r="T83" s="164">
        <f aca="true" t="shared" si="17" ref="T83:T113">IF(G83=T$64,F83,0)</f>
        <v>0</v>
      </c>
      <c r="U83" s="164">
        <f aca="true" t="shared" si="18" ref="U83:U113">IF(G83=U$64,F83,0)</f>
        <v>0</v>
      </c>
      <c r="V83" s="164">
        <f aca="true" t="shared" si="19" ref="V83:V113">IF(G83=V$64,F83,0)</f>
        <v>0</v>
      </c>
      <c r="W83" s="164"/>
      <c r="X83" s="164"/>
      <c r="Y83" s="19"/>
      <c r="Z83" s="165">
        <f aca="true" t="shared" si="20" ref="Z83:Z106">IF(G83=Z$64,E83,0)</f>
        <v>0</v>
      </c>
      <c r="AA83" s="165">
        <f aca="true" t="shared" si="21" ref="AA83:AA106">IF(G83=AA$64,E83,0)</f>
        <v>0</v>
      </c>
      <c r="AB83" s="165">
        <f aca="true" t="shared" si="22" ref="AB83:AB106">IF(G83=AB$64,E83,0)</f>
        <v>0</v>
      </c>
      <c r="AC83" s="165">
        <f aca="true" t="shared" si="23" ref="AC83:AC106">IF(G83=AC$64,E83,0)</f>
        <v>0</v>
      </c>
      <c r="AD83" s="165"/>
      <c r="AE83" s="165"/>
    </row>
    <row r="84" spans="1:31" ht="12.75">
      <c r="A84" s="160">
        <v>1</v>
      </c>
      <c r="B84" s="117" t="s">
        <v>52</v>
      </c>
      <c r="C84" s="89">
        <v>0</v>
      </c>
      <c r="D84" s="86">
        <v>0.03</v>
      </c>
      <c r="E84" s="86">
        <f>D84-C84</f>
        <v>0.03</v>
      </c>
      <c r="F84" s="140">
        <v>135</v>
      </c>
      <c r="G84" s="85" t="s">
        <v>20</v>
      </c>
      <c r="H84" s="60"/>
      <c r="I84" s="61"/>
      <c r="J84" s="61"/>
      <c r="K84" s="121"/>
      <c r="L84" s="147"/>
      <c r="M84" s="61"/>
      <c r="N84" s="61"/>
      <c r="O84" s="91"/>
      <c r="P84" s="323">
        <v>54560020229</v>
      </c>
      <c r="Q84" s="91">
        <v>54560020229</v>
      </c>
      <c r="R84" s="220"/>
      <c r="S84" s="221">
        <f t="shared" si="16"/>
        <v>135</v>
      </c>
      <c r="T84" s="164">
        <f t="shared" si="17"/>
        <v>0</v>
      </c>
      <c r="U84" s="164">
        <f t="shared" si="18"/>
        <v>0</v>
      </c>
      <c r="V84" s="164">
        <f t="shared" si="19"/>
        <v>0</v>
      </c>
      <c r="W84" s="67"/>
      <c r="X84" s="67"/>
      <c r="Y84" s="171"/>
      <c r="Z84" s="165">
        <f t="shared" si="20"/>
        <v>0.03</v>
      </c>
      <c r="AA84" s="165">
        <f t="shared" si="21"/>
        <v>0</v>
      </c>
      <c r="AB84" s="165">
        <f t="shared" si="22"/>
        <v>0</v>
      </c>
      <c r="AC84" s="165">
        <f t="shared" si="23"/>
        <v>0</v>
      </c>
      <c r="AD84" s="172"/>
      <c r="AE84" s="172"/>
    </row>
    <row r="85" spans="1:31" ht="12.75">
      <c r="A85" s="159"/>
      <c r="B85" s="124"/>
      <c r="C85" s="89">
        <v>0.03</v>
      </c>
      <c r="D85" s="86">
        <v>0.36</v>
      </c>
      <c r="E85" s="86">
        <f aca="true" t="shared" si="24" ref="E85:E112">D85-C85</f>
        <v>0.32999999999999996</v>
      </c>
      <c r="F85" s="140">
        <v>2000</v>
      </c>
      <c r="G85" s="59" t="s">
        <v>17</v>
      </c>
      <c r="H85" s="60"/>
      <c r="I85" s="61"/>
      <c r="J85" s="61"/>
      <c r="K85" s="121"/>
      <c r="L85" s="147"/>
      <c r="M85" s="61"/>
      <c r="N85" s="61"/>
      <c r="O85" s="91"/>
      <c r="P85" s="324"/>
      <c r="Q85" s="91">
        <v>54560020229</v>
      </c>
      <c r="R85" s="220"/>
      <c r="S85" s="221">
        <f t="shared" si="16"/>
        <v>0</v>
      </c>
      <c r="T85" s="164">
        <f t="shared" si="17"/>
        <v>2000</v>
      </c>
      <c r="U85" s="164">
        <f t="shared" si="18"/>
        <v>0</v>
      </c>
      <c r="V85" s="164">
        <f t="shared" si="19"/>
        <v>0</v>
      </c>
      <c r="W85" s="67"/>
      <c r="X85" s="67"/>
      <c r="Y85" s="171"/>
      <c r="Z85" s="165">
        <f t="shared" si="20"/>
        <v>0</v>
      </c>
      <c r="AA85" s="165">
        <f t="shared" si="21"/>
        <v>0.32999999999999996</v>
      </c>
      <c r="AB85" s="165">
        <f t="shared" si="22"/>
        <v>0</v>
      </c>
      <c r="AC85" s="165">
        <f t="shared" si="23"/>
        <v>0</v>
      </c>
      <c r="AD85" s="172"/>
      <c r="AE85" s="172"/>
    </row>
    <row r="86" spans="1:31" ht="12.75">
      <c r="A86" s="243">
        <v>2</v>
      </c>
      <c r="B86" s="163" t="s">
        <v>53</v>
      </c>
      <c r="C86" s="89">
        <v>0</v>
      </c>
      <c r="D86" s="86">
        <v>0.13</v>
      </c>
      <c r="E86" s="86">
        <f t="shared" si="24"/>
        <v>0.13</v>
      </c>
      <c r="F86" s="140">
        <v>650</v>
      </c>
      <c r="G86" s="59" t="s">
        <v>17</v>
      </c>
      <c r="H86" s="60"/>
      <c r="I86" s="61"/>
      <c r="J86" s="61"/>
      <c r="K86" s="121"/>
      <c r="L86" s="147"/>
      <c r="M86" s="61"/>
      <c r="N86" s="61"/>
      <c r="O86" s="91"/>
      <c r="P86" s="323">
        <v>54560020224</v>
      </c>
      <c r="Q86" s="91">
        <v>54560020224</v>
      </c>
      <c r="R86" s="220"/>
      <c r="S86" s="221">
        <f t="shared" si="16"/>
        <v>0</v>
      </c>
      <c r="T86" s="164">
        <f t="shared" si="17"/>
        <v>650</v>
      </c>
      <c r="U86" s="164">
        <f t="shared" si="18"/>
        <v>0</v>
      </c>
      <c r="V86" s="164">
        <f t="shared" si="19"/>
        <v>0</v>
      </c>
      <c r="W86" s="67"/>
      <c r="X86" s="67"/>
      <c r="Y86" s="171"/>
      <c r="Z86" s="165">
        <f t="shared" si="20"/>
        <v>0</v>
      </c>
      <c r="AA86" s="165">
        <f t="shared" si="21"/>
        <v>0.13</v>
      </c>
      <c r="AB86" s="165">
        <f t="shared" si="22"/>
        <v>0</v>
      </c>
      <c r="AC86" s="165">
        <f t="shared" si="23"/>
        <v>0</v>
      </c>
      <c r="AD86" s="172"/>
      <c r="AE86" s="172"/>
    </row>
    <row r="87" spans="1:31" ht="12.75">
      <c r="A87" s="162"/>
      <c r="B87" s="163"/>
      <c r="C87" s="89">
        <v>0.13</v>
      </c>
      <c r="D87" s="86">
        <v>0.33</v>
      </c>
      <c r="E87" s="86">
        <f t="shared" si="24"/>
        <v>0.2</v>
      </c>
      <c r="F87" s="140">
        <v>480</v>
      </c>
      <c r="G87" s="59" t="s">
        <v>17</v>
      </c>
      <c r="H87" s="60"/>
      <c r="I87" s="61"/>
      <c r="J87" s="61"/>
      <c r="K87" s="121"/>
      <c r="L87" s="147"/>
      <c r="M87" s="61"/>
      <c r="N87" s="61"/>
      <c r="O87" s="91"/>
      <c r="P87" s="325"/>
      <c r="Q87" s="91">
        <v>54560020224</v>
      </c>
      <c r="R87" s="220"/>
      <c r="S87" s="221">
        <f t="shared" si="16"/>
        <v>0</v>
      </c>
      <c r="T87" s="164">
        <f t="shared" si="17"/>
        <v>480</v>
      </c>
      <c r="U87" s="164">
        <f t="shared" si="18"/>
        <v>0</v>
      </c>
      <c r="V87" s="164">
        <f t="shared" si="19"/>
        <v>0</v>
      </c>
      <c r="W87" s="67"/>
      <c r="X87" s="67"/>
      <c r="Y87" s="171"/>
      <c r="Z87" s="165">
        <f t="shared" si="20"/>
        <v>0</v>
      </c>
      <c r="AA87" s="165">
        <f t="shared" si="21"/>
        <v>0.2</v>
      </c>
      <c r="AB87" s="165">
        <f t="shared" si="22"/>
        <v>0</v>
      </c>
      <c r="AC87" s="165">
        <f t="shared" si="23"/>
        <v>0</v>
      </c>
      <c r="AD87" s="172"/>
      <c r="AE87" s="172"/>
    </row>
    <row r="88" spans="1:31" ht="12.75">
      <c r="A88" s="162"/>
      <c r="B88" s="163"/>
      <c r="C88" s="89">
        <v>0.25</v>
      </c>
      <c r="D88" s="86">
        <v>0.39</v>
      </c>
      <c r="E88" s="86">
        <f t="shared" si="24"/>
        <v>0.14</v>
      </c>
      <c r="F88" s="140">
        <v>420</v>
      </c>
      <c r="G88" s="85" t="s">
        <v>19</v>
      </c>
      <c r="H88" s="60"/>
      <c r="I88" s="61"/>
      <c r="J88" s="61"/>
      <c r="K88" s="121"/>
      <c r="L88" s="147"/>
      <c r="M88" s="61"/>
      <c r="N88" s="61"/>
      <c r="O88" s="91"/>
      <c r="P88" s="325"/>
      <c r="Q88" s="91">
        <v>54560020224</v>
      </c>
      <c r="R88" s="220"/>
      <c r="S88" s="221">
        <f t="shared" si="16"/>
        <v>0</v>
      </c>
      <c r="T88" s="164">
        <f t="shared" si="17"/>
        <v>0</v>
      </c>
      <c r="U88" s="164">
        <f t="shared" si="18"/>
        <v>0</v>
      </c>
      <c r="V88" s="164">
        <f t="shared" si="19"/>
        <v>420</v>
      </c>
      <c r="W88" s="67"/>
      <c r="X88" s="67"/>
      <c r="Y88" s="171"/>
      <c r="Z88" s="165">
        <f t="shared" si="20"/>
        <v>0</v>
      </c>
      <c r="AA88" s="165">
        <f t="shared" si="21"/>
        <v>0</v>
      </c>
      <c r="AB88" s="165">
        <f t="shared" si="22"/>
        <v>0</v>
      </c>
      <c r="AC88" s="165">
        <f t="shared" si="23"/>
        <v>0.14</v>
      </c>
      <c r="AD88" s="172"/>
      <c r="AE88" s="172"/>
    </row>
    <row r="89" spans="1:31" ht="12.75">
      <c r="A89" s="162"/>
      <c r="B89" s="163"/>
      <c r="C89" s="214"/>
      <c r="D89" s="215"/>
      <c r="E89" s="215"/>
      <c r="F89" s="216"/>
      <c r="G89" s="85" t="s">
        <v>19</v>
      </c>
      <c r="H89" s="60"/>
      <c r="I89" s="61"/>
      <c r="J89" s="61"/>
      <c r="K89" s="121"/>
      <c r="L89" s="147"/>
      <c r="M89" s="61"/>
      <c r="N89" s="61"/>
      <c r="O89" s="91"/>
      <c r="P89" s="325"/>
      <c r="Q89" s="91">
        <v>54560020192</v>
      </c>
      <c r="R89" s="220"/>
      <c r="S89" s="221">
        <f t="shared" si="16"/>
        <v>0</v>
      </c>
      <c r="T89" s="164">
        <f t="shared" si="17"/>
        <v>0</v>
      </c>
      <c r="U89" s="164">
        <f t="shared" si="18"/>
        <v>0</v>
      </c>
      <c r="V89" s="164">
        <f t="shared" si="19"/>
        <v>0</v>
      </c>
      <c r="W89" s="67"/>
      <c r="X89" s="67"/>
      <c r="Y89" s="171"/>
      <c r="Z89" s="165">
        <f t="shared" si="20"/>
        <v>0</v>
      </c>
      <c r="AA89" s="165">
        <f t="shared" si="21"/>
        <v>0</v>
      </c>
      <c r="AB89" s="165">
        <f t="shared" si="22"/>
        <v>0</v>
      </c>
      <c r="AC89" s="165">
        <f t="shared" si="23"/>
        <v>0</v>
      </c>
      <c r="AD89" s="172"/>
      <c r="AE89" s="172"/>
    </row>
    <row r="90" spans="1:31" ht="12.75">
      <c r="A90" s="162"/>
      <c r="B90" s="163"/>
      <c r="C90" s="199"/>
      <c r="D90" s="200"/>
      <c r="E90" s="200"/>
      <c r="F90" s="201"/>
      <c r="G90" s="59"/>
      <c r="H90" s="60"/>
      <c r="I90" s="61"/>
      <c r="J90" s="61"/>
      <c r="K90" s="121"/>
      <c r="L90" s="147"/>
      <c r="M90" s="61"/>
      <c r="N90" s="61"/>
      <c r="O90" s="91"/>
      <c r="P90" s="325"/>
      <c r="Q90" s="91"/>
      <c r="R90" s="220"/>
      <c r="S90" s="221">
        <f t="shared" si="16"/>
        <v>0</v>
      </c>
      <c r="T90" s="164">
        <f t="shared" si="17"/>
        <v>0</v>
      </c>
      <c r="U90" s="164">
        <f t="shared" si="18"/>
        <v>0</v>
      </c>
      <c r="V90" s="164">
        <f t="shared" si="19"/>
        <v>0</v>
      </c>
      <c r="W90" s="67"/>
      <c r="X90" s="67"/>
      <c r="Y90" s="171"/>
      <c r="Z90" s="165">
        <f t="shared" si="20"/>
        <v>0</v>
      </c>
      <c r="AA90" s="165">
        <f t="shared" si="21"/>
        <v>0</v>
      </c>
      <c r="AB90" s="165">
        <f t="shared" si="22"/>
        <v>0</v>
      </c>
      <c r="AC90" s="165">
        <f t="shared" si="23"/>
        <v>0</v>
      </c>
      <c r="AD90" s="172"/>
      <c r="AE90" s="172"/>
    </row>
    <row r="91" spans="1:31" ht="14.25" customHeight="1">
      <c r="A91" s="162"/>
      <c r="B91" s="163"/>
      <c r="C91" s="199"/>
      <c r="D91" s="200"/>
      <c r="E91" s="200"/>
      <c r="F91" s="201"/>
      <c r="G91" s="59"/>
      <c r="H91" s="60"/>
      <c r="I91" s="61"/>
      <c r="J91" s="61"/>
      <c r="K91" s="121"/>
      <c r="L91" s="147"/>
      <c r="M91" s="61"/>
      <c r="N91" s="61"/>
      <c r="O91" s="91"/>
      <c r="P91" s="325"/>
      <c r="Q91" s="91"/>
      <c r="R91" s="220"/>
      <c r="S91" s="221">
        <f t="shared" si="16"/>
        <v>0</v>
      </c>
      <c r="T91" s="164">
        <f t="shared" si="17"/>
        <v>0</v>
      </c>
      <c r="U91" s="164">
        <f t="shared" si="18"/>
        <v>0</v>
      </c>
      <c r="V91" s="164">
        <f t="shared" si="19"/>
        <v>0</v>
      </c>
      <c r="W91" s="67"/>
      <c r="X91" s="67"/>
      <c r="Y91" s="171"/>
      <c r="Z91" s="165">
        <f t="shared" si="20"/>
        <v>0</v>
      </c>
      <c r="AA91" s="165">
        <f t="shared" si="21"/>
        <v>0</v>
      </c>
      <c r="AB91" s="165">
        <f t="shared" si="22"/>
        <v>0</v>
      </c>
      <c r="AC91" s="165">
        <f t="shared" si="23"/>
        <v>0</v>
      </c>
      <c r="AD91" s="172"/>
      <c r="AE91" s="172"/>
    </row>
    <row r="92" spans="1:31" ht="13.5" customHeight="1">
      <c r="A92" s="159"/>
      <c r="B92" s="124"/>
      <c r="C92" s="89">
        <v>0.23</v>
      </c>
      <c r="D92" s="86">
        <v>0.45</v>
      </c>
      <c r="E92" s="86">
        <f t="shared" si="24"/>
        <v>0.22</v>
      </c>
      <c r="F92" s="140">
        <v>660</v>
      </c>
      <c r="G92" s="85" t="s">
        <v>19</v>
      </c>
      <c r="H92" s="60"/>
      <c r="I92" s="61"/>
      <c r="J92" s="61"/>
      <c r="K92" s="121"/>
      <c r="L92" s="147"/>
      <c r="M92" s="61"/>
      <c r="N92" s="61"/>
      <c r="O92" s="91"/>
      <c r="P92" s="324"/>
      <c r="Q92" s="91">
        <v>54560020224</v>
      </c>
      <c r="R92" s="220"/>
      <c r="S92" s="221">
        <f t="shared" si="16"/>
        <v>0</v>
      </c>
      <c r="T92" s="164">
        <f t="shared" si="17"/>
        <v>0</v>
      </c>
      <c r="U92" s="164">
        <f t="shared" si="18"/>
        <v>0</v>
      </c>
      <c r="V92" s="164">
        <f t="shared" si="19"/>
        <v>660</v>
      </c>
      <c r="W92" s="67"/>
      <c r="X92" s="67"/>
      <c r="Y92" s="171"/>
      <c r="Z92" s="165">
        <f t="shared" si="20"/>
        <v>0</v>
      </c>
      <c r="AA92" s="165">
        <f t="shared" si="21"/>
        <v>0</v>
      </c>
      <c r="AB92" s="165">
        <f t="shared" si="22"/>
        <v>0</v>
      </c>
      <c r="AC92" s="165">
        <f t="shared" si="23"/>
        <v>0.22</v>
      </c>
      <c r="AD92" s="172"/>
      <c r="AE92" s="172"/>
    </row>
    <row r="93" spans="1:31" ht="12.75" customHeight="1">
      <c r="A93" s="222">
        <v>3</v>
      </c>
      <c r="B93" s="117" t="s">
        <v>54</v>
      </c>
      <c r="C93" s="89">
        <v>0</v>
      </c>
      <c r="D93" s="86">
        <v>0.1</v>
      </c>
      <c r="E93" s="86">
        <f t="shared" si="24"/>
        <v>0.1</v>
      </c>
      <c r="F93" s="140">
        <v>350</v>
      </c>
      <c r="G93" s="59" t="s">
        <v>17</v>
      </c>
      <c r="H93" s="60"/>
      <c r="I93" s="61"/>
      <c r="J93" s="61"/>
      <c r="K93" s="121"/>
      <c r="L93" s="147"/>
      <c r="M93" s="61"/>
      <c r="N93" s="61"/>
      <c r="O93" s="91"/>
      <c r="P93" s="323">
        <v>54560020202</v>
      </c>
      <c r="Q93" s="91">
        <v>54560020207</v>
      </c>
      <c r="R93" s="220"/>
      <c r="S93" s="221">
        <f t="shared" si="16"/>
        <v>0</v>
      </c>
      <c r="T93" s="164">
        <f t="shared" si="17"/>
        <v>350</v>
      </c>
      <c r="U93" s="164">
        <f t="shared" si="18"/>
        <v>0</v>
      </c>
      <c r="V93" s="164">
        <f t="shared" si="19"/>
        <v>0</v>
      </c>
      <c r="W93" s="67"/>
      <c r="X93" s="67"/>
      <c r="Y93" s="171"/>
      <c r="Z93" s="165">
        <f t="shared" si="20"/>
        <v>0</v>
      </c>
      <c r="AA93" s="165">
        <f t="shared" si="21"/>
        <v>0.1</v>
      </c>
      <c r="AB93" s="165">
        <f t="shared" si="22"/>
        <v>0</v>
      </c>
      <c r="AC93" s="165">
        <f t="shared" si="23"/>
        <v>0</v>
      </c>
      <c r="AD93" s="172"/>
      <c r="AE93" s="172"/>
    </row>
    <row r="94" spans="1:31" ht="50.25" customHeight="1">
      <c r="A94" s="159"/>
      <c r="B94" s="124"/>
      <c r="C94" s="89">
        <v>0.1</v>
      </c>
      <c r="D94" s="86">
        <v>0.19</v>
      </c>
      <c r="E94" s="86">
        <f t="shared" si="24"/>
        <v>0.09</v>
      </c>
      <c r="F94" s="140">
        <v>300</v>
      </c>
      <c r="G94" s="59" t="s">
        <v>17</v>
      </c>
      <c r="H94" s="60"/>
      <c r="I94" s="61"/>
      <c r="J94" s="61"/>
      <c r="K94" s="121"/>
      <c r="L94" s="147"/>
      <c r="M94" s="61"/>
      <c r="N94" s="61"/>
      <c r="O94" s="91"/>
      <c r="P94" s="324"/>
      <c r="Q94" s="91">
        <v>54560020202</v>
      </c>
      <c r="R94" s="220"/>
      <c r="S94" s="221">
        <f t="shared" si="16"/>
        <v>0</v>
      </c>
      <c r="T94" s="164">
        <f t="shared" si="17"/>
        <v>300</v>
      </c>
      <c r="U94" s="164">
        <f t="shared" si="18"/>
        <v>0</v>
      </c>
      <c r="V94" s="164">
        <f t="shared" si="19"/>
        <v>0</v>
      </c>
      <c r="W94" s="67"/>
      <c r="X94" s="67"/>
      <c r="Y94" s="171"/>
      <c r="Z94" s="165">
        <f t="shared" si="20"/>
        <v>0</v>
      </c>
      <c r="AA94" s="165">
        <f t="shared" si="21"/>
        <v>0.09</v>
      </c>
      <c r="AB94" s="165">
        <f t="shared" si="22"/>
        <v>0</v>
      </c>
      <c r="AC94" s="165">
        <f t="shared" si="23"/>
        <v>0</v>
      </c>
      <c r="AD94" s="172"/>
      <c r="AE94" s="172"/>
    </row>
    <row r="95" spans="1:31" ht="12.75">
      <c r="A95" s="222">
        <v>4</v>
      </c>
      <c r="B95" s="117" t="s">
        <v>55</v>
      </c>
      <c r="C95" s="89">
        <v>0</v>
      </c>
      <c r="D95" s="86">
        <v>0.05</v>
      </c>
      <c r="E95" s="86">
        <f t="shared" si="24"/>
        <v>0.05</v>
      </c>
      <c r="F95" s="140">
        <v>150</v>
      </c>
      <c r="G95" s="85" t="s">
        <v>19</v>
      </c>
      <c r="H95" s="60"/>
      <c r="I95" s="61"/>
      <c r="J95" s="61"/>
      <c r="K95" s="121"/>
      <c r="L95" s="147"/>
      <c r="M95" s="61"/>
      <c r="N95" s="61"/>
      <c r="O95" s="91"/>
      <c r="P95" s="323">
        <v>54560020211</v>
      </c>
      <c r="Q95" s="91">
        <v>54560020211</v>
      </c>
      <c r="R95" s="220"/>
      <c r="S95" s="221">
        <f t="shared" si="16"/>
        <v>0</v>
      </c>
      <c r="T95" s="164">
        <f t="shared" si="17"/>
        <v>0</v>
      </c>
      <c r="U95" s="164">
        <f t="shared" si="18"/>
        <v>0</v>
      </c>
      <c r="V95" s="164">
        <f t="shared" si="19"/>
        <v>150</v>
      </c>
      <c r="W95" s="67"/>
      <c r="X95" s="67"/>
      <c r="Y95" s="171"/>
      <c r="Z95" s="165">
        <f t="shared" si="20"/>
        <v>0</v>
      </c>
      <c r="AA95" s="165">
        <f t="shared" si="21"/>
        <v>0</v>
      </c>
      <c r="AB95" s="165">
        <f t="shared" si="22"/>
        <v>0</v>
      </c>
      <c r="AC95" s="165">
        <f t="shared" si="23"/>
        <v>0.05</v>
      </c>
      <c r="AD95" s="172"/>
      <c r="AE95" s="172"/>
    </row>
    <row r="96" spans="1:31" ht="12.75">
      <c r="A96" s="159"/>
      <c r="B96" s="124"/>
      <c r="C96" s="89">
        <v>0.05</v>
      </c>
      <c r="D96" s="86">
        <v>0.14</v>
      </c>
      <c r="E96" s="86">
        <f t="shared" si="24"/>
        <v>0.09000000000000001</v>
      </c>
      <c r="F96" s="140">
        <v>315</v>
      </c>
      <c r="G96" s="59" t="s">
        <v>17</v>
      </c>
      <c r="H96" s="60"/>
      <c r="I96" s="61"/>
      <c r="J96" s="61"/>
      <c r="K96" s="121"/>
      <c r="L96" s="147"/>
      <c r="M96" s="61"/>
      <c r="N96" s="61"/>
      <c r="O96" s="91"/>
      <c r="P96" s="324"/>
      <c r="Q96" s="91">
        <v>54560020214</v>
      </c>
      <c r="R96" s="220"/>
      <c r="S96" s="221">
        <f t="shared" si="16"/>
        <v>0</v>
      </c>
      <c r="T96" s="164">
        <f t="shared" si="17"/>
        <v>315</v>
      </c>
      <c r="U96" s="164">
        <f t="shared" si="18"/>
        <v>0</v>
      </c>
      <c r="V96" s="164">
        <f t="shared" si="19"/>
        <v>0</v>
      </c>
      <c r="W96" s="67"/>
      <c r="X96" s="67"/>
      <c r="Y96" s="171"/>
      <c r="Z96" s="165">
        <f t="shared" si="20"/>
        <v>0</v>
      </c>
      <c r="AA96" s="165">
        <f t="shared" si="21"/>
        <v>0.09000000000000001</v>
      </c>
      <c r="AB96" s="165">
        <f t="shared" si="22"/>
        <v>0</v>
      </c>
      <c r="AC96" s="165">
        <f t="shared" si="23"/>
        <v>0</v>
      </c>
      <c r="AD96" s="172"/>
      <c r="AE96" s="172"/>
    </row>
    <row r="97" spans="1:31" s="170" customFormat="1" ht="12.75">
      <c r="A97" s="154">
        <v>5</v>
      </c>
      <c r="B97" s="93" t="s">
        <v>51</v>
      </c>
      <c r="C97" s="89">
        <v>0</v>
      </c>
      <c r="D97" s="86">
        <v>0.08</v>
      </c>
      <c r="E97" s="86">
        <f t="shared" si="24"/>
        <v>0.08</v>
      </c>
      <c r="F97" s="140">
        <v>320</v>
      </c>
      <c r="G97" s="59" t="s">
        <v>17</v>
      </c>
      <c r="H97" s="60"/>
      <c r="I97" s="61"/>
      <c r="J97" s="61"/>
      <c r="K97" s="121"/>
      <c r="L97" s="147"/>
      <c r="M97" s="61"/>
      <c r="N97" s="61"/>
      <c r="O97" s="91"/>
      <c r="P97" s="154">
        <v>54560020217</v>
      </c>
      <c r="Q97" s="91">
        <v>54560020217</v>
      </c>
      <c r="R97" s="220"/>
      <c r="S97" s="221">
        <f t="shared" si="16"/>
        <v>0</v>
      </c>
      <c r="T97" s="164">
        <f t="shared" si="17"/>
        <v>320</v>
      </c>
      <c r="U97" s="164">
        <f t="shared" si="18"/>
        <v>0</v>
      </c>
      <c r="V97" s="164">
        <f t="shared" si="19"/>
        <v>0</v>
      </c>
      <c r="W97" s="67"/>
      <c r="X97" s="67"/>
      <c r="Y97" s="171"/>
      <c r="Z97" s="165">
        <f t="shared" si="20"/>
        <v>0</v>
      </c>
      <c r="AA97" s="165">
        <f t="shared" si="21"/>
        <v>0.08</v>
      </c>
      <c r="AB97" s="165">
        <f t="shared" si="22"/>
        <v>0</v>
      </c>
      <c r="AC97" s="165">
        <f t="shared" si="23"/>
        <v>0</v>
      </c>
      <c r="AD97" s="172"/>
      <c r="AE97" s="172"/>
    </row>
    <row r="98" spans="1:31" s="170" customFormat="1" ht="12.75">
      <c r="A98" s="222">
        <v>6</v>
      </c>
      <c r="B98" s="117" t="s">
        <v>56</v>
      </c>
      <c r="C98" s="89">
        <v>0</v>
      </c>
      <c r="D98" s="86">
        <v>0.06</v>
      </c>
      <c r="E98" s="86">
        <f t="shared" si="24"/>
        <v>0.06</v>
      </c>
      <c r="F98" s="140">
        <v>240</v>
      </c>
      <c r="G98" s="59" t="s">
        <v>17</v>
      </c>
      <c r="H98" s="60"/>
      <c r="I98" s="61"/>
      <c r="J98" s="61"/>
      <c r="K98" s="121"/>
      <c r="L98" s="147"/>
      <c r="M98" s="61"/>
      <c r="N98" s="61"/>
      <c r="O98" s="91"/>
      <c r="P98" s="323">
        <v>54560020215</v>
      </c>
      <c r="Q98" s="91">
        <v>54560020215</v>
      </c>
      <c r="R98" s="220"/>
      <c r="S98" s="221">
        <f t="shared" si="16"/>
        <v>0</v>
      </c>
      <c r="T98" s="164">
        <f t="shared" si="17"/>
        <v>240</v>
      </c>
      <c r="U98" s="164">
        <f t="shared" si="18"/>
        <v>0</v>
      </c>
      <c r="V98" s="164">
        <f t="shared" si="19"/>
        <v>0</v>
      </c>
      <c r="W98" s="67"/>
      <c r="X98" s="67"/>
      <c r="Y98" s="171"/>
      <c r="Z98" s="165">
        <f t="shared" si="20"/>
        <v>0</v>
      </c>
      <c r="AA98" s="165">
        <f t="shared" si="21"/>
        <v>0.06</v>
      </c>
      <c r="AB98" s="165">
        <f t="shared" si="22"/>
        <v>0</v>
      </c>
      <c r="AC98" s="165">
        <f t="shared" si="23"/>
        <v>0</v>
      </c>
      <c r="AD98" s="172"/>
      <c r="AE98" s="172"/>
    </row>
    <row r="99" spans="1:31" s="170" customFormat="1" ht="12.75">
      <c r="A99" s="159"/>
      <c r="B99" s="124"/>
      <c r="C99" s="89">
        <v>0.06</v>
      </c>
      <c r="D99" s="86">
        <v>0.23</v>
      </c>
      <c r="E99" s="86">
        <f t="shared" si="24"/>
        <v>0.17</v>
      </c>
      <c r="F99" s="140">
        <v>790</v>
      </c>
      <c r="G99" s="85" t="s">
        <v>19</v>
      </c>
      <c r="H99" s="60"/>
      <c r="I99" s="61"/>
      <c r="J99" s="61"/>
      <c r="K99" s="121"/>
      <c r="L99" s="147"/>
      <c r="M99" s="61"/>
      <c r="N99" s="61"/>
      <c r="O99" s="91"/>
      <c r="P99" s="324"/>
      <c r="Q99" s="91">
        <v>54560020215</v>
      </c>
      <c r="R99" s="220"/>
      <c r="S99" s="221">
        <f t="shared" si="16"/>
        <v>0</v>
      </c>
      <c r="T99" s="164">
        <f t="shared" si="17"/>
        <v>0</v>
      </c>
      <c r="U99" s="164">
        <f t="shared" si="18"/>
        <v>0</v>
      </c>
      <c r="V99" s="164">
        <f t="shared" si="19"/>
        <v>790</v>
      </c>
      <c r="W99" s="67"/>
      <c r="X99" s="67"/>
      <c r="Y99" s="171"/>
      <c r="Z99" s="165">
        <f t="shared" si="20"/>
        <v>0</v>
      </c>
      <c r="AA99" s="165">
        <f t="shared" si="21"/>
        <v>0</v>
      </c>
      <c r="AB99" s="165">
        <f t="shared" si="22"/>
        <v>0</v>
      </c>
      <c r="AC99" s="165">
        <f t="shared" si="23"/>
        <v>0.17</v>
      </c>
      <c r="AD99" s="172"/>
      <c r="AE99" s="172"/>
    </row>
    <row r="100" spans="1:31" s="170" customFormat="1" ht="12.75">
      <c r="A100" s="160">
        <v>7</v>
      </c>
      <c r="B100" s="117" t="s">
        <v>57</v>
      </c>
      <c r="C100" s="89">
        <v>0</v>
      </c>
      <c r="D100" s="86">
        <v>0.15</v>
      </c>
      <c r="E100" s="86">
        <f t="shared" si="24"/>
        <v>0.15</v>
      </c>
      <c r="F100" s="140">
        <v>600</v>
      </c>
      <c r="G100" s="59" t="s">
        <v>20</v>
      </c>
      <c r="H100" s="60"/>
      <c r="I100" s="61"/>
      <c r="J100" s="61"/>
      <c r="K100" s="121"/>
      <c r="L100" s="147"/>
      <c r="M100" s="61"/>
      <c r="N100" s="61"/>
      <c r="O100" s="91"/>
      <c r="P100" s="323">
        <v>54560020218</v>
      </c>
      <c r="Q100" s="91">
        <v>54560020218</v>
      </c>
      <c r="R100" s="220"/>
      <c r="S100" s="221">
        <f t="shared" si="16"/>
        <v>600</v>
      </c>
      <c r="T100" s="164">
        <f t="shared" si="17"/>
        <v>0</v>
      </c>
      <c r="U100" s="164">
        <f t="shared" si="18"/>
        <v>0</v>
      </c>
      <c r="V100" s="164">
        <f t="shared" si="19"/>
        <v>0</v>
      </c>
      <c r="W100" s="67"/>
      <c r="X100" s="67"/>
      <c r="Y100" s="171"/>
      <c r="Z100" s="165">
        <f t="shared" si="20"/>
        <v>0.15</v>
      </c>
      <c r="AA100" s="165">
        <f t="shared" si="21"/>
        <v>0</v>
      </c>
      <c r="AB100" s="165">
        <f t="shared" si="22"/>
        <v>0</v>
      </c>
      <c r="AC100" s="165">
        <f t="shared" si="23"/>
        <v>0</v>
      </c>
      <c r="AD100" s="172"/>
      <c r="AE100" s="172"/>
    </row>
    <row r="101" spans="1:31" s="170" customFormat="1" ht="12.75">
      <c r="A101" s="162"/>
      <c r="B101" s="163"/>
      <c r="C101" s="89">
        <v>0.15</v>
      </c>
      <c r="D101" s="86">
        <v>0.48</v>
      </c>
      <c r="E101" s="86">
        <f t="shared" si="24"/>
        <v>0.32999999999999996</v>
      </c>
      <c r="F101" s="140">
        <v>1320</v>
      </c>
      <c r="G101" s="85" t="s">
        <v>20</v>
      </c>
      <c r="H101" s="60"/>
      <c r="I101" s="61"/>
      <c r="J101" s="61"/>
      <c r="K101" s="121"/>
      <c r="L101" s="147"/>
      <c r="M101" s="61"/>
      <c r="N101" s="61"/>
      <c r="O101" s="91"/>
      <c r="P101" s="325"/>
      <c r="Q101" s="91">
        <v>54560020218</v>
      </c>
      <c r="R101" s="220"/>
      <c r="S101" s="221">
        <f t="shared" si="16"/>
        <v>1320</v>
      </c>
      <c r="T101" s="164">
        <f t="shared" si="17"/>
        <v>0</v>
      </c>
      <c r="U101" s="164">
        <f t="shared" si="18"/>
        <v>0</v>
      </c>
      <c r="V101" s="164">
        <f t="shared" si="19"/>
        <v>0</v>
      </c>
      <c r="W101" s="67"/>
      <c r="X101" s="67"/>
      <c r="Y101" s="171"/>
      <c r="Z101" s="165">
        <f t="shared" si="20"/>
        <v>0.32999999999999996</v>
      </c>
      <c r="AA101" s="165">
        <f t="shared" si="21"/>
        <v>0</v>
      </c>
      <c r="AB101" s="165">
        <f t="shared" si="22"/>
        <v>0</v>
      </c>
      <c r="AC101" s="165">
        <f t="shared" si="23"/>
        <v>0</v>
      </c>
      <c r="AD101" s="172"/>
      <c r="AE101" s="172"/>
    </row>
    <row r="102" spans="1:31" s="170" customFormat="1" ht="12.75">
      <c r="A102" s="162"/>
      <c r="B102" s="163"/>
      <c r="C102" s="89">
        <v>0.48</v>
      </c>
      <c r="D102" s="86">
        <v>0.68</v>
      </c>
      <c r="E102" s="86">
        <f t="shared" si="24"/>
        <v>0.20000000000000007</v>
      </c>
      <c r="F102" s="140">
        <v>800</v>
      </c>
      <c r="G102" s="59" t="s">
        <v>17</v>
      </c>
      <c r="H102" s="60"/>
      <c r="I102" s="61"/>
      <c r="J102" s="61"/>
      <c r="K102" s="121"/>
      <c r="L102" s="147"/>
      <c r="M102" s="61"/>
      <c r="N102" s="61"/>
      <c r="O102" s="91"/>
      <c r="P102" s="324"/>
      <c r="Q102" s="91">
        <v>54560020218</v>
      </c>
      <c r="R102" s="220"/>
      <c r="S102" s="221">
        <f t="shared" si="16"/>
        <v>0</v>
      </c>
      <c r="T102" s="164">
        <f t="shared" si="17"/>
        <v>800</v>
      </c>
      <c r="U102" s="164">
        <f t="shared" si="18"/>
        <v>0</v>
      </c>
      <c r="V102" s="164">
        <f t="shared" si="19"/>
        <v>0</v>
      </c>
      <c r="W102" s="67"/>
      <c r="X102" s="67"/>
      <c r="Y102" s="171"/>
      <c r="Z102" s="165">
        <f t="shared" si="20"/>
        <v>0</v>
      </c>
      <c r="AA102" s="165">
        <f t="shared" si="21"/>
        <v>0.20000000000000007</v>
      </c>
      <c r="AB102" s="165">
        <f t="shared" si="22"/>
        <v>0</v>
      </c>
      <c r="AC102" s="165">
        <f t="shared" si="23"/>
        <v>0</v>
      </c>
      <c r="AD102" s="172"/>
      <c r="AE102" s="172"/>
    </row>
    <row r="103" spans="1:31" s="170" customFormat="1" ht="12.75" customHeight="1" hidden="1">
      <c r="A103" s="160">
        <v>8</v>
      </c>
      <c r="B103" s="117" t="s">
        <v>58</v>
      </c>
      <c r="C103" s="89">
        <v>0</v>
      </c>
      <c r="D103" s="86">
        <v>0.14</v>
      </c>
      <c r="E103" s="86">
        <f t="shared" si="24"/>
        <v>0.14</v>
      </c>
      <c r="F103" s="140">
        <v>560</v>
      </c>
      <c r="G103" s="59" t="s">
        <v>17</v>
      </c>
      <c r="H103" s="60"/>
      <c r="I103" s="61"/>
      <c r="J103" s="61"/>
      <c r="K103" s="121"/>
      <c r="L103" s="147"/>
      <c r="M103" s="61"/>
      <c r="N103" s="61"/>
      <c r="O103" s="91"/>
      <c r="P103" s="323">
        <v>54560020219</v>
      </c>
      <c r="Q103" s="91">
        <v>54560020219</v>
      </c>
      <c r="R103" s="220"/>
      <c r="S103" s="221">
        <f t="shared" si="16"/>
        <v>0</v>
      </c>
      <c r="T103" s="164">
        <f t="shared" si="17"/>
        <v>560</v>
      </c>
      <c r="U103" s="164">
        <f t="shared" si="18"/>
        <v>0</v>
      </c>
      <c r="V103" s="164">
        <f t="shared" si="19"/>
        <v>0</v>
      </c>
      <c r="W103" s="67"/>
      <c r="X103" s="67"/>
      <c r="Y103" s="171"/>
      <c r="Z103" s="165">
        <f t="shared" si="20"/>
        <v>0</v>
      </c>
      <c r="AA103" s="165">
        <f t="shared" si="21"/>
        <v>0.14</v>
      </c>
      <c r="AB103" s="165">
        <f t="shared" si="22"/>
        <v>0</v>
      </c>
      <c r="AC103" s="165">
        <f t="shared" si="23"/>
        <v>0</v>
      </c>
      <c r="AD103" s="106"/>
      <c r="AE103" s="106"/>
    </row>
    <row r="104" spans="1:31" s="170" customFormat="1" ht="12.75" customHeight="1" hidden="1">
      <c r="A104" s="159"/>
      <c r="B104" s="124"/>
      <c r="C104" s="89">
        <v>0.14</v>
      </c>
      <c r="D104" s="86">
        <v>0.4</v>
      </c>
      <c r="E104" s="86">
        <f t="shared" si="24"/>
        <v>0.26</v>
      </c>
      <c r="F104" s="140">
        <v>1040</v>
      </c>
      <c r="G104" s="59" t="s">
        <v>17</v>
      </c>
      <c r="H104" s="60"/>
      <c r="I104" s="61"/>
      <c r="J104" s="61"/>
      <c r="K104" s="121"/>
      <c r="L104" s="147"/>
      <c r="M104" s="61"/>
      <c r="N104" s="61"/>
      <c r="O104" s="91"/>
      <c r="P104" s="324"/>
      <c r="Q104" s="91">
        <v>54560020219</v>
      </c>
      <c r="R104" s="220"/>
      <c r="S104" s="221">
        <f t="shared" si="16"/>
        <v>0</v>
      </c>
      <c r="T104" s="164">
        <f t="shared" si="17"/>
        <v>1040</v>
      </c>
      <c r="U104" s="164">
        <f t="shared" si="18"/>
        <v>0</v>
      </c>
      <c r="V104" s="164">
        <f t="shared" si="19"/>
        <v>0</v>
      </c>
      <c r="W104" s="67"/>
      <c r="X104" s="67"/>
      <c r="Y104" s="171"/>
      <c r="Z104" s="165">
        <f t="shared" si="20"/>
        <v>0</v>
      </c>
      <c r="AA104" s="165">
        <f t="shared" si="21"/>
        <v>0.26</v>
      </c>
      <c r="AB104" s="165">
        <f t="shared" si="22"/>
        <v>0</v>
      </c>
      <c r="AC104" s="165">
        <f t="shared" si="23"/>
        <v>0</v>
      </c>
      <c r="AD104" s="106"/>
      <c r="AE104" s="106"/>
    </row>
    <row r="105" spans="1:31" s="170" customFormat="1" ht="12.75">
      <c r="A105" s="154">
        <v>9</v>
      </c>
      <c r="B105" s="93" t="s">
        <v>151</v>
      </c>
      <c r="C105" s="89">
        <v>0</v>
      </c>
      <c r="D105" s="86">
        <v>0.45</v>
      </c>
      <c r="E105" s="86">
        <f t="shared" si="24"/>
        <v>0.45</v>
      </c>
      <c r="F105" s="140">
        <v>2640</v>
      </c>
      <c r="G105" s="59" t="s">
        <v>17</v>
      </c>
      <c r="H105" s="60"/>
      <c r="I105" s="61"/>
      <c r="J105" s="61"/>
      <c r="K105" s="121"/>
      <c r="L105" s="147"/>
      <c r="M105" s="61"/>
      <c r="N105" s="61"/>
      <c r="O105" s="91"/>
      <c r="P105" s="154">
        <v>54560020191</v>
      </c>
      <c r="Q105" s="91">
        <v>54560020191</v>
      </c>
      <c r="R105" s="220"/>
      <c r="S105" s="221">
        <f t="shared" si="16"/>
        <v>0</v>
      </c>
      <c r="T105" s="164">
        <f t="shared" si="17"/>
        <v>2640</v>
      </c>
      <c r="U105" s="164">
        <f t="shared" si="18"/>
        <v>0</v>
      </c>
      <c r="V105" s="164">
        <f t="shared" si="19"/>
        <v>0</v>
      </c>
      <c r="W105" s="67"/>
      <c r="X105" s="67"/>
      <c r="Y105" s="171"/>
      <c r="Z105" s="165">
        <f t="shared" si="20"/>
        <v>0</v>
      </c>
      <c r="AA105" s="165">
        <f t="shared" si="21"/>
        <v>0.45</v>
      </c>
      <c r="AB105" s="165">
        <f t="shared" si="22"/>
        <v>0</v>
      </c>
      <c r="AC105" s="165">
        <f t="shared" si="23"/>
        <v>0</v>
      </c>
      <c r="AD105" s="106"/>
      <c r="AE105" s="106"/>
    </row>
    <row r="106" spans="1:31" s="170" customFormat="1" ht="12.75">
      <c r="A106" s="154">
        <v>10</v>
      </c>
      <c r="B106" s="93" t="s">
        <v>42</v>
      </c>
      <c r="C106" s="89">
        <v>0</v>
      </c>
      <c r="D106" s="86">
        <v>0.196</v>
      </c>
      <c r="E106" s="86">
        <v>0.196</v>
      </c>
      <c r="F106" s="140">
        <v>588</v>
      </c>
      <c r="G106" s="85" t="s">
        <v>19</v>
      </c>
      <c r="H106" s="60"/>
      <c r="I106" s="61"/>
      <c r="J106" s="61"/>
      <c r="K106" s="121"/>
      <c r="L106" s="147"/>
      <c r="M106" s="61"/>
      <c r="N106" s="61"/>
      <c r="O106" s="91"/>
      <c r="P106" s="154">
        <v>54560020223</v>
      </c>
      <c r="Q106" s="91">
        <v>54560020223</v>
      </c>
      <c r="R106" s="1"/>
      <c r="S106" s="221">
        <f t="shared" si="16"/>
        <v>0</v>
      </c>
      <c r="T106" s="164">
        <f t="shared" si="17"/>
        <v>0</v>
      </c>
      <c r="U106" s="164">
        <f t="shared" si="18"/>
        <v>0</v>
      </c>
      <c r="V106" s="164">
        <f t="shared" si="19"/>
        <v>588</v>
      </c>
      <c r="W106" s="67"/>
      <c r="X106" s="67"/>
      <c r="Y106" s="171"/>
      <c r="Z106" s="165">
        <f t="shared" si="20"/>
        <v>0</v>
      </c>
      <c r="AA106" s="165">
        <f t="shared" si="21"/>
        <v>0</v>
      </c>
      <c r="AB106" s="165">
        <f t="shared" si="22"/>
        <v>0</v>
      </c>
      <c r="AC106" s="165">
        <f t="shared" si="23"/>
        <v>0.196</v>
      </c>
      <c r="AD106" s="106"/>
      <c r="AE106" s="106"/>
    </row>
    <row r="107" spans="1:31" s="170" customFormat="1" ht="14.25" customHeight="1">
      <c r="A107" s="154">
        <v>11</v>
      </c>
      <c r="B107" s="93" t="s">
        <v>43</v>
      </c>
      <c r="C107" s="89">
        <v>0</v>
      </c>
      <c r="D107" s="86">
        <v>0.09</v>
      </c>
      <c r="E107" s="86">
        <v>0.09</v>
      </c>
      <c r="F107" s="140">
        <v>225</v>
      </c>
      <c r="G107" s="85" t="s">
        <v>19</v>
      </c>
      <c r="H107" s="60"/>
      <c r="I107" s="61"/>
      <c r="J107" s="61"/>
      <c r="K107" s="121"/>
      <c r="L107" s="147"/>
      <c r="M107" s="61"/>
      <c r="N107" s="61"/>
      <c r="O107" s="91"/>
      <c r="P107" s="154">
        <v>54560020352</v>
      </c>
      <c r="Q107" s="91">
        <v>54560020333</v>
      </c>
      <c r="R107" s="1"/>
      <c r="S107" s="221">
        <f t="shared" si="16"/>
        <v>0</v>
      </c>
      <c r="T107" s="164">
        <f t="shared" si="17"/>
        <v>0</v>
      </c>
      <c r="U107" s="164">
        <f t="shared" si="18"/>
        <v>0</v>
      </c>
      <c r="V107" s="164">
        <f t="shared" si="19"/>
        <v>225</v>
      </c>
      <c r="W107" s="67"/>
      <c r="X107" s="67"/>
      <c r="Y107" s="171"/>
      <c r="Z107" s="165"/>
      <c r="AA107" s="165"/>
      <c r="AB107" s="165"/>
      <c r="AC107" s="165"/>
      <c r="AD107" s="106"/>
      <c r="AE107" s="106"/>
    </row>
    <row r="108" spans="1:31" s="170" customFormat="1" ht="12.75">
      <c r="A108" s="160">
        <v>12</v>
      </c>
      <c r="B108" s="117" t="s">
        <v>154</v>
      </c>
      <c r="C108" s="89">
        <v>0</v>
      </c>
      <c r="D108" s="86">
        <v>0.2</v>
      </c>
      <c r="E108" s="86">
        <v>0.2</v>
      </c>
      <c r="F108" s="140">
        <v>800</v>
      </c>
      <c r="G108" s="85" t="s">
        <v>20</v>
      </c>
      <c r="H108" s="60"/>
      <c r="I108" s="61"/>
      <c r="J108" s="61"/>
      <c r="K108" s="121"/>
      <c r="L108" s="147"/>
      <c r="M108" s="61"/>
      <c r="N108" s="61"/>
      <c r="O108" s="91"/>
      <c r="P108" s="154">
        <v>54560020351</v>
      </c>
      <c r="Q108" s="91">
        <v>54560020332</v>
      </c>
      <c r="R108" s="1"/>
      <c r="S108" s="221">
        <f t="shared" si="16"/>
        <v>800</v>
      </c>
      <c r="T108" s="164">
        <f t="shared" si="17"/>
        <v>0</v>
      </c>
      <c r="U108" s="164">
        <f t="shared" si="18"/>
        <v>0</v>
      </c>
      <c r="V108" s="164">
        <f t="shared" si="19"/>
        <v>0</v>
      </c>
      <c r="W108" s="67"/>
      <c r="X108" s="67"/>
      <c r="Y108" s="171"/>
      <c r="Z108" s="165"/>
      <c r="AA108" s="165"/>
      <c r="AB108" s="165"/>
      <c r="AC108" s="165"/>
      <c r="AD108" s="106"/>
      <c r="AE108" s="106"/>
    </row>
    <row r="109" spans="1:31" s="170" customFormat="1" ht="12.75">
      <c r="A109" s="159"/>
      <c r="B109" s="124"/>
      <c r="C109" s="89">
        <v>0.2</v>
      </c>
      <c r="D109" s="86">
        <v>0.275</v>
      </c>
      <c r="E109" s="86">
        <v>0.07500000000000001</v>
      </c>
      <c r="F109" s="140">
        <v>214</v>
      </c>
      <c r="G109" s="85" t="s">
        <v>19</v>
      </c>
      <c r="H109" s="60"/>
      <c r="I109" s="61"/>
      <c r="J109" s="61"/>
      <c r="K109" s="121"/>
      <c r="L109" s="147"/>
      <c r="M109" s="61"/>
      <c r="N109" s="61"/>
      <c r="O109" s="91"/>
      <c r="P109" s="154"/>
      <c r="Q109" s="91"/>
      <c r="R109" s="1"/>
      <c r="S109" s="221">
        <f t="shared" si="16"/>
        <v>0</v>
      </c>
      <c r="T109" s="164">
        <f t="shared" si="17"/>
        <v>0</v>
      </c>
      <c r="U109" s="164">
        <f t="shared" si="18"/>
        <v>0</v>
      </c>
      <c r="V109" s="164">
        <f t="shared" si="19"/>
        <v>214</v>
      </c>
      <c r="W109" s="67"/>
      <c r="X109" s="67"/>
      <c r="Y109" s="171"/>
      <c r="Z109" s="165"/>
      <c r="AA109" s="165"/>
      <c r="AB109" s="165"/>
      <c r="AC109" s="165"/>
      <c r="AD109" s="106"/>
      <c r="AE109" s="106"/>
    </row>
    <row r="110" spans="1:31" s="170" customFormat="1" ht="12.75">
      <c r="A110" s="160">
        <v>13</v>
      </c>
      <c r="B110" s="117" t="s">
        <v>45</v>
      </c>
      <c r="C110" s="89">
        <v>0</v>
      </c>
      <c r="D110" s="86">
        <v>0.01</v>
      </c>
      <c r="E110" s="86">
        <v>0.01</v>
      </c>
      <c r="F110" s="140">
        <v>35</v>
      </c>
      <c r="G110" s="85" t="s">
        <v>20</v>
      </c>
      <c r="H110" s="60"/>
      <c r="I110" s="61"/>
      <c r="J110" s="61"/>
      <c r="K110" s="121"/>
      <c r="L110" s="147"/>
      <c r="M110" s="61"/>
      <c r="N110" s="61"/>
      <c r="O110" s="91"/>
      <c r="P110" s="323">
        <v>54560010112</v>
      </c>
      <c r="Q110" s="91">
        <v>54560010230</v>
      </c>
      <c r="R110" s="1"/>
      <c r="S110" s="221">
        <f t="shared" si="16"/>
        <v>35</v>
      </c>
      <c r="T110" s="164">
        <f t="shared" si="17"/>
        <v>0</v>
      </c>
      <c r="U110" s="164">
        <f t="shared" si="18"/>
        <v>0</v>
      </c>
      <c r="V110" s="164">
        <f t="shared" si="19"/>
        <v>0</v>
      </c>
      <c r="W110" s="67"/>
      <c r="X110" s="67"/>
      <c r="Y110" s="171"/>
      <c r="Z110" s="165"/>
      <c r="AA110" s="165"/>
      <c r="AB110" s="165"/>
      <c r="AC110" s="165"/>
      <c r="AD110" s="106"/>
      <c r="AE110" s="106"/>
    </row>
    <row r="111" spans="1:31" s="170" customFormat="1" ht="14.25" customHeight="1">
      <c r="A111" s="159"/>
      <c r="B111" s="124"/>
      <c r="C111" s="89">
        <v>0.01</v>
      </c>
      <c r="D111" s="86">
        <v>0.156</v>
      </c>
      <c r="E111" s="86">
        <v>0.146</v>
      </c>
      <c r="F111" s="140">
        <v>517</v>
      </c>
      <c r="G111" s="85" t="s">
        <v>17</v>
      </c>
      <c r="H111" s="60"/>
      <c r="I111" s="61"/>
      <c r="J111" s="61"/>
      <c r="K111" s="121"/>
      <c r="L111" s="147"/>
      <c r="M111" s="61"/>
      <c r="N111" s="61"/>
      <c r="O111" s="91"/>
      <c r="P111" s="324"/>
      <c r="Q111" s="91">
        <v>54560010230</v>
      </c>
      <c r="R111" s="1"/>
      <c r="S111" s="221">
        <f t="shared" si="16"/>
        <v>0</v>
      </c>
      <c r="T111" s="164">
        <f t="shared" si="17"/>
        <v>517</v>
      </c>
      <c r="U111" s="164">
        <f t="shared" si="18"/>
        <v>0</v>
      </c>
      <c r="V111" s="164">
        <f t="shared" si="19"/>
        <v>0</v>
      </c>
      <c r="W111" s="67"/>
      <c r="X111" s="67"/>
      <c r="Y111" s="171"/>
      <c r="Z111" s="165"/>
      <c r="AA111" s="165"/>
      <c r="AB111" s="165"/>
      <c r="AC111" s="165"/>
      <c r="AD111" s="106"/>
      <c r="AE111" s="106"/>
    </row>
    <row r="112" spans="1:31" s="170" customFormat="1" ht="12.75" customHeight="1">
      <c r="A112" s="154">
        <v>14</v>
      </c>
      <c r="B112" s="93" t="s">
        <v>59</v>
      </c>
      <c r="C112" s="89">
        <v>0</v>
      </c>
      <c r="D112" s="86">
        <v>0.12</v>
      </c>
      <c r="E112" s="86">
        <f t="shared" si="24"/>
        <v>0.12</v>
      </c>
      <c r="F112" s="140">
        <v>804</v>
      </c>
      <c r="G112" s="85" t="s">
        <v>20</v>
      </c>
      <c r="H112" s="60"/>
      <c r="I112" s="61"/>
      <c r="J112" s="61"/>
      <c r="K112" s="121"/>
      <c r="L112" s="147"/>
      <c r="M112" s="61"/>
      <c r="N112" s="61"/>
      <c r="O112" s="91"/>
      <c r="P112" s="154">
        <v>54560020216</v>
      </c>
      <c r="Q112" s="91">
        <v>54560020216</v>
      </c>
      <c r="R112" s="1"/>
      <c r="S112" s="221">
        <f t="shared" si="16"/>
        <v>804</v>
      </c>
      <c r="T112" s="164">
        <f t="shared" si="17"/>
        <v>0</v>
      </c>
      <c r="U112" s="164">
        <f t="shared" si="18"/>
        <v>0</v>
      </c>
      <c r="V112" s="164">
        <f t="shared" si="19"/>
        <v>0</v>
      </c>
      <c r="W112" s="67"/>
      <c r="X112" s="67"/>
      <c r="Y112" s="171"/>
      <c r="Z112" s="165">
        <f>IF(G112=Z$64,E112,0)</f>
        <v>0.12</v>
      </c>
      <c r="AA112" s="165">
        <f>IF(G112=AA$64,E112,0)</f>
        <v>0</v>
      </c>
      <c r="AB112" s="165">
        <f>IF(G112=AB$64,E112,0)</f>
        <v>0</v>
      </c>
      <c r="AC112" s="165">
        <f>IF(G112=AC$64,E112,0)</f>
        <v>0</v>
      </c>
      <c r="AD112" s="106"/>
      <c r="AE112" s="106"/>
    </row>
    <row r="113" spans="1:31" s="170" customFormat="1" ht="13.5" thickBot="1">
      <c r="A113" s="38"/>
      <c r="B113" s="158"/>
      <c r="C113" s="141"/>
      <c r="D113" s="142"/>
      <c r="E113" s="142"/>
      <c r="F113" s="143"/>
      <c r="G113" s="40"/>
      <c r="H113" s="41"/>
      <c r="I113" s="42"/>
      <c r="J113" s="42"/>
      <c r="K113" s="43"/>
      <c r="L113" s="44"/>
      <c r="M113" s="42"/>
      <c r="N113" s="42"/>
      <c r="O113" s="126"/>
      <c r="P113" s="38"/>
      <c r="Q113" s="126"/>
      <c r="R113" s="1"/>
      <c r="S113" s="221">
        <f t="shared" si="16"/>
        <v>0</v>
      </c>
      <c r="T113" s="164">
        <f t="shared" si="17"/>
        <v>0</v>
      </c>
      <c r="U113" s="164">
        <f t="shared" si="18"/>
        <v>0</v>
      </c>
      <c r="V113" s="164">
        <f t="shared" si="19"/>
        <v>0</v>
      </c>
      <c r="W113" s="67"/>
      <c r="X113" s="67"/>
      <c r="Y113" s="171"/>
      <c r="Z113" s="165">
        <f>IF(G113=Z$64,E113,0)</f>
        <v>0</v>
      </c>
      <c r="AA113" s="165">
        <f>IF(G113=AA$64,E113,0)</f>
        <v>0</v>
      </c>
      <c r="AB113" s="165">
        <f>IF(G113=AB$64,E113,0)</f>
        <v>0</v>
      </c>
      <c r="AC113" s="165">
        <f>IF(G113=AC$64,E113,0)</f>
        <v>0</v>
      </c>
      <c r="AD113" s="106"/>
      <c r="AE113" s="106"/>
    </row>
    <row r="114" spans="1:31" s="170" customFormat="1" ht="14.25" thickBot="1" thickTop="1">
      <c r="A114" s="25">
        <f>COUNTA(A83:A113)</f>
        <v>14</v>
      </c>
      <c r="B114" s="5" t="s">
        <v>22</v>
      </c>
      <c r="C114" s="29"/>
      <c r="D114" s="29"/>
      <c r="E114" s="30">
        <f>SUM(E83:E113)</f>
        <v>4.057</v>
      </c>
      <c r="F114" s="26">
        <f>SUM(F82:F113)</f>
        <v>16959</v>
      </c>
      <c r="G114" s="5"/>
      <c r="H114" s="25">
        <f>COUNTA(H83:H113)</f>
        <v>0</v>
      </c>
      <c r="I114" s="7"/>
      <c r="J114" s="7"/>
      <c r="K114" s="97">
        <f>SUM(K83:K113)</f>
        <v>0</v>
      </c>
      <c r="L114" s="26">
        <f>SUM(L83:L113)</f>
        <v>0</v>
      </c>
      <c r="M114" s="1"/>
      <c r="N114" s="1"/>
      <c r="O114" s="1"/>
      <c r="P114" s="1"/>
      <c r="Q114" s="1"/>
      <c r="R114" s="1"/>
      <c r="S114" s="105">
        <f aca="true" t="shared" si="25" ref="S114:X114">SUM(S83:S113)</f>
        <v>3694</v>
      </c>
      <c r="T114" s="105">
        <f t="shared" si="25"/>
        <v>10212</v>
      </c>
      <c r="U114" s="105">
        <f t="shared" si="25"/>
        <v>0</v>
      </c>
      <c r="V114" s="105">
        <f t="shared" si="25"/>
        <v>3047</v>
      </c>
      <c r="W114" s="105">
        <f t="shared" si="25"/>
        <v>0</v>
      </c>
      <c r="X114" s="105">
        <f t="shared" si="25"/>
        <v>0</v>
      </c>
      <c r="Y114" s="1"/>
      <c r="Z114" s="107">
        <f aca="true" t="shared" si="26" ref="Z114:AE114">SUM(Z83:Z113)</f>
        <v>0.63</v>
      </c>
      <c r="AA114" s="107">
        <f t="shared" si="26"/>
        <v>2.13</v>
      </c>
      <c r="AB114" s="107">
        <f t="shared" si="26"/>
        <v>0</v>
      </c>
      <c r="AC114" s="107">
        <f t="shared" si="26"/>
        <v>0.776</v>
      </c>
      <c r="AD114" s="107">
        <f t="shared" si="26"/>
        <v>0</v>
      </c>
      <c r="AE114" s="107">
        <f t="shared" si="26"/>
        <v>0</v>
      </c>
    </row>
    <row r="115" spans="1:31" s="170" customFormat="1" ht="12.75">
      <c r="A115" s="8" t="s">
        <v>15</v>
      </c>
      <c r="B115" s="8" t="s">
        <v>16</v>
      </c>
      <c r="C115" s="29"/>
      <c r="D115" s="29"/>
      <c r="E115" s="100">
        <f>SUMIF(G83:G113,"melnais",E83:E113)</f>
        <v>0.84</v>
      </c>
      <c r="F115" s="101">
        <f>SUMIF(G83:G113,"melnais",F83:F113)</f>
        <v>3694</v>
      </c>
      <c r="G115" s="7"/>
      <c r="H115" s="8" t="s">
        <v>15</v>
      </c>
      <c r="I115" s="7"/>
      <c r="J115" s="7"/>
      <c r="K115" s="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11" ht="12.75">
      <c r="A116" s="8"/>
      <c r="B116" s="8" t="s">
        <v>17</v>
      </c>
      <c r="C116" s="29"/>
      <c r="D116" s="29"/>
      <c r="E116" s="100">
        <f>SUMIF(G83:G113,"grants (šķembas)",E83:E113)</f>
        <v>2.276</v>
      </c>
      <c r="F116" s="101">
        <f>SUMIF(G83:G113,"grants (šķembas)",F83:F113)</f>
        <v>10212</v>
      </c>
      <c r="G116" s="7"/>
      <c r="H116" s="7"/>
      <c r="I116" s="7"/>
      <c r="J116" s="7"/>
      <c r="K116" s="7"/>
    </row>
    <row r="117" spans="1:11" ht="12.75">
      <c r="A117" s="8"/>
      <c r="B117" s="8" t="s">
        <v>18</v>
      </c>
      <c r="C117" s="29"/>
      <c r="D117" s="29"/>
      <c r="E117" s="31">
        <f>AB114</f>
        <v>0</v>
      </c>
      <c r="F117" s="10">
        <f>U114</f>
        <v>0</v>
      </c>
      <c r="G117" s="8"/>
      <c r="H117" s="8"/>
      <c r="I117" s="8"/>
      <c r="J117" s="8"/>
      <c r="K117" s="8"/>
    </row>
    <row r="118" spans="2:6" ht="12.75">
      <c r="B118" s="1" t="s">
        <v>19</v>
      </c>
      <c r="C118" s="29"/>
      <c r="D118" s="29"/>
      <c r="E118" s="100">
        <f>SUMIF(G83:G113,"bez seguma",E83:E113)</f>
        <v>0.9410000000000001</v>
      </c>
      <c r="F118" s="101">
        <f>SUMIF(G83:G113,"bez seguma",F83:F113)</f>
        <v>3047</v>
      </c>
    </row>
    <row r="119" spans="3:18" ht="13.5" customHeight="1">
      <c r="C119" s="29"/>
      <c r="D119" s="29"/>
      <c r="E119" s="100"/>
      <c r="F119" s="100"/>
      <c r="R119" s="240"/>
    </row>
    <row r="120" spans="3:6" ht="13.5" customHeight="1">
      <c r="C120" s="29"/>
      <c r="D120" s="29"/>
      <c r="E120" s="100"/>
      <c r="F120" s="101"/>
    </row>
    <row r="121" spans="1:17" ht="14.25">
      <c r="A121" s="342" t="s">
        <v>41</v>
      </c>
      <c r="B121" s="342"/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</row>
    <row r="122" ht="13.5" thickBot="1"/>
    <row r="123" spans="1:17" ht="14.25" thickBot="1" thickTop="1">
      <c r="A123" s="396" t="s">
        <v>179</v>
      </c>
      <c r="B123" s="398" t="s">
        <v>30</v>
      </c>
      <c r="C123" s="386" t="s">
        <v>3</v>
      </c>
      <c r="D123" s="387"/>
      <c r="E123" s="387"/>
      <c r="F123" s="387"/>
      <c r="G123" s="387"/>
      <c r="H123" s="387"/>
      <c r="I123" s="387"/>
      <c r="J123" s="387"/>
      <c r="K123" s="387"/>
      <c r="L123" s="387"/>
      <c r="M123" s="387"/>
      <c r="N123" s="388"/>
      <c r="O123" s="389"/>
      <c r="P123" s="390" t="s">
        <v>180</v>
      </c>
      <c r="Q123" s="391"/>
    </row>
    <row r="124" spans="1:17" ht="13.5" thickTop="1">
      <c r="A124" s="403"/>
      <c r="B124" s="401"/>
      <c r="C124" s="396" t="s">
        <v>192</v>
      </c>
      <c r="D124" s="397"/>
      <c r="E124" s="397"/>
      <c r="F124" s="397"/>
      <c r="G124" s="398"/>
      <c r="H124" s="407" t="s">
        <v>182</v>
      </c>
      <c r="I124" s="408"/>
      <c r="J124" s="408"/>
      <c r="K124" s="408"/>
      <c r="L124" s="408"/>
      <c r="M124" s="408"/>
      <c r="N124" s="409"/>
      <c r="O124" s="391" t="s">
        <v>183</v>
      </c>
      <c r="P124" s="392"/>
      <c r="Q124" s="393"/>
    </row>
    <row r="125" spans="1:17" ht="12.75">
      <c r="A125" s="403"/>
      <c r="B125" s="401"/>
      <c r="C125" s="403" t="s">
        <v>5</v>
      </c>
      <c r="D125" s="399"/>
      <c r="E125" s="399" t="s">
        <v>6</v>
      </c>
      <c r="F125" s="399" t="s">
        <v>11</v>
      </c>
      <c r="G125" s="401" t="s">
        <v>7</v>
      </c>
      <c r="H125" s="403" t="s">
        <v>8</v>
      </c>
      <c r="I125" s="399" t="s">
        <v>9</v>
      </c>
      <c r="J125" s="399"/>
      <c r="K125" s="399" t="s">
        <v>10</v>
      </c>
      <c r="L125" s="399" t="s">
        <v>11</v>
      </c>
      <c r="M125" s="399" t="s">
        <v>193</v>
      </c>
      <c r="N125" s="399" t="s">
        <v>12</v>
      </c>
      <c r="O125" s="394"/>
      <c r="P125" s="384" t="s">
        <v>4</v>
      </c>
      <c r="Q125" s="394" t="s">
        <v>194</v>
      </c>
    </row>
    <row r="126" spans="1:31" ht="26.25" thickBot="1">
      <c r="A126" s="404"/>
      <c r="B126" s="402"/>
      <c r="C126" s="287" t="s">
        <v>13</v>
      </c>
      <c r="D126" s="288" t="s">
        <v>14</v>
      </c>
      <c r="E126" s="400"/>
      <c r="F126" s="400"/>
      <c r="G126" s="402"/>
      <c r="H126" s="404"/>
      <c r="I126" s="288" t="s">
        <v>0</v>
      </c>
      <c r="J126" s="288" t="s">
        <v>195</v>
      </c>
      <c r="K126" s="400"/>
      <c r="L126" s="400"/>
      <c r="M126" s="400"/>
      <c r="N126" s="400"/>
      <c r="O126" s="395"/>
      <c r="P126" s="385"/>
      <c r="Q126" s="395"/>
      <c r="S126" s="406" t="s">
        <v>23</v>
      </c>
      <c r="T126" s="406"/>
      <c r="U126" s="406"/>
      <c r="V126" s="406"/>
      <c r="W126" s="406"/>
      <c r="X126" s="406"/>
      <c r="Y126" s="19"/>
      <c r="Z126" s="406" t="s">
        <v>6</v>
      </c>
      <c r="AA126" s="406"/>
      <c r="AB126" s="406"/>
      <c r="AC126" s="406"/>
      <c r="AD126" s="406"/>
      <c r="AE126" s="406"/>
    </row>
    <row r="127" spans="1:31" ht="14.25" thickBot="1" thickTop="1">
      <c r="A127" s="20">
        <v>1</v>
      </c>
      <c r="B127" s="21">
        <v>2</v>
      </c>
      <c r="C127" s="22">
        <v>3</v>
      </c>
      <c r="D127" s="23">
        <v>4</v>
      </c>
      <c r="E127" s="23">
        <v>5</v>
      </c>
      <c r="F127" s="23">
        <v>6</v>
      </c>
      <c r="G127" s="24">
        <v>7</v>
      </c>
      <c r="H127" s="22">
        <v>8</v>
      </c>
      <c r="I127" s="23">
        <v>9</v>
      </c>
      <c r="J127" s="23">
        <v>10</v>
      </c>
      <c r="K127" s="23">
        <v>11</v>
      </c>
      <c r="L127" s="23">
        <v>12</v>
      </c>
      <c r="M127" s="23">
        <v>13</v>
      </c>
      <c r="N127" s="289">
        <v>14</v>
      </c>
      <c r="O127" s="24">
        <v>15</v>
      </c>
      <c r="P127" s="290">
        <v>16</v>
      </c>
      <c r="Q127" s="286">
        <v>17</v>
      </c>
      <c r="S127" s="11" t="s">
        <v>20</v>
      </c>
      <c r="T127" s="11" t="s">
        <v>17</v>
      </c>
      <c r="U127" s="11" t="s">
        <v>18</v>
      </c>
      <c r="V127" s="11" t="s">
        <v>19</v>
      </c>
      <c r="W127" s="11"/>
      <c r="X127" s="11"/>
      <c r="Y127" s="19"/>
      <c r="Z127" s="11" t="s">
        <v>20</v>
      </c>
      <c r="AA127" s="11" t="s">
        <v>17</v>
      </c>
      <c r="AB127" s="11" t="s">
        <v>18</v>
      </c>
      <c r="AC127" s="11" t="s">
        <v>19</v>
      </c>
      <c r="AD127" s="11"/>
      <c r="AE127" s="11"/>
    </row>
    <row r="128" spans="1:31" ht="13.5" thickTop="1">
      <c r="A128" s="157"/>
      <c r="B128" s="156"/>
      <c r="C128" s="130"/>
      <c r="D128" s="131"/>
      <c r="E128" s="131"/>
      <c r="F128" s="132"/>
      <c r="G128" s="108"/>
      <c r="H128" s="102"/>
      <c r="I128" s="103"/>
      <c r="J128" s="103"/>
      <c r="K128" s="146"/>
      <c r="L128" s="133"/>
      <c r="M128" s="103"/>
      <c r="N128" s="262"/>
      <c r="O128" s="278"/>
      <c r="P128" s="157"/>
      <c r="Q128" s="278"/>
      <c r="S128" s="104">
        <f>IF(G128=S$64,F128,0)</f>
        <v>0</v>
      </c>
      <c r="T128" s="104">
        <f>IF(G128=T$64,F128,0)</f>
        <v>0</v>
      </c>
      <c r="U128" s="104">
        <f>IF(G128=U$64,F128,0)</f>
        <v>0</v>
      </c>
      <c r="V128" s="104">
        <f>IF(G128=V$64,F128,0)</f>
        <v>0</v>
      </c>
      <c r="W128" s="104"/>
      <c r="X128" s="104"/>
      <c r="Y128" s="19"/>
      <c r="Z128" s="106">
        <f>IF(G128=Z$64,E128,0)</f>
        <v>0</v>
      </c>
      <c r="AA128" s="106">
        <f>IF(G128=AA$64,E128,0)</f>
        <v>0</v>
      </c>
      <c r="AB128" s="106">
        <f>IF(G128=AB$64,E128,0)</f>
        <v>0</v>
      </c>
      <c r="AC128" s="106">
        <f>IF(G128=AC$64,E128,0)</f>
        <v>0</v>
      </c>
      <c r="AD128" s="106"/>
      <c r="AE128" s="106"/>
    </row>
    <row r="129" spans="1:31" ht="12.75">
      <c r="A129" s="241">
        <v>1</v>
      </c>
      <c r="B129" s="117" t="s">
        <v>152</v>
      </c>
      <c r="C129" s="89">
        <v>0</v>
      </c>
      <c r="D129" s="86">
        <v>0.05</v>
      </c>
      <c r="E129" s="86">
        <f>D129-C129</f>
        <v>0.05</v>
      </c>
      <c r="F129" s="140">
        <v>195</v>
      </c>
      <c r="G129" s="85" t="s">
        <v>20</v>
      </c>
      <c r="H129" s="60"/>
      <c r="I129" s="61"/>
      <c r="J129" s="61"/>
      <c r="K129" s="121"/>
      <c r="L129" s="147"/>
      <c r="M129" s="61"/>
      <c r="N129" s="61"/>
      <c r="O129" s="91"/>
      <c r="P129" s="323">
        <v>54560010109</v>
      </c>
      <c r="Q129" s="91">
        <v>54560010109</v>
      </c>
      <c r="S129" s="104">
        <f>IF(G129=S$64,F129,0)</f>
        <v>195</v>
      </c>
      <c r="T129" s="104">
        <f>IF(G129=T$64,F129,0)</f>
        <v>0</v>
      </c>
      <c r="U129" s="104">
        <f>IF(G129=U$64,F129,0)</f>
        <v>0</v>
      </c>
      <c r="V129" s="104">
        <f>IF(G129=V$64,F129,0)</f>
        <v>0</v>
      </c>
      <c r="W129" s="104"/>
      <c r="X129" s="104"/>
      <c r="Y129" s="19"/>
      <c r="Z129" s="106">
        <f>IF(G129=Z$64,E129,0)</f>
        <v>0.05</v>
      </c>
      <c r="AA129" s="106">
        <f>IF(G129=AA$64,E129,0)</f>
        <v>0</v>
      </c>
      <c r="AB129" s="106">
        <f>IF(G129=AB$64,E129,0)</f>
        <v>0</v>
      </c>
      <c r="AC129" s="106">
        <f>IF(G129=AC$64,E129,0)</f>
        <v>0</v>
      </c>
      <c r="AD129" s="106"/>
      <c r="AE129" s="106"/>
    </row>
    <row r="130" spans="1:31" ht="12.75">
      <c r="A130" s="242"/>
      <c r="B130" s="163"/>
      <c r="C130" s="89">
        <v>0.05</v>
      </c>
      <c r="D130" s="86">
        <v>0.273</v>
      </c>
      <c r="E130" s="86">
        <f aca="true" t="shared" si="27" ref="E130:E142">D130-C130</f>
        <v>0.22300000000000003</v>
      </c>
      <c r="F130" s="140">
        <v>591</v>
      </c>
      <c r="G130" s="59" t="s">
        <v>17</v>
      </c>
      <c r="H130" s="60"/>
      <c r="I130" s="61"/>
      <c r="J130" s="61"/>
      <c r="K130" s="121"/>
      <c r="L130" s="147"/>
      <c r="M130" s="61"/>
      <c r="N130" s="61"/>
      <c r="O130" s="91"/>
      <c r="P130" s="325"/>
      <c r="Q130" s="91">
        <v>54560010109</v>
      </c>
      <c r="S130" s="104"/>
      <c r="T130" s="104"/>
      <c r="U130" s="104"/>
      <c r="V130" s="104"/>
      <c r="W130" s="104"/>
      <c r="X130" s="104"/>
      <c r="Y130" s="19"/>
      <c r="Z130" s="106"/>
      <c r="AA130" s="106"/>
      <c r="AB130" s="106"/>
      <c r="AC130" s="106"/>
      <c r="AD130" s="106"/>
      <c r="AE130" s="106"/>
    </row>
    <row r="131" spans="1:31" ht="12.75">
      <c r="A131" s="159"/>
      <c r="B131" s="124" t="s">
        <v>175</v>
      </c>
      <c r="C131" s="89">
        <v>0</v>
      </c>
      <c r="D131" s="86">
        <v>0.079</v>
      </c>
      <c r="E131" s="86">
        <f t="shared" si="27"/>
        <v>0.079</v>
      </c>
      <c r="F131" s="140">
        <v>209</v>
      </c>
      <c r="G131" s="59"/>
      <c r="H131" s="60"/>
      <c r="I131" s="61"/>
      <c r="J131" s="61"/>
      <c r="K131" s="121"/>
      <c r="L131" s="147"/>
      <c r="M131" s="61"/>
      <c r="N131" s="61"/>
      <c r="O131" s="91"/>
      <c r="P131" s="324"/>
      <c r="Q131" s="91">
        <v>54560010085</v>
      </c>
      <c r="S131" s="104">
        <f aca="true" t="shared" si="28" ref="S131:S143">IF(G131=S$64,F131,0)</f>
        <v>0</v>
      </c>
      <c r="T131" s="104">
        <f aca="true" t="shared" si="29" ref="T131:T143">IF(G131=T$64,F131,0)</f>
        <v>0</v>
      </c>
      <c r="U131" s="104">
        <f aca="true" t="shared" si="30" ref="U131:U143">IF(G131=U$64,F131,0)</f>
        <v>0</v>
      </c>
      <c r="V131" s="104">
        <f aca="true" t="shared" si="31" ref="V131:V143">IF(G131=V$64,F131,0)</f>
        <v>0</v>
      </c>
      <c r="W131" s="104"/>
      <c r="X131" s="104"/>
      <c r="Y131" s="19"/>
      <c r="Z131" s="106">
        <f aca="true" t="shared" si="32" ref="Z131:Z143">IF(G131=Z$64,E131,0)</f>
        <v>0</v>
      </c>
      <c r="AA131" s="106">
        <f aca="true" t="shared" si="33" ref="AA131:AA143">IF(G131=AA$64,E131,0)</f>
        <v>0</v>
      </c>
      <c r="AB131" s="106">
        <f aca="true" t="shared" si="34" ref="AB131:AB143">IF(G131=AB$64,E131,0)</f>
        <v>0</v>
      </c>
      <c r="AC131" s="106">
        <f aca="true" t="shared" si="35" ref="AC131:AC143">IF(G131=AC$64,E131,0)</f>
        <v>0</v>
      </c>
      <c r="AD131" s="106"/>
      <c r="AE131" s="106"/>
    </row>
    <row r="132" spans="1:31" ht="12.75">
      <c r="A132" s="154">
        <v>2</v>
      </c>
      <c r="B132" s="93" t="s">
        <v>44</v>
      </c>
      <c r="C132" s="89">
        <v>0</v>
      </c>
      <c r="D132" s="86">
        <v>0.242</v>
      </c>
      <c r="E132" s="86">
        <f t="shared" si="27"/>
        <v>0.242</v>
      </c>
      <c r="F132" s="140">
        <v>665</v>
      </c>
      <c r="G132" s="59" t="s">
        <v>17</v>
      </c>
      <c r="H132" s="60"/>
      <c r="I132" s="61"/>
      <c r="J132" s="61"/>
      <c r="K132" s="121"/>
      <c r="L132" s="147"/>
      <c r="M132" s="61"/>
      <c r="N132" s="61"/>
      <c r="O132" s="91"/>
      <c r="P132" s="181">
        <v>54560010107</v>
      </c>
      <c r="Q132" s="91">
        <v>54560010179</v>
      </c>
      <c r="S132" s="104">
        <f t="shared" si="28"/>
        <v>0</v>
      </c>
      <c r="T132" s="104">
        <f t="shared" si="29"/>
        <v>665</v>
      </c>
      <c r="U132" s="104">
        <f t="shared" si="30"/>
        <v>0</v>
      </c>
      <c r="V132" s="104">
        <f t="shared" si="31"/>
        <v>0</v>
      </c>
      <c r="W132" s="104"/>
      <c r="X132" s="104"/>
      <c r="Y132" s="19"/>
      <c r="Z132" s="106">
        <f t="shared" si="32"/>
        <v>0</v>
      </c>
      <c r="AA132" s="106">
        <f t="shared" si="33"/>
        <v>0.242</v>
      </c>
      <c r="AB132" s="106">
        <f t="shared" si="34"/>
        <v>0</v>
      </c>
      <c r="AC132" s="106">
        <f t="shared" si="35"/>
        <v>0</v>
      </c>
      <c r="AD132" s="106"/>
      <c r="AE132" s="106"/>
    </row>
    <row r="133" spans="1:31" ht="12.75">
      <c r="A133" s="159">
        <v>3</v>
      </c>
      <c r="B133" s="124" t="s">
        <v>46</v>
      </c>
      <c r="C133" s="166">
        <v>0</v>
      </c>
      <c r="D133" s="167">
        <v>0.2</v>
      </c>
      <c r="E133" s="86">
        <f t="shared" si="27"/>
        <v>0.2</v>
      </c>
      <c r="F133" s="168">
        <v>700</v>
      </c>
      <c r="G133" s="85" t="s">
        <v>19</v>
      </c>
      <c r="H133" s="71"/>
      <c r="I133" s="72"/>
      <c r="J133" s="72"/>
      <c r="K133" s="145"/>
      <c r="L133" s="169"/>
      <c r="M133" s="72"/>
      <c r="N133" s="72"/>
      <c r="O133" s="261"/>
      <c r="P133" s="159">
        <v>54560010108</v>
      </c>
      <c r="Q133" s="261">
        <v>54560010180</v>
      </c>
      <c r="S133" s="104">
        <f t="shared" si="28"/>
        <v>0</v>
      </c>
      <c r="T133" s="104">
        <f t="shared" si="29"/>
        <v>0</v>
      </c>
      <c r="U133" s="104">
        <f t="shared" si="30"/>
        <v>0</v>
      </c>
      <c r="V133" s="104">
        <f t="shared" si="31"/>
        <v>700</v>
      </c>
      <c r="W133" s="104"/>
      <c r="X133" s="104"/>
      <c r="Y133" s="19"/>
      <c r="Z133" s="106">
        <f t="shared" si="32"/>
        <v>0</v>
      </c>
      <c r="AA133" s="106">
        <f t="shared" si="33"/>
        <v>0</v>
      </c>
      <c r="AB133" s="106">
        <f t="shared" si="34"/>
        <v>0</v>
      </c>
      <c r="AC133" s="106">
        <f t="shared" si="35"/>
        <v>0.2</v>
      </c>
      <c r="AD133" s="106"/>
      <c r="AE133" s="106"/>
    </row>
    <row r="134" spans="1:31" ht="12.75">
      <c r="A134" s="154"/>
      <c r="B134" s="93"/>
      <c r="C134" s="89"/>
      <c r="D134" s="86"/>
      <c r="E134" s="86"/>
      <c r="F134" s="140"/>
      <c r="G134" s="85"/>
      <c r="H134" s="60"/>
      <c r="I134" s="61"/>
      <c r="J134" s="61"/>
      <c r="K134" s="121"/>
      <c r="L134" s="147"/>
      <c r="M134" s="61"/>
      <c r="N134" s="61"/>
      <c r="O134" s="91"/>
      <c r="P134" s="154"/>
      <c r="Q134" s="91"/>
      <c r="S134" s="104">
        <f t="shared" si="28"/>
        <v>0</v>
      </c>
      <c r="T134" s="104">
        <f t="shared" si="29"/>
        <v>0</v>
      </c>
      <c r="U134" s="104">
        <f t="shared" si="30"/>
        <v>0</v>
      </c>
      <c r="V134" s="104">
        <f t="shared" si="31"/>
        <v>0</v>
      </c>
      <c r="W134" s="104"/>
      <c r="X134" s="104"/>
      <c r="Y134" s="19"/>
      <c r="Z134" s="106">
        <f t="shared" si="32"/>
        <v>0</v>
      </c>
      <c r="AA134" s="106">
        <f t="shared" si="33"/>
        <v>0</v>
      </c>
      <c r="AB134" s="106">
        <f t="shared" si="34"/>
        <v>0</v>
      </c>
      <c r="AC134" s="106">
        <f t="shared" si="35"/>
        <v>0</v>
      </c>
      <c r="AD134" s="106"/>
      <c r="AE134" s="106"/>
    </row>
    <row r="135" spans="1:31" ht="12.75">
      <c r="A135" s="154">
        <v>4</v>
      </c>
      <c r="B135" s="93" t="s">
        <v>47</v>
      </c>
      <c r="C135" s="89">
        <v>0</v>
      </c>
      <c r="D135" s="86">
        <v>0.14</v>
      </c>
      <c r="E135" s="86">
        <f t="shared" si="27"/>
        <v>0.14</v>
      </c>
      <c r="F135" s="140">
        <v>582</v>
      </c>
      <c r="G135" s="85" t="s">
        <v>19</v>
      </c>
      <c r="H135" s="60"/>
      <c r="I135" s="61"/>
      <c r="J135" s="61"/>
      <c r="K135" s="121"/>
      <c r="L135" s="147"/>
      <c r="M135" s="61"/>
      <c r="N135" s="61"/>
      <c r="O135" s="91"/>
      <c r="P135" s="154">
        <v>54560010118</v>
      </c>
      <c r="Q135" s="91">
        <v>54560010118</v>
      </c>
      <c r="S135" s="104">
        <f t="shared" si="28"/>
        <v>0</v>
      </c>
      <c r="T135" s="104">
        <f t="shared" si="29"/>
        <v>0</v>
      </c>
      <c r="U135" s="104">
        <f t="shared" si="30"/>
        <v>0</v>
      </c>
      <c r="V135" s="104">
        <f t="shared" si="31"/>
        <v>582</v>
      </c>
      <c r="W135" s="104"/>
      <c r="X135" s="104"/>
      <c r="Y135" s="19"/>
      <c r="Z135" s="106">
        <f t="shared" si="32"/>
        <v>0</v>
      </c>
      <c r="AA135" s="106">
        <f t="shared" si="33"/>
        <v>0</v>
      </c>
      <c r="AB135" s="106">
        <f t="shared" si="34"/>
        <v>0</v>
      </c>
      <c r="AC135" s="106">
        <f t="shared" si="35"/>
        <v>0.14</v>
      </c>
      <c r="AD135" s="106"/>
      <c r="AE135" s="106"/>
    </row>
    <row r="136" spans="1:31" ht="14.25" customHeight="1">
      <c r="A136" s="154"/>
      <c r="B136" s="93"/>
      <c r="C136" s="89"/>
      <c r="D136" s="86"/>
      <c r="E136" s="86"/>
      <c r="F136" s="140"/>
      <c r="G136" s="85"/>
      <c r="H136" s="60"/>
      <c r="I136" s="61"/>
      <c r="J136" s="61"/>
      <c r="K136" s="121"/>
      <c r="L136" s="147"/>
      <c r="M136" s="61"/>
      <c r="N136" s="61"/>
      <c r="O136" s="91"/>
      <c r="P136" s="154"/>
      <c r="Q136" s="91"/>
      <c r="S136" s="104">
        <f t="shared" si="28"/>
        <v>0</v>
      </c>
      <c r="T136" s="104">
        <f t="shared" si="29"/>
        <v>0</v>
      </c>
      <c r="U136" s="104">
        <f t="shared" si="30"/>
        <v>0</v>
      </c>
      <c r="V136" s="104">
        <f t="shared" si="31"/>
        <v>0</v>
      </c>
      <c r="W136" s="104"/>
      <c r="X136" s="104"/>
      <c r="Y136" s="19"/>
      <c r="Z136" s="106">
        <f t="shared" si="32"/>
        <v>0</v>
      </c>
      <c r="AA136" s="106">
        <f t="shared" si="33"/>
        <v>0</v>
      </c>
      <c r="AB136" s="106">
        <f t="shared" si="34"/>
        <v>0</v>
      </c>
      <c r="AC136" s="106">
        <f t="shared" si="35"/>
        <v>0</v>
      </c>
      <c r="AD136" s="106"/>
      <c r="AE136" s="106"/>
    </row>
    <row r="137" spans="1:31" ht="13.5" customHeight="1">
      <c r="A137" s="154">
        <v>5</v>
      </c>
      <c r="B137" s="93" t="s">
        <v>48</v>
      </c>
      <c r="C137" s="89">
        <v>0</v>
      </c>
      <c r="D137" s="86">
        <v>0.14</v>
      </c>
      <c r="E137" s="86">
        <f t="shared" si="27"/>
        <v>0.14</v>
      </c>
      <c r="F137" s="140">
        <v>572</v>
      </c>
      <c r="G137" s="85" t="s">
        <v>19</v>
      </c>
      <c r="H137" s="60"/>
      <c r="I137" s="61"/>
      <c r="J137" s="61"/>
      <c r="K137" s="121"/>
      <c r="L137" s="147"/>
      <c r="M137" s="61"/>
      <c r="N137" s="61"/>
      <c r="O137" s="91"/>
      <c r="P137" s="154">
        <v>54560010119</v>
      </c>
      <c r="Q137" s="91">
        <v>54560010177</v>
      </c>
      <c r="S137" s="104">
        <f t="shared" si="28"/>
        <v>0</v>
      </c>
      <c r="T137" s="104">
        <f t="shared" si="29"/>
        <v>0</v>
      </c>
      <c r="U137" s="104">
        <f t="shared" si="30"/>
        <v>0</v>
      </c>
      <c r="V137" s="104">
        <f t="shared" si="31"/>
        <v>572</v>
      </c>
      <c r="W137" s="104"/>
      <c r="X137" s="104"/>
      <c r="Y137" s="19"/>
      <c r="Z137" s="106">
        <f t="shared" si="32"/>
        <v>0</v>
      </c>
      <c r="AA137" s="106">
        <f t="shared" si="33"/>
        <v>0</v>
      </c>
      <c r="AB137" s="106">
        <f t="shared" si="34"/>
        <v>0</v>
      </c>
      <c r="AC137" s="106">
        <f t="shared" si="35"/>
        <v>0.14</v>
      </c>
      <c r="AD137" s="106"/>
      <c r="AE137" s="106"/>
    </row>
    <row r="138" spans="1:31" ht="12.75" customHeight="1">
      <c r="A138" s="154"/>
      <c r="B138" s="93"/>
      <c r="C138" s="89"/>
      <c r="D138" s="86"/>
      <c r="E138" s="86"/>
      <c r="F138" s="140"/>
      <c r="G138" s="85"/>
      <c r="H138" s="60"/>
      <c r="I138" s="61"/>
      <c r="J138" s="61"/>
      <c r="K138" s="121"/>
      <c r="L138" s="147"/>
      <c r="M138" s="61"/>
      <c r="N138" s="61"/>
      <c r="O138" s="91"/>
      <c r="P138" s="154"/>
      <c r="Q138" s="91"/>
      <c r="S138" s="104">
        <f t="shared" si="28"/>
        <v>0</v>
      </c>
      <c r="T138" s="104">
        <f t="shared" si="29"/>
        <v>0</v>
      </c>
      <c r="U138" s="104">
        <f t="shared" si="30"/>
        <v>0</v>
      </c>
      <c r="V138" s="104">
        <f t="shared" si="31"/>
        <v>0</v>
      </c>
      <c r="W138" s="104"/>
      <c r="X138" s="104"/>
      <c r="Y138" s="19"/>
      <c r="Z138" s="106">
        <f t="shared" si="32"/>
        <v>0</v>
      </c>
      <c r="AA138" s="106">
        <f t="shared" si="33"/>
        <v>0</v>
      </c>
      <c r="AB138" s="106">
        <f t="shared" si="34"/>
        <v>0</v>
      </c>
      <c r="AC138" s="106">
        <f t="shared" si="35"/>
        <v>0</v>
      </c>
      <c r="AD138" s="106"/>
      <c r="AE138" s="106"/>
    </row>
    <row r="139" spans="1:31" ht="50.25" customHeight="1">
      <c r="A139" s="160">
        <v>6</v>
      </c>
      <c r="B139" s="117" t="s">
        <v>49</v>
      </c>
      <c r="C139" s="89">
        <v>0</v>
      </c>
      <c r="D139" s="86">
        <v>0.14</v>
      </c>
      <c r="E139" s="86">
        <f t="shared" si="27"/>
        <v>0.14</v>
      </c>
      <c r="F139" s="140">
        <v>658</v>
      </c>
      <c r="G139" s="59" t="s">
        <v>17</v>
      </c>
      <c r="H139" s="60"/>
      <c r="I139" s="61"/>
      <c r="J139" s="61"/>
      <c r="K139" s="121"/>
      <c r="L139" s="147"/>
      <c r="M139" s="61"/>
      <c r="N139" s="61"/>
      <c r="O139" s="91"/>
      <c r="P139" s="323">
        <v>54560010123</v>
      </c>
      <c r="Q139" s="91">
        <v>54560010123</v>
      </c>
      <c r="S139" s="104">
        <f t="shared" si="28"/>
        <v>0</v>
      </c>
      <c r="T139" s="104">
        <f t="shared" si="29"/>
        <v>658</v>
      </c>
      <c r="U139" s="104">
        <f t="shared" si="30"/>
        <v>0</v>
      </c>
      <c r="V139" s="104">
        <f t="shared" si="31"/>
        <v>0</v>
      </c>
      <c r="W139" s="104"/>
      <c r="X139" s="104"/>
      <c r="Y139" s="19"/>
      <c r="Z139" s="106">
        <f t="shared" si="32"/>
        <v>0</v>
      </c>
      <c r="AA139" s="106">
        <f t="shared" si="33"/>
        <v>0.14</v>
      </c>
      <c r="AB139" s="106">
        <f t="shared" si="34"/>
        <v>0</v>
      </c>
      <c r="AC139" s="106">
        <f t="shared" si="35"/>
        <v>0</v>
      </c>
      <c r="AD139" s="106"/>
      <c r="AE139" s="106"/>
    </row>
    <row r="140" spans="1:31" ht="12.75">
      <c r="A140" s="162"/>
      <c r="B140" s="163"/>
      <c r="C140" s="89">
        <v>0.14</v>
      </c>
      <c r="D140" s="86">
        <v>0.58</v>
      </c>
      <c r="E140" s="86">
        <f t="shared" si="27"/>
        <v>0.43999999999999995</v>
      </c>
      <c r="F140" s="140">
        <v>2068</v>
      </c>
      <c r="G140" s="85" t="s">
        <v>20</v>
      </c>
      <c r="H140" s="60"/>
      <c r="I140" s="61"/>
      <c r="J140" s="61"/>
      <c r="K140" s="121"/>
      <c r="L140" s="147"/>
      <c r="M140" s="61"/>
      <c r="N140" s="61"/>
      <c r="O140" s="91"/>
      <c r="P140" s="325"/>
      <c r="Q140" s="91">
        <v>54560010123</v>
      </c>
      <c r="S140" s="104">
        <f t="shared" si="28"/>
        <v>2068</v>
      </c>
      <c r="T140" s="104">
        <f t="shared" si="29"/>
        <v>0</v>
      </c>
      <c r="U140" s="104">
        <f t="shared" si="30"/>
        <v>0</v>
      </c>
      <c r="V140" s="104">
        <f t="shared" si="31"/>
        <v>0</v>
      </c>
      <c r="W140" s="104"/>
      <c r="X140" s="104"/>
      <c r="Y140" s="19"/>
      <c r="Z140" s="106">
        <f t="shared" si="32"/>
        <v>0.43999999999999995</v>
      </c>
      <c r="AA140" s="106">
        <f t="shared" si="33"/>
        <v>0</v>
      </c>
      <c r="AB140" s="106">
        <f t="shared" si="34"/>
        <v>0</v>
      </c>
      <c r="AC140" s="106">
        <f t="shared" si="35"/>
        <v>0</v>
      </c>
      <c r="AD140" s="106"/>
      <c r="AE140" s="106"/>
    </row>
    <row r="141" spans="1:31" ht="13.5" customHeight="1">
      <c r="A141" s="162"/>
      <c r="B141" s="163"/>
      <c r="C141" s="166">
        <v>0.58</v>
      </c>
      <c r="D141" s="167">
        <v>0.67</v>
      </c>
      <c r="E141" s="86">
        <f t="shared" si="27"/>
        <v>0.09000000000000008</v>
      </c>
      <c r="F141" s="168">
        <v>594</v>
      </c>
      <c r="G141" s="85" t="s">
        <v>20</v>
      </c>
      <c r="H141" s="71"/>
      <c r="I141" s="72"/>
      <c r="J141" s="72"/>
      <c r="K141" s="145"/>
      <c r="L141" s="169"/>
      <c r="M141" s="72"/>
      <c r="N141" s="72"/>
      <c r="O141" s="261"/>
      <c r="P141" s="325"/>
      <c r="Q141" s="261">
        <v>54560010123</v>
      </c>
      <c r="S141" s="104">
        <f t="shared" si="28"/>
        <v>594</v>
      </c>
      <c r="T141" s="104">
        <f t="shared" si="29"/>
        <v>0</v>
      </c>
      <c r="U141" s="104">
        <f t="shared" si="30"/>
        <v>0</v>
      </c>
      <c r="V141" s="104">
        <f t="shared" si="31"/>
        <v>0</v>
      </c>
      <c r="W141" s="104"/>
      <c r="X141" s="104"/>
      <c r="Y141" s="19"/>
      <c r="Z141" s="106">
        <f t="shared" si="32"/>
        <v>0.09000000000000008</v>
      </c>
      <c r="AA141" s="106">
        <f t="shared" si="33"/>
        <v>0</v>
      </c>
      <c r="AB141" s="106">
        <f t="shared" si="34"/>
        <v>0</v>
      </c>
      <c r="AC141" s="106">
        <f t="shared" si="35"/>
        <v>0</v>
      </c>
      <c r="AD141" s="106"/>
      <c r="AE141" s="106"/>
    </row>
    <row r="142" spans="1:31" ht="25.5">
      <c r="A142" s="159"/>
      <c r="B142" s="124"/>
      <c r="C142" s="89">
        <v>0.67</v>
      </c>
      <c r="D142" s="86">
        <v>0.82</v>
      </c>
      <c r="E142" s="86">
        <f t="shared" si="27"/>
        <v>0.1499999999999999</v>
      </c>
      <c r="F142" s="140">
        <v>1290</v>
      </c>
      <c r="G142" s="85" t="s">
        <v>20</v>
      </c>
      <c r="H142" s="60" t="s">
        <v>108</v>
      </c>
      <c r="I142" s="61" t="s">
        <v>50</v>
      </c>
      <c r="J142" s="61" t="s">
        <v>122</v>
      </c>
      <c r="K142" s="121">
        <v>38.3</v>
      </c>
      <c r="L142" s="147">
        <v>336</v>
      </c>
      <c r="M142" s="61"/>
      <c r="N142" s="61" t="s">
        <v>33</v>
      </c>
      <c r="O142" s="91"/>
      <c r="P142" s="324"/>
      <c r="Q142" s="91">
        <v>54560010123</v>
      </c>
      <c r="S142" s="104">
        <f t="shared" si="28"/>
        <v>1290</v>
      </c>
      <c r="T142" s="104">
        <f t="shared" si="29"/>
        <v>0</v>
      </c>
      <c r="U142" s="104">
        <f t="shared" si="30"/>
        <v>0</v>
      </c>
      <c r="V142" s="104">
        <f t="shared" si="31"/>
        <v>0</v>
      </c>
      <c r="W142" s="104"/>
      <c r="X142" s="104"/>
      <c r="Y142" s="19"/>
      <c r="Z142" s="106">
        <f t="shared" si="32"/>
        <v>0.1499999999999999</v>
      </c>
      <c r="AA142" s="106">
        <f t="shared" si="33"/>
        <v>0</v>
      </c>
      <c r="AB142" s="106">
        <f t="shared" si="34"/>
        <v>0</v>
      </c>
      <c r="AC142" s="106">
        <f t="shared" si="35"/>
        <v>0</v>
      </c>
      <c r="AD142" s="106"/>
      <c r="AE142" s="106"/>
    </row>
    <row r="143" spans="1:31" ht="13.5" thickBot="1">
      <c r="A143" s="38">
        <v>7</v>
      </c>
      <c r="B143" s="158" t="s">
        <v>196</v>
      </c>
      <c r="C143" s="141">
        <v>0</v>
      </c>
      <c r="D143" s="142">
        <v>0.42</v>
      </c>
      <c r="E143" s="142">
        <f>M160</f>
        <v>0</v>
      </c>
      <c r="F143" s="143">
        <v>2520</v>
      </c>
      <c r="G143" s="40" t="s">
        <v>17</v>
      </c>
      <c r="H143" s="41"/>
      <c r="I143" s="42"/>
      <c r="J143" s="42"/>
      <c r="K143" s="43"/>
      <c r="L143" s="44"/>
      <c r="M143" s="42"/>
      <c r="N143" s="42"/>
      <c r="O143" s="126"/>
      <c r="P143" s="38">
        <v>54560010052</v>
      </c>
      <c r="Q143" s="126">
        <v>54560010112</v>
      </c>
      <c r="S143" s="104">
        <f t="shared" si="28"/>
        <v>0</v>
      </c>
      <c r="T143" s="104">
        <f t="shared" si="29"/>
        <v>2520</v>
      </c>
      <c r="U143" s="104">
        <f t="shared" si="30"/>
        <v>0</v>
      </c>
      <c r="V143" s="104">
        <f t="shared" si="31"/>
        <v>0</v>
      </c>
      <c r="W143" s="104"/>
      <c r="X143" s="104"/>
      <c r="Y143" s="19"/>
      <c r="Z143" s="106">
        <f t="shared" si="32"/>
        <v>0</v>
      </c>
      <c r="AA143" s="106">
        <f t="shared" si="33"/>
        <v>0</v>
      </c>
      <c r="AB143" s="106">
        <f t="shared" si="34"/>
        <v>0</v>
      </c>
      <c r="AC143" s="106">
        <f t="shared" si="35"/>
        <v>0</v>
      </c>
      <c r="AD143" s="106"/>
      <c r="AE143" s="106"/>
    </row>
    <row r="144" spans="1:31" ht="14.25" thickBot="1" thickTop="1">
      <c r="A144" s="25">
        <f>COUNTA(A128:A143)</f>
        <v>7</v>
      </c>
      <c r="B144" s="5" t="s">
        <v>22</v>
      </c>
      <c r="C144" s="29"/>
      <c r="D144" s="29"/>
      <c r="E144" s="30">
        <f>SUM(E128:E143)</f>
        <v>1.894</v>
      </c>
      <c r="F144" s="26">
        <f>SUM(F128:F143)</f>
        <v>10644</v>
      </c>
      <c r="G144" s="5"/>
      <c r="H144" s="25">
        <f>COUNTA(H128:H143)</f>
        <v>1</v>
      </c>
      <c r="I144" s="7"/>
      <c r="J144" s="7"/>
      <c r="K144" s="97">
        <f>SUM(K128:K143)</f>
        <v>38.3</v>
      </c>
      <c r="L144" s="26">
        <f>SUM(L128:L143)</f>
        <v>336</v>
      </c>
      <c r="S144" s="105">
        <f aca="true" t="shared" si="36" ref="S144:X144">SUM(S128:S143)</f>
        <v>4147</v>
      </c>
      <c r="T144" s="105">
        <f t="shared" si="36"/>
        <v>3843</v>
      </c>
      <c r="U144" s="105">
        <f t="shared" si="36"/>
        <v>0</v>
      </c>
      <c r="V144" s="105">
        <f t="shared" si="36"/>
        <v>1854</v>
      </c>
      <c r="W144" s="105">
        <f t="shared" si="36"/>
        <v>0</v>
      </c>
      <c r="X144" s="105">
        <f t="shared" si="36"/>
        <v>0</v>
      </c>
      <c r="Z144" s="107">
        <f aca="true" t="shared" si="37" ref="Z144:AE144">SUM(Z128:Z143)</f>
        <v>0.73</v>
      </c>
      <c r="AA144" s="107">
        <f t="shared" si="37"/>
        <v>0.382</v>
      </c>
      <c r="AB144" s="107">
        <f t="shared" si="37"/>
        <v>0</v>
      </c>
      <c r="AC144" s="107">
        <f t="shared" si="37"/>
        <v>0.48000000000000004</v>
      </c>
      <c r="AD144" s="107">
        <f t="shared" si="37"/>
        <v>0</v>
      </c>
      <c r="AE144" s="107">
        <f t="shared" si="37"/>
        <v>0</v>
      </c>
    </row>
    <row r="145" spans="1:11" ht="12.75">
      <c r="A145" s="8" t="s">
        <v>15</v>
      </c>
      <c r="B145" s="8" t="s">
        <v>16</v>
      </c>
      <c r="C145" s="29"/>
      <c r="D145" s="29"/>
      <c r="E145" s="100">
        <f>SUMIF(G128:G143,"melnais",E128:E143)</f>
        <v>0.73</v>
      </c>
      <c r="F145" s="101">
        <f>SUMIF(G128:G143,"melnais",F128:F143)</f>
        <v>4147</v>
      </c>
      <c r="G145" s="7"/>
      <c r="H145" s="8" t="s">
        <v>15</v>
      </c>
      <c r="I145" s="7"/>
      <c r="J145" s="7"/>
      <c r="K145" s="7"/>
    </row>
    <row r="146" spans="1:11" ht="12.75">
      <c r="A146" s="8"/>
      <c r="B146" s="8" t="s">
        <v>17</v>
      </c>
      <c r="C146" s="29"/>
      <c r="D146" s="29"/>
      <c r="E146" s="100">
        <f>SUMIF(G128:G143,"grants (šķembas)",E128:E143)</f>
        <v>0.605</v>
      </c>
      <c r="F146" s="101">
        <f>SUMIF(G128:G143,"grants (šķembas)",F128:F143)</f>
        <v>4434</v>
      </c>
      <c r="G146" s="7"/>
      <c r="H146" s="7"/>
      <c r="I146" s="7"/>
      <c r="J146" s="7"/>
      <c r="K146" s="7"/>
    </row>
    <row r="147" spans="1:11" ht="12.75">
      <c r="A147" s="8"/>
      <c r="B147" s="8" t="s">
        <v>18</v>
      </c>
      <c r="C147" s="29"/>
      <c r="D147" s="29"/>
      <c r="E147" s="31">
        <f>AB144</f>
        <v>0</v>
      </c>
      <c r="F147" s="10">
        <f>U144</f>
        <v>0</v>
      </c>
      <c r="G147" s="8"/>
      <c r="H147" s="8"/>
      <c r="I147" s="8"/>
      <c r="J147" s="8"/>
      <c r="K147" s="8"/>
    </row>
    <row r="148" spans="2:6" ht="12.75">
      <c r="B148" s="1" t="s">
        <v>19</v>
      </c>
      <c r="C148" s="29"/>
      <c r="D148" s="29"/>
      <c r="E148" s="100">
        <f>SUMIF(G128:G143,"bez seguma",E128:E143)</f>
        <v>0.48000000000000004</v>
      </c>
      <c r="F148" s="101">
        <f>SUMIF(G128:G143,"bez seguma",F128:F143)</f>
        <v>1854</v>
      </c>
    </row>
    <row r="149" spans="3:6" ht="12.75" hidden="1">
      <c r="C149" s="29"/>
      <c r="D149" s="29"/>
      <c r="E149" s="100"/>
      <c r="F149" s="100"/>
    </row>
    <row r="150" spans="3:6" ht="12.75" hidden="1">
      <c r="C150" s="29"/>
      <c r="D150" s="29"/>
      <c r="E150" s="100"/>
      <c r="F150" s="101"/>
    </row>
    <row r="151" spans="3:6" s="304" customFormat="1" ht="12.75" hidden="1">
      <c r="C151" s="305"/>
      <c r="D151" s="305"/>
      <c r="E151" s="306"/>
      <c r="F151" s="307"/>
    </row>
    <row r="152" spans="1:17" s="304" customFormat="1" ht="14.25" hidden="1">
      <c r="A152" s="410"/>
      <c r="B152" s="410"/>
      <c r="C152" s="410"/>
      <c r="D152" s="410"/>
      <c r="E152" s="410"/>
      <c r="F152" s="410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410"/>
    </row>
    <row r="153" s="304" customFormat="1" ht="12.75" hidden="1"/>
    <row r="154" spans="1:17" s="304" customFormat="1" ht="12.75" hidden="1">
      <c r="A154" s="382"/>
      <c r="B154" s="382"/>
      <c r="C154" s="383"/>
      <c r="D154" s="383"/>
      <c r="E154" s="383"/>
      <c r="F154" s="383"/>
      <c r="G154" s="383"/>
      <c r="H154" s="383"/>
      <c r="I154" s="383"/>
      <c r="J154" s="383"/>
      <c r="K154" s="383"/>
      <c r="L154" s="383"/>
      <c r="M154" s="383"/>
      <c r="N154" s="383"/>
      <c r="O154" s="308"/>
      <c r="P154" s="308"/>
      <c r="Q154" s="382"/>
    </row>
    <row r="155" spans="1:17" s="304" customFormat="1" ht="12.75" hidden="1">
      <c r="A155" s="382"/>
      <c r="B155" s="382"/>
      <c r="C155" s="383"/>
      <c r="D155" s="383"/>
      <c r="E155" s="383"/>
      <c r="F155" s="383"/>
      <c r="G155" s="383"/>
      <c r="H155" s="383"/>
      <c r="I155" s="383"/>
      <c r="J155" s="383"/>
      <c r="K155" s="383"/>
      <c r="L155" s="383"/>
      <c r="M155" s="383"/>
      <c r="N155" s="383"/>
      <c r="O155" s="308"/>
      <c r="P155" s="308"/>
      <c r="Q155" s="382"/>
    </row>
    <row r="156" spans="1:17" s="304" customFormat="1" ht="12.75" hidden="1">
      <c r="A156" s="382"/>
      <c r="B156" s="382"/>
      <c r="C156" s="383"/>
      <c r="D156" s="383"/>
      <c r="E156" s="382"/>
      <c r="F156" s="382"/>
      <c r="G156" s="382"/>
      <c r="H156" s="382"/>
      <c r="I156" s="383"/>
      <c r="J156" s="383"/>
      <c r="K156" s="382"/>
      <c r="L156" s="382"/>
      <c r="M156" s="382"/>
      <c r="N156" s="382"/>
      <c r="Q156" s="382"/>
    </row>
    <row r="157" spans="1:31" s="304" customFormat="1" ht="12.75" hidden="1">
      <c r="A157" s="382"/>
      <c r="B157" s="382"/>
      <c r="E157" s="382"/>
      <c r="F157" s="382"/>
      <c r="G157" s="382"/>
      <c r="H157" s="382"/>
      <c r="K157" s="382"/>
      <c r="L157" s="382"/>
      <c r="M157" s="382"/>
      <c r="N157" s="382"/>
      <c r="Q157" s="382"/>
      <c r="S157" s="405"/>
      <c r="T157" s="405"/>
      <c r="U157" s="405"/>
      <c r="V157" s="405"/>
      <c r="W157" s="405"/>
      <c r="X157" s="405"/>
      <c r="Y157" s="302"/>
      <c r="Z157" s="405"/>
      <c r="AA157" s="405"/>
      <c r="AB157" s="405"/>
      <c r="AC157" s="405"/>
      <c r="AD157" s="405"/>
      <c r="AE157" s="405"/>
    </row>
    <row r="158" spans="1:31" s="304" customFormat="1" ht="12.75" hidden="1">
      <c r="A158" s="309"/>
      <c r="B158" s="309"/>
      <c r="C158" s="309"/>
      <c r="D158" s="309"/>
      <c r="E158" s="309"/>
      <c r="F158" s="309"/>
      <c r="G158" s="309"/>
      <c r="H158" s="309"/>
      <c r="I158" s="309"/>
      <c r="J158" s="309"/>
      <c r="K158" s="309"/>
      <c r="L158" s="309"/>
      <c r="M158" s="309"/>
      <c r="N158" s="309"/>
      <c r="O158" s="309"/>
      <c r="P158" s="309"/>
      <c r="Q158" s="309"/>
      <c r="S158" s="294"/>
      <c r="T158" s="294"/>
      <c r="U158" s="294"/>
      <c r="V158" s="294"/>
      <c r="W158" s="294"/>
      <c r="X158" s="294"/>
      <c r="Y158" s="302"/>
      <c r="Z158" s="294"/>
      <c r="AA158" s="294"/>
      <c r="AB158" s="294"/>
      <c r="AC158" s="294"/>
      <c r="AD158" s="294"/>
      <c r="AE158" s="294"/>
    </row>
    <row r="159" spans="1:31" s="304" customFormat="1" ht="12.75" hidden="1">
      <c r="A159" s="308"/>
      <c r="B159" s="310"/>
      <c r="C159" s="311"/>
      <c r="D159" s="311"/>
      <c r="E159" s="311"/>
      <c r="F159" s="312"/>
      <c r="G159" s="308"/>
      <c r="H159" s="308"/>
      <c r="I159" s="308"/>
      <c r="J159" s="308"/>
      <c r="K159" s="313"/>
      <c r="L159" s="314"/>
      <c r="M159" s="308"/>
      <c r="N159" s="308"/>
      <c r="O159" s="308"/>
      <c r="P159" s="308"/>
      <c r="Q159" s="308"/>
      <c r="S159" s="297"/>
      <c r="U159" s="297"/>
      <c r="V159" s="297"/>
      <c r="W159" s="297"/>
      <c r="X159" s="297"/>
      <c r="Y159" s="302"/>
      <c r="Z159" s="296"/>
      <c r="AA159" s="296"/>
      <c r="AB159" s="296"/>
      <c r="AC159" s="296"/>
      <c r="AD159" s="296"/>
      <c r="AE159" s="296"/>
    </row>
    <row r="160" spans="1:31" s="304" customFormat="1" ht="12.75" hidden="1">
      <c r="A160" s="308"/>
      <c r="B160" s="310"/>
      <c r="C160" s="311"/>
      <c r="D160" s="311"/>
      <c r="E160" s="311"/>
      <c r="F160" s="312"/>
      <c r="G160" s="308"/>
      <c r="H160" s="308"/>
      <c r="I160" s="308"/>
      <c r="J160" s="308"/>
      <c r="K160" s="313"/>
      <c r="L160" s="314"/>
      <c r="M160" s="308"/>
      <c r="N160" s="308"/>
      <c r="O160" s="308"/>
      <c r="P160" s="308"/>
      <c r="Q160" s="308"/>
      <c r="S160" s="297"/>
      <c r="T160" s="297"/>
      <c r="U160" s="297"/>
      <c r="V160" s="297"/>
      <c r="W160" s="297"/>
      <c r="X160" s="297"/>
      <c r="Y160" s="302"/>
      <c r="Z160" s="296"/>
      <c r="AA160" s="296"/>
      <c r="AB160" s="296"/>
      <c r="AC160" s="296"/>
      <c r="AD160" s="296"/>
      <c r="AE160" s="296"/>
    </row>
    <row r="161" spans="1:31" s="304" customFormat="1" ht="12.75" hidden="1">
      <c r="A161" s="308"/>
      <c r="B161" s="310"/>
      <c r="C161" s="311"/>
      <c r="D161" s="311"/>
      <c r="E161" s="311"/>
      <c r="F161" s="312"/>
      <c r="G161" s="308"/>
      <c r="H161" s="308"/>
      <c r="I161" s="308"/>
      <c r="J161" s="308"/>
      <c r="K161" s="315"/>
      <c r="L161" s="314"/>
      <c r="M161" s="308"/>
      <c r="N161" s="308"/>
      <c r="O161" s="308"/>
      <c r="P161" s="308"/>
      <c r="Q161" s="308"/>
      <c r="S161" s="297"/>
      <c r="T161" s="297"/>
      <c r="U161" s="297"/>
      <c r="V161" s="297"/>
      <c r="W161" s="297"/>
      <c r="X161" s="297"/>
      <c r="Y161" s="302"/>
      <c r="Z161" s="296"/>
      <c r="AA161" s="296"/>
      <c r="AB161" s="296"/>
      <c r="AC161" s="296"/>
      <c r="AD161" s="296"/>
      <c r="AE161" s="296"/>
    </row>
    <row r="162" spans="1:31" s="304" customFormat="1" ht="12.75" hidden="1">
      <c r="A162" s="301"/>
      <c r="B162" s="301"/>
      <c r="C162" s="305"/>
      <c r="D162" s="305"/>
      <c r="E162" s="316"/>
      <c r="F162" s="317"/>
      <c r="G162" s="301"/>
      <c r="H162" s="301"/>
      <c r="I162" s="302"/>
      <c r="J162" s="302"/>
      <c r="K162" s="318"/>
      <c r="L162" s="317"/>
      <c r="S162" s="319"/>
      <c r="T162" s="319"/>
      <c r="U162" s="319"/>
      <c r="V162" s="319"/>
      <c r="W162" s="319"/>
      <c r="X162" s="319"/>
      <c r="Z162" s="305"/>
      <c r="AA162" s="305"/>
      <c r="AB162" s="305"/>
      <c r="AC162" s="305"/>
      <c r="AD162" s="305"/>
      <c r="AE162" s="305"/>
    </row>
    <row r="163" spans="1:11" s="304" customFormat="1" ht="12.75" hidden="1">
      <c r="A163" s="294"/>
      <c r="B163" s="294"/>
      <c r="C163" s="305"/>
      <c r="D163" s="305"/>
      <c r="E163" s="306"/>
      <c r="F163" s="307"/>
      <c r="G163" s="302"/>
      <c r="H163" s="294"/>
      <c r="I163" s="302"/>
      <c r="J163" s="302"/>
      <c r="K163" s="302"/>
    </row>
    <row r="164" spans="1:11" s="304" customFormat="1" ht="12.75" hidden="1">
      <c r="A164" s="294"/>
      <c r="B164" s="294"/>
      <c r="C164" s="305"/>
      <c r="D164" s="305"/>
      <c r="E164" s="306"/>
      <c r="F164" s="307"/>
      <c r="G164" s="302"/>
      <c r="H164" s="302"/>
      <c r="I164" s="302"/>
      <c r="J164" s="302"/>
      <c r="K164" s="302"/>
    </row>
    <row r="165" spans="1:11" s="304" customFormat="1" ht="12.75" hidden="1">
      <c r="A165" s="294"/>
      <c r="B165" s="294"/>
      <c r="C165" s="305"/>
      <c r="D165" s="305"/>
      <c r="E165" s="296"/>
      <c r="F165" s="297"/>
      <c r="G165" s="294"/>
      <c r="H165" s="294"/>
      <c r="I165" s="294"/>
      <c r="J165" s="294"/>
      <c r="K165" s="294"/>
    </row>
    <row r="166" spans="3:6" s="304" customFormat="1" ht="12.75" hidden="1">
      <c r="C166" s="305"/>
      <c r="D166" s="305"/>
      <c r="E166" s="306"/>
      <c r="F166" s="307"/>
    </row>
    <row r="167" spans="5:6" s="304" customFormat="1" ht="14.25" customHeight="1" hidden="1">
      <c r="E167" s="303"/>
      <c r="F167" s="297"/>
    </row>
    <row r="168" spans="5:6" ht="12.75" hidden="1">
      <c r="E168" s="9"/>
      <c r="F168" s="10"/>
    </row>
    <row r="169" ht="12.75" customHeight="1" thickBot="1">
      <c r="J169" s="27"/>
    </row>
    <row r="170" spans="1:12" ht="50.25" customHeight="1" thickBot="1">
      <c r="A170" s="4">
        <v>33</v>
      </c>
      <c r="B170" s="5" t="s">
        <v>34</v>
      </c>
      <c r="C170" s="14"/>
      <c r="D170" s="15"/>
      <c r="E170" s="148">
        <v>11.47</v>
      </c>
      <c r="F170" s="36">
        <v>49684</v>
      </c>
      <c r="G170" s="5"/>
      <c r="H170" s="36">
        <v>1</v>
      </c>
      <c r="I170" s="8"/>
      <c r="J170" s="5"/>
      <c r="K170" s="35">
        <v>38.3</v>
      </c>
      <c r="L170" s="36">
        <v>336</v>
      </c>
    </row>
    <row r="171" spans="1:9" ht="12.75">
      <c r="A171" s="8" t="s">
        <v>15</v>
      </c>
      <c r="B171" s="8" t="s">
        <v>16</v>
      </c>
      <c r="C171" s="16"/>
      <c r="D171" s="16"/>
      <c r="E171" s="149">
        <v>6.814</v>
      </c>
      <c r="F171" s="150">
        <v>30827</v>
      </c>
      <c r="G171" s="8"/>
      <c r="H171" s="8" t="s">
        <v>15</v>
      </c>
      <c r="I171" s="8"/>
    </row>
    <row r="172" spans="1:9" ht="12.75">
      <c r="A172" s="8"/>
      <c r="B172" s="8" t="s">
        <v>17</v>
      </c>
      <c r="C172" s="16"/>
      <c r="D172" s="16"/>
      <c r="E172" s="151">
        <v>3.1</v>
      </c>
      <c r="F172" s="152">
        <v>12500</v>
      </c>
      <c r="G172" s="8"/>
      <c r="H172" s="8"/>
      <c r="I172" s="28"/>
    </row>
    <row r="173" spans="1:9" ht="12.75">
      <c r="A173" s="8"/>
      <c r="B173" s="8" t="s">
        <v>18</v>
      </c>
      <c r="C173" s="16"/>
      <c r="D173" s="16"/>
      <c r="E173" s="151">
        <f>E26+E50+E54+E72+E117+E147+E165</f>
        <v>0</v>
      </c>
      <c r="F173" s="152">
        <f>F26+F50+F54+F72+F117+F147+F165</f>
        <v>0</v>
      </c>
      <c r="G173" s="8"/>
      <c r="H173" s="28"/>
      <c r="I173" s="8"/>
    </row>
    <row r="174" spans="1:9" ht="12.75">
      <c r="A174" s="8"/>
      <c r="B174" s="8" t="s">
        <v>19</v>
      </c>
      <c r="C174" s="9"/>
      <c r="D174" s="9"/>
      <c r="E174" s="151">
        <v>1.484</v>
      </c>
      <c r="F174" s="152">
        <f>F27+F51+F55+F73+F118+F148+F166</f>
        <v>6141</v>
      </c>
      <c r="G174" s="8"/>
      <c r="H174" s="28"/>
      <c r="I174" s="8"/>
    </row>
    <row r="175" spans="1:9" ht="12.75">
      <c r="A175" s="8"/>
      <c r="B175" s="8"/>
      <c r="C175" s="9"/>
      <c r="D175" s="9"/>
      <c r="E175" s="31"/>
      <c r="F175" s="31"/>
      <c r="G175" s="8"/>
      <c r="H175" s="28"/>
      <c r="I175" s="8"/>
    </row>
    <row r="176" ht="12.75">
      <c r="K176" s="27"/>
    </row>
    <row r="177" spans="2:3" ht="12.75">
      <c r="B177" s="362" t="s">
        <v>198</v>
      </c>
      <c r="C177" s="362"/>
    </row>
    <row r="178" spans="2:13" ht="12.75">
      <c r="B178" s="362" t="s">
        <v>176</v>
      </c>
      <c r="C178" s="362"/>
      <c r="D178" s="362"/>
      <c r="E178" s="362"/>
      <c r="F178" s="362"/>
      <c r="G178" s="362"/>
      <c r="H178" s="362"/>
      <c r="I178" s="362"/>
      <c r="J178" s="362"/>
      <c r="K178" s="362"/>
      <c r="L178" s="362"/>
      <c r="M178" s="362"/>
    </row>
    <row r="179" spans="2:12" ht="12.75">
      <c r="B179" s="361" t="s">
        <v>27</v>
      </c>
      <c r="C179" s="361"/>
      <c r="D179" s="361"/>
      <c r="E179" s="361"/>
      <c r="F179" s="361"/>
      <c r="G179" s="361"/>
      <c r="H179" s="361"/>
      <c r="I179" s="361"/>
      <c r="J179" s="361"/>
      <c r="K179" s="361"/>
      <c r="L179" s="361"/>
    </row>
    <row r="180" spans="2:12" ht="12.75">
      <c r="B180" s="300"/>
      <c r="C180" s="300"/>
      <c r="D180" s="300"/>
      <c r="E180" s="300"/>
      <c r="F180" s="300"/>
      <c r="G180" s="300"/>
      <c r="H180" s="300"/>
      <c r="I180" s="300"/>
      <c r="J180" s="300"/>
      <c r="K180" s="300"/>
      <c r="L180" s="300"/>
    </row>
    <row r="181" spans="2:12" ht="45" customHeight="1">
      <c r="B181" s="320" t="s">
        <v>199</v>
      </c>
      <c r="C181" s="320"/>
      <c r="D181" s="320"/>
      <c r="E181" s="320"/>
      <c r="F181" s="320"/>
      <c r="G181" s="320"/>
      <c r="H181" s="320"/>
      <c r="I181" s="320"/>
      <c r="J181" s="320"/>
      <c r="K181" s="300"/>
      <c r="L181" s="300"/>
    </row>
    <row r="183" spans="2:3" ht="12.75">
      <c r="B183" s="362" t="s">
        <v>198</v>
      </c>
      <c r="C183" s="362"/>
    </row>
    <row r="184" spans="2:12" ht="12.75">
      <c r="B184" s="362" t="s">
        <v>177</v>
      </c>
      <c r="C184" s="362"/>
      <c r="D184" s="362"/>
      <c r="E184" s="362"/>
      <c r="F184" s="362"/>
      <c r="G184" s="362"/>
      <c r="H184" s="362"/>
      <c r="I184" s="362"/>
      <c r="J184" s="362"/>
      <c r="K184" s="362"/>
      <c r="L184" s="362"/>
    </row>
    <row r="185" spans="2:12" ht="12.75">
      <c r="B185" s="361" t="s">
        <v>28</v>
      </c>
      <c r="C185" s="361"/>
      <c r="D185" s="361"/>
      <c r="E185" s="361"/>
      <c r="F185" s="361"/>
      <c r="G185" s="361"/>
      <c r="H185" s="361"/>
      <c r="I185" s="361"/>
      <c r="J185" s="361"/>
      <c r="K185" s="361"/>
      <c r="L185" s="361"/>
    </row>
    <row r="187" ht="14.25">
      <c r="D187" s="217"/>
    </row>
    <row r="188" ht="15">
      <c r="D188" s="218"/>
    </row>
    <row r="193" ht="12.75" customHeight="1"/>
  </sheetData>
  <sheetProtection/>
  <mergeCells count="152">
    <mergeCell ref="B178:M178"/>
    <mergeCell ref="B179:L179"/>
    <mergeCell ref="B183:C183"/>
    <mergeCell ref="B184:L184"/>
    <mergeCell ref="A154:A157"/>
    <mergeCell ref="B154:B157"/>
    <mergeCell ref="C154:N154"/>
    <mergeCell ref="H33:N33"/>
    <mergeCell ref="B60:B63"/>
    <mergeCell ref="N62:N63"/>
    <mergeCell ref="E62:E63"/>
    <mergeCell ref="S157:X157"/>
    <mergeCell ref="A152:Q152"/>
    <mergeCell ref="Q154:Q157"/>
    <mergeCell ref="I34:J34"/>
    <mergeCell ref="K34:K35"/>
    <mergeCell ref="L34:L35"/>
    <mergeCell ref="S35:X35"/>
    <mergeCell ref="N34:N35"/>
    <mergeCell ref="B185:L185"/>
    <mergeCell ref="M34:M35"/>
    <mergeCell ref="F34:F35"/>
    <mergeCell ref="G34:G35"/>
    <mergeCell ref="B177:C177"/>
    <mergeCell ref="A8:A11"/>
    <mergeCell ref="C33:G33"/>
    <mergeCell ref="S11:X11"/>
    <mergeCell ref="B8:B11"/>
    <mergeCell ref="C9:G9"/>
    <mergeCell ref="H10:H11"/>
    <mergeCell ref="G10:G11"/>
    <mergeCell ref="C8:O8"/>
    <mergeCell ref="N10:N11"/>
    <mergeCell ref="I10:J10"/>
    <mergeCell ref="Z11:AE11"/>
    <mergeCell ref="A30:Q30"/>
    <mergeCell ref="K10:K11"/>
    <mergeCell ref="L10:L11"/>
    <mergeCell ref="M10:M11"/>
    <mergeCell ref="M80:M81"/>
    <mergeCell ref="A76:Q76"/>
    <mergeCell ref="A78:A81"/>
    <mergeCell ref="F62:F63"/>
    <mergeCell ref="A60:A63"/>
    <mergeCell ref="C10:D10"/>
    <mergeCell ref="E10:E11"/>
    <mergeCell ref="P8:Q9"/>
    <mergeCell ref="P10:P11"/>
    <mergeCell ref="Q10:Q11"/>
    <mergeCell ref="P20:P21"/>
    <mergeCell ref="F10:F11"/>
    <mergeCell ref="C34:D34"/>
    <mergeCell ref="E34:E35"/>
    <mergeCell ref="O9:O11"/>
    <mergeCell ref="A2:Q2"/>
    <mergeCell ref="B3:E3"/>
    <mergeCell ref="A5:Q5"/>
    <mergeCell ref="A32:A35"/>
    <mergeCell ref="B32:B35"/>
    <mergeCell ref="H9:N9"/>
    <mergeCell ref="S63:X63"/>
    <mergeCell ref="Z63:AE63"/>
    <mergeCell ref="M62:M63"/>
    <mergeCell ref="C32:O32"/>
    <mergeCell ref="P32:Q33"/>
    <mergeCell ref="O33:O35"/>
    <mergeCell ref="Q34:Q35"/>
    <mergeCell ref="K62:K63"/>
    <mergeCell ref="Z35:AE35"/>
    <mergeCell ref="H34:H35"/>
    <mergeCell ref="C80:D80"/>
    <mergeCell ref="C61:G61"/>
    <mergeCell ref="H61:N61"/>
    <mergeCell ref="G62:G63"/>
    <mergeCell ref="H62:H63"/>
    <mergeCell ref="I62:J62"/>
    <mergeCell ref="L62:L63"/>
    <mergeCell ref="C62:D62"/>
    <mergeCell ref="P103:P104"/>
    <mergeCell ref="Z81:AE81"/>
    <mergeCell ref="A121:Q121"/>
    <mergeCell ref="A123:A126"/>
    <mergeCell ref="B123:B126"/>
    <mergeCell ref="B78:B81"/>
    <mergeCell ref="C79:G79"/>
    <mergeCell ref="H79:N79"/>
    <mergeCell ref="P98:P99"/>
    <mergeCell ref="P100:P102"/>
    <mergeCell ref="S81:X81"/>
    <mergeCell ref="P84:P85"/>
    <mergeCell ref="P86:P92"/>
    <mergeCell ref="P93:P94"/>
    <mergeCell ref="P95:P96"/>
    <mergeCell ref="L80:L81"/>
    <mergeCell ref="N156:N157"/>
    <mergeCell ref="K156:K157"/>
    <mergeCell ref="C125:D125"/>
    <mergeCell ref="Z126:AE126"/>
    <mergeCell ref="E125:E126"/>
    <mergeCell ref="S126:X126"/>
    <mergeCell ref="N125:N126"/>
    <mergeCell ref="F125:F126"/>
    <mergeCell ref="L125:L126"/>
    <mergeCell ref="G125:G126"/>
    <mergeCell ref="C78:O78"/>
    <mergeCell ref="P43:P45"/>
    <mergeCell ref="Z157:AE157"/>
    <mergeCell ref="C155:G155"/>
    <mergeCell ref="H155:N155"/>
    <mergeCell ref="C156:D156"/>
    <mergeCell ref="E156:E157"/>
    <mergeCell ref="F156:F157"/>
    <mergeCell ref="L156:L157"/>
    <mergeCell ref="H156:H157"/>
    <mergeCell ref="H125:H126"/>
    <mergeCell ref="I125:J125"/>
    <mergeCell ref="M125:M126"/>
    <mergeCell ref="H80:H81"/>
    <mergeCell ref="I80:J80"/>
    <mergeCell ref="K80:K81"/>
    <mergeCell ref="K125:K126"/>
    <mergeCell ref="H124:N124"/>
    <mergeCell ref="O79:O81"/>
    <mergeCell ref="P80:P81"/>
    <mergeCell ref="Q80:Q81"/>
    <mergeCell ref="P34:P35"/>
    <mergeCell ref="F80:F81"/>
    <mergeCell ref="G80:G81"/>
    <mergeCell ref="C60:O60"/>
    <mergeCell ref="A58:Q58"/>
    <mergeCell ref="P40:P41"/>
    <mergeCell ref="N80:N81"/>
    <mergeCell ref="C124:G124"/>
    <mergeCell ref="P110:P111"/>
    <mergeCell ref="P139:P142"/>
    <mergeCell ref="P60:Q61"/>
    <mergeCell ref="O61:O63"/>
    <mergeCell ref="P62:P63"/>
    <mergeCell ref="Q62:Q63"/>
    <mergeCell ref="P66:P67"/>
    <mergeCell ref="E80:E81"/>
    <mergeCell ref="P78:Q79"/>
    <mergeCell ref="B181:J181"/>
    <mergeCell ref="M156:M157"/>
    <mergeCell ref="I156:J156"/>
    <mergeCell ref="G156:G157"/>
    <mergeCell ref="P125:P126"/>
    <mergeCell ref="C123:O123"/>
    <mergeCell ref="P123:Q124"/>
    <mergeCell ref="O124:O126"/>
    <mergeCell ref="Q125:Q126"/>
    <mergeCell ref="P129:P131"/>
  </mergeCells>
  <printOptions horizontalCentered="1" verticalCentered="1"/>
  <pageMargins left="0.1968503937007874" right="0.1968503937007874" top="0.98425196850393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LVCeli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Bajars</dc:creator>
  <cp:keywords/>
  <dc:description/>
  <cp:lastModifiedBy>Edgars Jumitis</cp:lastModifiedBy>
  <cp:lastPrinted>2017-02-02T07:28:41Z</cp:lastPrinted>
  <dcterms:created xsi:type="dcterms:W3CDTF">2008-04-02T10:56:23Z</dcterms:created>
  <dcterms:modified xsi:type="dcterms:W3CDTF">2021-01-18T13:09:20Z</dcterms:modified>
  <cp:category/>
  <cp:version/>
  <cp:contentType/>
  <cp:contentStatus/>
</cp:coreProperties>
</file>