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349" activeTab="0"/>
  </bookViews>
  <sheets>
    <sheet name="1.pielik-" sheetId="1" r:id="rId1"/>
    <sheet name="2.pielik-" sheetId="2" r:id="rId2"/>
  </sheets>
  <definedNames/>
  <calcPr fullCalcOnLoad="1"/>
</workbook>
</file>

<file path=xl/sharedStrings.xml><?xml version="1.0" encoding="utf-8"?>
<sst xmlns="http://schemas.openxmlformats.org/spreadsheetml/2006/main" count="473" uniqueCount="162">
  <si>
    <t>km</t>
  </si>
  <si>
    <t>Nr.</t>
  </si>
  <si>
    <t>Ceļa nosaukums</t>
  </si>
  <si>
    <t>Ceļu raksturojošie parametri</t>
  </si>
  <si>
    <t>Īpašuma kadastra numurs</t>
  </si>
  <si>
    <t>Adrese (km)</t>
  </si>
  <si>
    <t>Garums (km)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</si>
  <si>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</si>
  <si>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</si>
  <si>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</si>
  <si>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</si>
  <si>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</si>
  <si>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Konstrukcijas materiāls</t>
  </si>
  <si>
    <t>no</t>
  </si>
  <si>
    <t>līdz</t>
  </si>
  <si>
    <t>gab.</t>
  </si>
  <si>
    <t>t.sk. melnais</t>
  </si>
  <si>
    <t>grants (šķembas)</t>
  </si>
  <si>
    <t>bruģakmens</t>
  </si>
  <si>
    <t>bez seguma</t>
  </si>
  <si>
    <t>melnais</t>
  </si>
  <si>
    <t>Pavisam ceļi kopā:</t>
  </si>
  <si>
    <t>Kopā</t>
  </si>
  <si>
    <t>Brauktuves laukums (m2)</t>
  </si>
  <si>
    <t>Iesniegums pašvaldības ceļu reģistrācijai</t>
  </si>
  <si>
    <t>(amats,vārds,uzvārds un paraksts)</t>
  </si>
  <si>
    <r>
      <t xml:space="preserve">(akciju sabiedrības "Latvijas Valsts ceļi" </t>
    </r>
    <r>
      <rPr>
        <u val="single"/>
        <sz val="8"/>
        <rFont val="Times New Roman"/>
        <family val="1"/>
      </rPr>
      <t>Jelgavas</t>
    </r>
    <r>
      <rPr>
        <sz val="8"/>
        <rFont val="Times New Roman"/>
        <family val="1"/>
      </rPr>
      <t xml:space="preserve"> nodaļas vadītāja vārds, uzvārds un paraksts)</t>
    </r>
  </si>
  <si>
    <t>Iesniegums pašvaldības ielu reģistrācijai</t>
  </si>
  <si>
    <t>Ielas
 nosaukums</t>
  </si>
  <si>
    <t>Vītoliņu ciems</t>
  </si>
  <si>
    <t>Valgundes ciems</t>
  </si>
  <si>
    <t>Jelgavas novada pašvaldības ielu saraksts Valgundes pagastā</t>
  </si>
  <si>
    <t>Tīreļu ciems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</si>
  <si>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</si>
  <si>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</si>
  <si>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</si>
  <si>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</si>
  <si>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</si>
  <si>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</si>
  <si>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</si>
  <si>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</si>
  <si>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</si>
  <si>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</si>
  <si>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</si>
  <si>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</si>
  <si>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</si>
  <si>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</si>
  <si>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</si>
  <si>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</si>
  <si>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</si>
  <si>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</si>
  <si>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Kļavu iela  (7)</t>
  </si>
  <si>
    <t>Mehanizatoru iela (69)</t>
  </si>
  <si>
    <t>Bērzu iela (6)</t>
  </si>
  <si>
    <t>Vērpju iela (3)</t>
  </si>
  <si>
    <t>Lāču iela (71)</t>
  </si>
  <si>
    <t>Meža iela (4)</t>
  </si>
  <si>
    <t>Paegļu iela (68)</t>
  </si>
  <si>
    <t>Vītolu iela (67)</t>
  </si>
  <si>
    <t>Stirnu iela (1)</t>
  </si>
  <si>
    <t>Sapņu iela (10)</t>
  </si>
  <si>
    <t>Ērgļu iela (10B)</t>
  </si>
  <si>
    <t>Celtnieku iela (72)</t>
  </si>
  <si>
    <t>Smilšu iela (22)</t>
  </si>
  <si>
    <t>Liepu iela (23)</t>
  </si>
  <si>
    <t>Dārza iela (21)</t>
  </si>
  <si>
    <t>Lauku iela (70)</t>
  </si>
  <si>
    <t>Mauriņu iela (16)</t>
  </si>
  <si>
    <t>Vidus iela (50)</t>
  </si>
  <si>
    <t>Viršu iela (49)</t>
  </si>
  <si>
    <t>Ceriņu iela (51)</t>
  </si>
  <si>
    <t>Jaunā iela (73)</t>
  </si>
  <si>
    <t>Rīgas iela (52)</t>
  </si>
  <si>
    <t>Klusā iela (53)</t>
  </si>
  <si>
    <t>Zvejnieki - Melnezeri (8)</t>
  </si>
  <si>
    <t>Induļi - Skaistlauki (20)</t>
  </si>
  <si>
    <t>Kangari - Gala Dumpji (13)</t>
  </si>
  <si>
    <t>Kalnciema šoseja-Muižzemnieki - Jaunie kapi (24)</t>
  </si>
  <si>
    <t>Jaunie kapi - Mūrnieki (27)</t>
  </si>
  <si>
    <t>Indrāni - Jaunoši (28)</t>
  </si>
  <si>
    <t>Plēsumi - Vārpas (31)</t>
  </si>
  <si>
    <t>Strazdiņi - Paučas (32)</t>
  </si>
  <si>
    <t>Smukas - Robežas (33)</t>
  </si>
  <si>
    <t>Kalnciema šoseja - Zanderi - Pērles (39)</t>
  </si>
  <si>
    <t>Kalnciema šoseja - Hanumans (40)</t>
  </si>
  <si>
    <t>Jaundambji - Krasti - Bangas (41)</t>
  </si>
  <si>
    <t>Piņņi - Polderis (42)</t>
  </si>
  <si>
    <t>Pēterīši - Timotiņi - Lielupe (44)</t>
  </si>
  <si>
    <t>Liekniņas - Sūkņu stacija (45)</t>
  </si>
  <si>
    <t>Siljēči - Kukaiņi - Lediņi (55)</t>
  </si>
  <si>
    <t>Rīgas šoseja - Mazogles (56)</t>
  </si>
  <si>
    <t>Rīgas šoseja - Vītiņi (57)</t>
  </si>
  <si>
    <t>Rīgas šoseja - Beltes (59)</t>
  </si>
  <si>
    <t>Timmas - Taigas - Oši (75)</t>
  </si>
  <si>
    <t>Lāči - Grīvnieki (2)</t>
  </si>
  <si>
    <t>Sprukas - Šalkas - Brūveri (9)</t>
  </si>
  <si>
    <t>Tiltkalni - Ūdri - mežs (11)</t>
  </si>
  <si>
    <t>Hercogu kapi - Brūveru pļavas (12)</t>
  </si>
  <si>
    <t>Mednieki - Danči (15)</t>
  </si>
  <si>
    <t>Kalnciema šoseja - Priedītes (17)</t>
  </si>
  <si>
    <t>Jaunie kapi- Zaļenieki (25)</t>
  </si>
  <si>
    <t>Kalnciema šoseja - Egles - Krūmāji (26)</t>
  </si>
  <si>
    <t>Mežavoti - Žvīguļi - Gauras (29)</t>
  </si>
  <si>
    <t>Taigas - Danči (34)</t>
  </si>
  <si>
    <t>Rīgas šoseja - Pekas (60)</t>
  </si>
  <si>
    <t>Vīksnas - Rudzīši (64)</t>
  </si>
  <si>
    <t>Rīgas šoseja - Strēlnieki - Druvas (61)</t>
  </si>
  <si>
    <t xml:space="preserve"> Lielupe -Paegļu iela (5)</t>
  </si>
  <si>
    <t>19.</t>
  </si>
  <si>
    <t>20.</t>
  </si>
  <si>
    <t>21.</t>
  </si>
  <si>
    <t>22.</t>
  </si>
  <si>
    <t xml:space="preserve">Jelgavas novada pašvaldības Valgundes pagasta ielu saraksts </t>
  </si>
  <si>
    <t>Pavisam ielas kopā:</t>
  </si>
  <si>
    <r>
      <t xml:space="preserve">Jelgavas novada pašvaldības Valgundes pagasta </t>
    </r>
    <r>
      <rPr>
        <b/>
        <sz val="11"/>
        <rFont val="Arial"/>
        <family val="2"/>
      </rPr>
      <t>A</t>
    </r>
    <r>
      <rPr>
        <b/>
        <sz val="11"/>
        <rFont val="Times New Roman"/>
        <family val="1"/>
      </rPr>
      <t xml:space="preserve"> grupas ceļu saraksts</t>
    </r>
  </si>
  <si>
    <r>
      <t xml:space="preserve">Jelgavas novada pašvaldības Valgundes pagasta </t>
    </r>
    <r>
      <rPr>
        <b/>
        <sz val="11"/>
        <rFont val="Arial"/>
        <family val="2"/>
      </rPr>
      <t>B</t>
    </r>
    <r>
      <rPr>
        <b/>
        <sz val="11"/>
        <rFont val="Times New Roman"/>
        <family val="1"/>
      </rPr>
      <t xml:space="preserve"> grupas ceļu saraksts</t>
    </r>
  </si>
  <si>
    <r>
      <t xml:space="preserve">Jelgavas novada pašvaldības Valgundes pagasta </t>
    </r>
    <r>
      <rPr>
        <b/>
        <sz val="11"/>
        <rFont val="Arial"/>
        <family val="2"/>
      </rPr>
      <t>C</t>
    </r>
    <r>
      <rPr>
        <b/>
        <sz val="11"/>
        <rFont val="Times New Roman"/>
        <family val="1"/>
      </rPr>
      <t xml:space="preserve"> grupas ceļu saraksts</t>
    </r>
  </si>
  <si>
    <t xml:space="preserve"> </t>
  </si>
  <si>
    <t>54860060409, 54860070422</t>
  </si>
  <si>
    <t>54860060407, 54860070420</t>
  </si>
  <si>
    <t>54860100467, 54860100483</t>
  </si>
  <si>
    <t>54860060408, 54860070421</t>
  </si>
  <si>
    <t xml:space="preserve">
54860100419</t>
  </si>
  <si>
    <t>Krastmaļu ceļš</t>
  </si>
  <si>
    <t>Priežu iela (18)</t>
  </si>
  <si>
    <t>Ūdensceļš (30)</t>
  </si>
  <si>
    <t>Saules iela (63a)</t>
  </si>
  <si>
    <t>Stārķu iela (63b)</t>
  </si>
  <si>
    <t>54860110421, 54860100481, 54860100527</t>
  </si>
  <si>
    <t>54860100479, 54860110421</t>
  </si>
  <si>
    <t>Tīreļa iela (48)</t>
  </si>
  <si>
    <r>
      <t>54860040452</t>
    </r>
    <r>
      <rPr>
        <sz val="10"/>
        <rFont val="Times New Roman"/>
        <family val="1"/>
      </rPr>
      <t xml:space="preserve">
</t>
    </r>
  </si>
  <si>
    <r>
      <t xml:space="preserve">54860100390, </t>
    </r>
    <r>
      <rPr>
        <b/>
        <sz val="10"/>
        <rFont val="Times New Roman"/>
        <family val="1"/>
      </rPr>
      <t>54860100212</t>
    </r>
  </si>
  <si>
    <r>
      <t xml:space="preserve">54860020418, </t>
    </r>
    <r>
      <rPr>
        <b/>
        <sz val="10"/>
        <rFont val="Times New Roman"/>
        <family val="1"/>
      </rPr>
      <t>54860020037, 54860020074</t>
    </r>
  </si>
  <si>
    <r>
      <t>54860040457, 54860040458</t>
    </r>
    <r>
      <rPr>
        <b/>
        <sz val="10"/>
        <rFont val="Times New Roman"/>
        <family val="1"/>
      </rPr>
      <t xml:space="preserve"> </t>
    </r>
  </si>
  <si>
    <r>
      <t xml:space="preserve">54860070423, </t>
    </r>
    <r>
      <rPr>
        <b/>
        <sz val="10"/>
        <rFont val="Times New Roman"/>
        <family val="1"/>
      </rPr>
      <t>54860070062,</t>
    </r>
    <r>
      <rPr>
        <sz val="10"/>
        <rFont val="Times New Roman"/>
        <family val="1"/>
      </rPr>
      <t xml:space="preserve"> 54860070410</t>
    </r>
  </si>
  <si>
    <r>
      <t>54860100464,</t>
    </r>
    <r>
      <rPr>
        <b/>
        <sz val="10"/>
        <rFont val="Times New Roman"/>
        <family val="1"/>
      </rPr>
      <t xml:space="preserve"> 54860100037</t>
    </r>
  </si>
  <si>
    <r>
      <t>54860100464,</t>
    </r>
    <r>
      <rPr>
        <b/>
        <sz val="10"/>
        <rFont val="Times New Roman"/>
        <family val="1"/>
      </rPr>
      <t xml:space="preserve"> 54860100037, 54860100218</t>
    </r>
  </si>
  <si>
    <t>54860040442, 54860030411, 54860030413, 54860040234, 54860040226</t>
  </si>
  <si>
    <r>
      <t xml:space="preserve">54860020417, </t>
    </r>
    <r>
      <rPr>
        <b/>
        <sz val="10"/>
        <rFont val="Times New Roman"/>
        <family val="1"/>
      </rPr>
      <t>54860030009</t>
    </r>
  </si>
  <si>
    <r>
      <t xml:space="preserve">54860030078, 54860030413, </t>
    </r>
    <r>
      <rPr>
        <b/>
        <sz val="10"/>
        <rFont val="Times New Roman"/>
        <family val="1"/>
      </rPr>
      <t>54860030055</t>
    </r>
  </si>
  <si>
    <t>Vecbērze-Mazveļas</t>
  </si>
  <si>
    <t>11..</t>
  </si>
  <si>
    <r>
      <t xml:space="preserve">54860110426, </t>
    </r>
    <r>
      <rPr>
        <b/>
        <sz val="10"/>
        <rFont val="Times New Roman"/>
        <family val="1"/>
      </rPr>
      <t>54860110193, 54860110208, 54860110207</t>
    </r>
  </si>
  <si>
    <t>Jelgavas novada ceļu būvinženieris ………………………………………………………………...Edgars Jumītis</t>
  </si>
  <si>
    <t>Reģistrēja .........................................................................................................................        Juris Derevjanko</t>
  </si>
  <si>
    <t>Gājēju un velosipēdu ceļa laukums (m2)</t>
  </si>
  <si>
    <t>Kadastra objekta identifikators</t>
  </si>
  <si>
    <t>Zemes vienības/ lineārās inženierbūves kadastra apzīmējums</t>
  </si>
  <si>
    <t>Nr.p.k.</t>
  </si>
  <si>
    <t>Ceļš</t>
  </si>
  <si>
    <t>Tilts vai satiksmes pārvads</t>
  </si>
  <si>
    <t>ģeodēziskās koordinātas</t>
  </si>
  <si>
    <r>
      <t>Divlīmeņu nobrauktuves brauktuves laukums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</si>
  <si>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 xml:space="preserve">54860110427, 54860110197, </t>
    </r>
    <r>
      <rPr>
        <b/>
        <sz val="10"/>
        <rFont val="Times New Roman"/>
        <family val="1"/>
      </rPr>
      <t>54860110412, 54860110111</t>
    </r>
  </si>
  <si>
    <t>Centrs - Attīrīšanas iekārtas (19)</t>
  </si>
  <si>
    <t>Iela</t>
  </si>
  <si>
    <t>Ģeodēziskās koordinātas</t>
  </si>
  <si>
    <r>
      <t>Divlīmeņu nobrauktuves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</si>
  <si>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Zemes vienības/lineāras inženierbūves kadastra apzīmējums</t>
  </si>
  <si>
    <t xml:space="preserve">Datums: </t>
  </si>
  <si>
    <t>Jelgavas novada domes priekšsēdētājs ........................................................................................Ziedonis Caune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</si>
</sst>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.0"/>
    <numFmt numFmtId="189" formatCode="[$-426]dddd\,\ yyyy&quot;. gada &quot;d\.\ mmmm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Times New Roman"/>
      <family val="1"/>
    </font>
    <font>
      <sz val="14"/>
      <name val="Times New Roman Baltic"/>
      <family val="0"/>
    </font>
    <font>
      <b/>
      <i/>
      <sz val="10"/>
      <name val="Times New Roman"/>
      <family val="1"/>
    </font>
    <font>
      <sz val="10"/>
      <name val="Times New Roman Baltic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Times New Roman Balt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2" fontId="2" fillId="0" borderId="35" xfId="59" applyNumberFormat="1" applyFont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0" fontId="52" fillId="0" borderId="10" xfId="59" applyNumberFormat="1" applyFont="1" applyBorder="1" applyAlignment="1">
      <alignment horizontal="center" vertical="center"/>
      <protection/>
    </xf>
    <xf numFmtId="0" fontId="2" fillId="0" borderId="35" xfId="59" applyNumberFormat="1" applyFont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52" fillId="0" borderId="10" xfId="59" applyNumberFormat="1" applyFont="1" applyBorder="1" applyAlignment="1" quotePrefix="1">
      <alignment horizontal="center" vertical="center"/>
      <protection/>
    </xf>
    <xf numFmtId="0" fontId="2" fillId="0" borderId="10" xfId="59" applyNumberFormat="1" applyFont="1" applyBorder="1" applyAlignment="1">
      <alignment horizontal="center" vertical="center"/>
      <protection/>
    </xf>
    <xf numFmtId="2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91" fontId="52" fillId="0" borderId="10" xfId="59" applyNumberFormat="1" applyFont="1" applyBorder="1" applyAlignment="1">
      <alignment horizontal="center" vertical="center"/>
      <protection/>
    </xf>
    <xf numFmtId="191" fontId="4" fillId="0" borderId="29" xfId="0" applyNumberFormat="1" applyFont="1" applyBorder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191" fontId="4" fillId="0" borderId="1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91" fontId="2" fillId="0" borderId="0" xfId="0" applyNumberFormat="1" applyFont="1" applyAlignment="1">
      <alignment horizontal="center" vertical="center" wrapText="1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wrapText="1"/>
    </xf>
    <xf numFmtId="190" fontId="2" fillId="0" borderId="32" xfId="0" applyNumberFormat="1" applyFont="1" applyBorder="1" applyAlignment="1">
      <alignment horizontal="center" wrapText="1"/>
    </xf>
    <xf numFmtId="190" fontId="4" fillId="0" borderId="2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2" fillId="0" borderId="32" xfId="0" applyNumberFormat="1" applyFont="1" applyBorder="1" applyAlignment="1">
      <alignment horizontal="center" wrapText="1"/>
    </xf>
    <xf numFmtId="190" fontId="2" fillId="0" borderId="15" xfId="0" applyNumberFormat="1" applyFont="1" applyBorder="1" applyAlignment="1">
      <alignment horizontal="center" wrapText="1"/>
    </xf>
    <xf numFmtId="190" fontId="2" fillId="0" borderId="19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90" fontId="4" fillId="0" borderId="1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12" xfId="59" applyNumberFormat="1" applyFont="1" applyBorder="1" applyAlignment="1">
      <alignment horizontal="center" vertical="center"/>
      <protection/>
    </xf>
    <xf numFmtId="2" fontId="2" fillId="0" borderId="19" xfId="0" applyNumberFormat="1" applyFont="1" applyBorder="1" applyAlignment="1">
      <alignment horizontal="center" wrapText="1"/>
    </xf>
    <xf numFmtId="0" fontId="52" fillId="0" borderId="13" xfId="58" applyFont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vertical="center" wrapText="1"/>
      <protection/>
    </xf>
    <xf numFmtId="0" fontId="52" fillId="0" borderId="13" xfId="59" applyFont="1" applyBorder="1" applyAlignment="1">
      <alignment vertical="center"/>
      <protection/>
    </xf>
    <xf numFmtId="0" fontId="52" fillId="0" borderId="13" xfId="58" applyFont="1" applyFill="1" applyBorder="1" applyAlignment="1">
      <alignment vertical="center" wrapText="1"/>
      <protection/>
    </xf>
    <xf numFmtId="2" fontId="2" fillId="0" borderId="18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191" fontId="52" fillId="0" borderId="12" xfId="59" applyNumberFormat="1" applyFont="1" applyBorder="1" applyAlignment="1">
      <alignment horizontal="center" vertical="center"/>
      <protection/>
    </xf>
    <xf numFmtId="0" fontId="10" fillId="0" borderId="37" xfId="0" applyFont="1" applyBorder="1" applyAlignment="1">
      <alignment horizontal="left" wrapText="1"/>
    </xf>
    <xf numFmtId="0" fontId="52" fillId="0" borderId="42" xfId="59" applyFont="1" applyBorder="1" applyAlignment="1">
      <alignment horizontal="center" vertical="center"/>
      <protection/>
    </xf>
    <xf numFmtId="0" fontId="52" fillId="0" borderId="13" xfId="59" applyFont="1" applyBorder="1" applyAlignment="1">
      <alignment horizontal="center" vertical="center"/>
      <protection/>
    </xf>
    <xf numFmtId="0" fontId="52" fillId="0" borderId="28" xfId="59" applyFont="1" applyBorder="1" applyAlignment="1">
      <alignment horizontal="center" vertical="center"/>
      <protection/>
    </xf>
    <xf numFmtId="0" fontId="52" fillId="0" borderId="17" xfId="59" applyFont="1" applyBorder="1" applyAlignment="1">
      <alignment vertical="center"/>
      <protection/>
    </xf>
    <xf numFmtId="191" fontId="52" fillId="0" borderId="18" xfId="59" applyNumberFormat="1" applyFont="1" applyBorder="1" applyAlignment="1">
      <alignment horizontal="center" vertical="center"/>
      <protection/>
    </xf>
    <xf numFmtId="191" fontId="52" fillId="0" borderId="19" xfId="59" applyNumberFormat="1" applyFont="1" applyBorder="1" applyAlignment="1">
      <alignment horizontal="center" vertical="center"/>
      <protection/>
    </xf>
    <xf numFmtId="0" fontId="52" fillId="0" borderId="19" xfId="59" applyNumberFormat="1" applyFont="1" applyBorder="1" applyAlignment="1">
      <alignment horizontal="center" vertical="center"/>
      <protection/>
    </xf>
    <xf numFmtId="0" fontId="52" fillId="0" borderId="17" xfId="58" applyFont="1" applyBorder="1" applyAlignment="1">
      <alignment horizontal="center" vertical="center" wrapText="1"/>
      <protection/>
    </xf>
    <xf numFmtId="0" fontId="52" fillId="0" borderId="28" xfId="59" applyFont="1" applyBorder="1" applyAlignment="1">
      <alignment vertical="center"/>
      <protection/>
    </xf>
    <xf numFmtId="191" fontId="52" fillId="0" borderId="27" xfId="59" applyNumberFormat="1" applyFont="1" applyBorder="1" applyAlignment="1">
      <alignment horizontal="center" vertical="center"/>
      <protection/>
    </xf>
    <xf numFmtId="191" fontId="52" fillId="0" borderId="15" xfId="59" applyNumberFormat="1" applyFont="1" applyBorder="1" applyAlignment="1">
      <alignment horizontal="center" vertical="center"/>
      <protection/>
    </xf>
    <xf numFmtId="0" fontId="52" fillId="0" borderId="15" xfId="59" applyNumberFormat="1" applyFont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2" fontId="2" fillId="0" borderId="45" xfId="59" applyNumberFormat="1" applyFont="1" applyBorder="1" applyAlignment="1">
      <alignment horizontal="center" vertical="center"/>
      <protection/>
    </xf>
    <xf numFmtId="0" fontId="10" fillId="0" borderId="46" xfId="59" applyFont="1" applyBorder="1" applyAlignment="1">
      <alignment vertical="center"/>
      <protection/>
    </xf>
    <xf numFmtId="0" fontId="10" fillId="0" borderId="13" xfId="59" applyFont="1" applyBorder="1" applyAlignment="1">
      <alignment vertical="center"/>
      <protection/>
    </xf>
    <xf numFmtId="0" fontId="2" fillId="0" borderId="17" xfId="0" applyFont="1" applyBorder="1" applyAlignment="1">
      <alignment horizontal="left" wrapText="1"/>
    </xf>
    <xf numFmtId="0" fontId="52" fillId="0" borderId="33" xfId="59" applyFont="1" applyBorder="1" applyAlignment="1">
      <alignment horizontal="center" vertical="center"/>
      <protection/>
    </xf>
    <xf numFmtId="0" fontId="52" fillId="0" borderId="47" xfId="59" applyFont="1" applyBorder="1" applyAlignment="1">
      <alignment horizontal="center" vertical="center"/>
      <protection/>
    </xf>
    <xf numFmtId="0" fontId="52" fillId="0" borderId="22" xfId="59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8" xfId="59" applyFont="1" applyFill="1" applyBorder="1" applyAlignment="1">
      <alignment vertical="center"/>
      <protection/>
    </xf>
    <xf numFmtId="2" fontId="2" fillId="0" borderId="26" xfId="59" applyNumberFormat="1" applyFont="1" applyFill="1" applyBorder="1" applyAlignment="1">
      <alignment horizontal="center" vertical="center"/>
      <protection/>
    </xf>
    <xf numFmtId="2" fontId="2" fillId="0" borderId="15" xfId="59" applyNumberFormat="1" applyFont="1" applyFill="1" applyBorder="1" applyAlignment="1">
      <alignment horizontal="center" vertical="center"/>
      <protection/>
    </xf>
    <xf numFmtId="0" fontId="2" fillId="0" borderId="28" xfId="59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90" fontId="2" fillId="0" borderId="15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3" xfId="59" applyFont="1" applyFill="1" applyBorder="1" applyAlignment="1">
      <alignment vertical="center"/>
      <protection/>
    </xf>
    <xf numFmtId="2" fontId="2" fillId="0" borderId="11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0" fontId="2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90" fontId="2" fillId="0" borderId="19" xfId="0" applyNumberFormat="1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NumberFormat="1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2" xfId="58" applyNumberFormat="1" applyFont="1" applyFill="1" applyBorder="1" applyAlignment="1">
      <alignment horizontal="center" vertical="center"/>
      <protection/>
    </xf>
    <xf numFmtId="2" fontId="2" fillId="0" borderId="10" xfId="58" applyNumberFormat="1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52" fillId="0" borderId="13" xfId="59" applyFont="1" applyFill="1" applyBorder="1" applyAlignment="1">
      <alignment vertical="center"/>
      <protection/>
    </xf>
    <xf numFmtId="2" fontId="52" fillId="0" borderId="12" xfId="59" applyNumberFormat="1" applyFont="1" applyFill="1" applyBorder="1" applyAlignment="1">
      <alignment horizontal="center" vertical="center"/>
      <protection/>
    </xf>
    <xf numFmtId="2" fontId="52" fillId="0" borderId="10" xfId="59" applyNumberFormat="1" applyFont="1" applyFill="1" applyBorder="1" applyAlignment="1">
      <alignment horizontal="center" vertical="center"/>
      <protection/>
    </xf>
    <xf numFmtId="0" fontId="52" fillId="0" borderId="13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vertical="center" wrapText="1"/>
      <protection/>
    </xf>
    <xf numFmtId="2" fontId="2" fillId="0" borderId="12" xfId="59" applyNumberFormat="1" applyFont="1" applyFill="1" applyBorder="1" applyAlignment="1">
      <alignment horizontal="center" vertical="center" wrapText="1"/>
      <protection/>
    </xf>
    <xf numFmtId="2" fontId="2" fillId="0" borderId="10" xfId="59" applyNumberFormat="1" applyFont="1" applyFill="1" applyBorder="1" applyAlignment="1">
      <alignment horizontal="center" vertical="center" wrapText="1"/>
      <protection/>
    </xf>
    <xf numFmtId="2" fontId="2" fillId="0" borderId="12" xfId="58" applyNumberFormat="1" applyFont="1" applyFill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>
      <alignment horizontal="center" vertical="center" wrapText="1"/>
      <protection/>
    </xf>
    <xf numFmtId="2" fontId="2" fillId="0" borderId="12" xfId="59" applyNumberFormat="1" applyFont="1" applyFill="1" applyBorder="1" applyAlignment="1">
      <alignment horizontal="center" vertical="center"/>
      <protection/>
    </xf>
    <xf numFmtId="0" fontId="52" fillId="0" borderId="13" xfId="58" applyFont="1" applyFill="1" applyBorder="1" applyAlignment="1">
      <alignment vertical="center"/>
      <protection/>
    </xf>
    <xf numFmtId="2" fontId="52" fillId="0" borderId="12" xfId="58" applyNumberFormat="1" applyFont="1" applyFill="1" applyBorder="1" applyAlignment="1">
      <alignment horizontal="center" vertical="center"/>
      <protection/>
    </xf>
    <xf numFmtId="2" fontId="52" fillId="0" borderId="10" xfId="58" applyNumberFormat="1" applyFont="1" applyFill="1" applyBorder="1" applyAlignment="1">
      <alignment horizontal="center" vertical="center"/>
      <protection/>
    </xf>
    <xf numFmtId="2" fontId="52" fillId="0" borderId="12" xfId="58" applyNumberFormat="1" applyFont="1" applyFill="1" applyBorder="1" applyAlignment="1">
      <alignment horizontal="center" vertical="center" wrapText="1"/>
      <protection/>
    </xf>
    <xf numFmtId="2" fontId="52" fillId="0" borderId="10" xfId="58" applyNumberFormat="1" applyFont="1" applyFill="1" applyBorder="1" applyAlignment="1">
      <alignment horizontal="center" vertical="center" wrapText="1"/>
      <protection/>
    </xf>
    <xf numFmtId="0" fontId="52" fillId="0" borderId="13" xfId="58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2" fontId="52" fillId="0" borderId="18" xfId="58" applyNumberFormat="1" applyFont="1" applyFill="1" applyBorder="1" applyAlignment="1">
      <alignment horizontal="center" vertical="center"/>
      <protection/>
    </xf>
    <xf numFmtId="2" fontId="52" fillId="0" borderId="19" xfId="58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90" fontId="4" fillId="0" borderId="2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wrapText="1"/>
    </xf>
    <xf numFmtId="0" fontId="52" fillId="0" borderId="37" xfId="58" applyFont="1" applyFill="1" applyBorder="1" applyAlignment="1">
      <alignment vertical="center"/>
      <protection/>
    </xf>
    <xf numFmtId="0" fontId="52" fillId="0" borderId="37" xfId="58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wrapText="1"/>
    </xf>
    <xf numFmtId="0" fontId="52" fillId="0" borderId="13" xfId="58" applyFont="1" applyFill="1" applyBorder="1" applyAlignment="1">
      <alignment horizontal="center" vertical="center"/>
      <protection/>
    </xf>
    <xf numFmtId="0" fontId="53" fillId="0" borderId="13" xfId="57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wrapText="1"/>
    </xf>
    <xf numFmtId="191" fontId="52" fillId="0" borderId="12" xfId="58" applyNumberFormat="1" applyFont="1" applyFill="1" applyBorder="1" applyAlignment="1">
      <alignment horizontal="center" vertical="center"/>
      <protection/>
    </xf>
    <xf numFmtId="191" fontId="52" fillId="0" borderId="10" xfId="58" applyNumberFormat="1" applyFont="1" applyFill="1" applyBorder="1" applyAlignment="1">
      <alignment horizontal="center" vertical="center"/>
      <protection/>
    </xf>
    <xf numFmtId="1" fontId="52" fillId="0" borderId="10" xfId="58" applyNumberFormat="1" applyFont="1" applyFill="1" applyBorder="1" applyAlignment="1" quotePrefix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58" applyFont="1" applyFill="1" applyBorder="1" applyAlignment="1">
      <alignment vertical="center"/>
      <protection/>
    </xf>
    <xf numFmtId="0" fontId="52" fillId="0" borderId="28" xfId="59" applyFont="1" applyFill="1" applyBorder="1" applyAlignment="1">
      <alignment vertical="center"/>
      <protection/>
    </xf>
    <xf numFmtId="0" fontId="52" fillId="0" borderId="33" xfId="58" applyFont="1" applyFill="1" applyBorder="1" applyAlignment="1">
      <alignment vertical="center"/>
      <protection/>
    </xf>
    <xf numFmtId="0" fontId="52" fillId="0" borderId="47" xfId="58" applyFont="1" applyFill="1" applyBorder="1" applyAlignment="1">
      <alignment vertical="center"/>
      <protection/>
    </xf>
    <xf numFmtId="0" fontId="52" fillId="0" borderId="22" xfId="58" applyFont="1" applyFill="1" applyBorder="1" applyAlignment="1">
      <alignment vertical="center"/>
      <protection/>
    </xf>
    <xf numFmtId="0" fontId="2" fillId="0" borderId="30" xfId="0" applyFont="1" applyFill="1" applyBorder="1" applyAlignment="1" quotePrefix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2" fontId="52" fillId="0" borderId="10" xfId="59" applyNumberFormat="1" applyFont="1" applyFill="1" applyBorder="1" applyAlignment="1">
      <alignment horizontal="center"/>
      <protection/>
    </xf>
    <xf numFmtId="0" fontId="53" fillId="0" borderId="33" xfId="57" applyFont="1" applyFill="1" applyBorder="1" applyAlignment="1">
      <alignment horizontal="left" vertical="center" wrapText="1"/>
      <protection/>
    </xf>
    <xf numFmtId="2" fontId="52" fillId="0" borderId="34" xfId="58" applyNumberFormat="1" applyFont="1" applyFill="1" applyBorder="1" applyAlignment="1">
      <alignment horizontal="center" vertical="center"/>
      <protection/>
    </xf>
    <xf numFmtId="2" fontId="53" fillId="0" borderId="32" xfId="57" applyNumberFormat="1" applyFont="1" applyFill="1" applyBorder="1" applyAlignment="1">
      <alignment horizontal="center" vertical="center"/>
      <protection/>
    </xf>
    <xf numFmtId="0" fontId="2" fillId="0" borderId="34" xfId="0" applyFont="1" applyFill="1" applyBorder="1" applyAlignment="1">
      <alignment horizontal="center" wrapText="1"/>
    </xf>
    <xf numFmtId="190" fontId="2" fillId="0" borderId="32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52" fillId="0" borderId="33" xfId="59" applyFont="1" applyBorder="1" applyAlignment="1">
      <alignment vertical="center"/>
      <protection/>
    </xf>
    <xf numFmtId="0" fontId="53" fillId="0" borderId="33" xfId="57" applyFont="1" applyBorder="1" applyAlignment="1">
      <alignment horizontal="left" vertical="center"/>
      <protection/>
    </xf>
    <xf numFmtId="0" fontId="52" fillId="0" borderId="33" xfId="59" applyFont="1" applyBorder="1" applyAlignment="1">
      <alignment vertical="center"/>
      <protection/>
    </xf>
    <xf numFmtId="0" fontId="52" fillId="0" borderId="28" xfId="59" applyFont="1" applyBorder="1" applyAlignment="1">
      <alignment vertical="center"/>
      <protection/>
    </xf>
    <xf numFmtId="0" fontId="2" fillId="0" borderId="47" xfId="59" applyFont="1" applyBorder="1" applyAlignment="1">
      <alignment vertical="center"/>
      <protection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52" fillId="0" borderId="33" xfId="59" applyFont="1" applyBorder="1" applyAlignment="1">
      <alignment/>
      <protection/>
    </xf>
    <xf numFmtId="0" fontId="52" fillId="0" borderId="47" xfId="59" applyFont="1" applyBorder="1" applyAlignment="1">
      <alignment vertical="center"/>
      <protection/>
    </xf>
    <xf numFmtId="0" fontId="52" fillId="0" borderId="47" xfId="59" applyFont="1" applyBorder="1" applyAlignment="1">
      <alignment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3" fillId="0" borderId="57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65" xfId="0" applyNumberFormat="1" applyFont="1" applyFill="1" applyBorder="1" applyAlignment="1">
      <alignment horizontal="center" wrapText="1"/>
    </xf>
    <xf numFmtId="0" fontId="2" fillId="0" borderId="64" xfId="0" applyNumberFormat="1" applyFont="1" applyFill="1" applyBorder="1" applyAlignment="1">
      <alignment horizontal="center" wrapText="1"/>
    </xf>
    <xf numFmtId="0" fontId="2" fillId="0" borderId="66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3" fontId="2" fillId="0" borderId="59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wrapText="1"/>
    </xf>
    <xf numFmtId="0" fontId="4" fillId="0" borderId="72" xfId="0" applyNumberFormat="1" applyFont="1" applyBorder="1" applyAlignment="1">
      <alignment horizontal="center" wrapText="1"/>
    </xf>
    <xf numFmtId="0" fontId="2" fillId="0" borderId="58" xfId="0" applyNumberFormat="1" applyFont="1" applyBorder="1" applyAlignment="1">
      <alignment horizontal="center" wrapText="1"/>
    </xf>
    <xf numFmtId="0" fontId="2" fillId="0" borderId="61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53" fillId="33" borderId="13" xfId="57" applyFont="1" applyFill="1" applyBorder="1" applyAlignment="1">
      <alignment horizontal="left" vertical="center" wrapText="1"/>
      <protection/>
    </xf>
    <xf numFmtId="2" fontId="52" fillId="33" borderId="12" xfId="58" applyNumberFormat="1" applyFont="1" applyFill="1" applyBorder="1" applyAlignment="1">
      <alignment horizontal="center" vertical="center"/>
      <protection/>
    </xf>
    <xf numFmtId="2" fontId="53" fillId="33" borderId="10" xfId="57" applyNumberFormat="1" applyFont="1" applyFill="1" applyBorder="1" applyAlignment="1">
      <alignment horizontal="center" vertical="center"/>
      <protection/>
    </xf>
    <xf numFmtId="2" fontId="52" fillId="33" borderId="10" xfId="59" applyNumberFormat="1" applyFont="1" applyFill="1" applyBorder="1" applyAlignment="1">
      <alignment horizontal="center" vertical="center"/>
      <protection/>
    </xf>
    <xf numFmtId="0" fontId="53" fillId="33" borderId="13" xfId="57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90" fontId="2" fillId="33" borderId="1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2" fillId="33" borderId="33" xfId="58" applyFont="1" applyFill="1" applyBorder="1" applyAlignment="1">
      <alignment horizontal="left" vertical="center"/>
      <protection/>
    </xf>
    <xf numFmtId="2" fontId="52" fillId="33" borderId="10" xfId="58" applyNumberFormat="1" applyFont="1" applyFill="1" applyBorder="1" applyAlignment="1">
      <alignment horizontal="center" vertical="center"/>
      <protection/>
    </xf>
    <xf numFmtId="2" fontId="2" fillId="33" borderId="10" xfId="59" applyNumberFormat="1" applyFont="1" applyFill="1" applyBorder="1" applyAlignment="1">
      <alignment horizontal="center" vertical="center"/>
      <protection/>
    </xf>
    <xf numFmtId="0" fontId="52" fillId="33" borderId="13" xfId="58" applyFont="1" applyFill="1" applyBorder="1" applyAlignment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52" fillId="0" borderId="33" xfId="58" applyFont="1" applyFill="1" applyBorder="1" applyAlignment="1">
      <alignment horizontal="left" vertical="center"/>
      <protection/>
    </xf>
    <xf numFmtId="0" fontId="52" fillId="0" borderId="28" xfId="58" applyFont="1" applyFill="1" applyBorder="1" applyAlignment="1">
      <alignment horizontal="left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33" xfId="57" applyFont="1" applyFill="1" applyBorder="1" applyAlignment="1">
      <alignment horizontal="left" vertical="center" wrapText="1"/>
      <protection/>
    </xf>
    <xf numFmtId="0" fontId="11" fillId="0" borderId="28" xfId="57" applyFont="1" applyFill="1" applyBorder="1" applyAlignment="1">
      <alignment horizontal="left" vertical="center" wrapText="1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2" fillId="0" borderId="33" xfId="58" applyFont="1" applyFill="1" applyBorder="1" applyAlignment="1">
      <alignment horizontal="left" vertical="center" wrapText="1"/>
      <protection/>
    </xf>
    <xf numFmtId="0" fontId="52" fillId="0" borderId="47" xfId="58" applyFont="1" applyFill="1" applyBorder="1" applyAlignment="1">
      <alignment horizontal="left" vertical="center" wrapText="1"/>
      <protection/>
    </xf>
    <xf numFmtId="0" fontId="52" fillId="0" borderId="28" xfId="58" applyFont="1" applyFill="1" applyBorder="1" applyAlignment="1">
      <alignment horizontal="left" vertical="center" wrapText="1"/>
      <protection/>
    </xf>
    <xf numFmtId="0" fontId="52" fillId="0" borderId="47" xfId="58" applyFont="1" applyFill="1" applyBorder="1" applyAlignment="1">
      <alignment horizontal="left" vertical="center"/>
      <protection/>
    </xf>
    <xf numFmtId="0" fontId="2" fillId="0" borderId="33" xfId="58" applyFont="1" applyFill="1" applyBorder="1" applyAlignment="1">
      <alignment horizontal="left" vertical="center"/>
      <protection/>
    </xf>
    <xf numFmtId="0" fontId="2" fillId="0" borderId="28" xfId="58" applyFont="1" applyFill="1" applyBorder="1" applyAlignment="1">
      <alignment horizontal="left" vertical="center"/>
      <protection/>
    </xf>
    <xf numFmtId="0" fontId="52" fillId="0" borderId="33" xfId="59" applyFont="1" applyFill="1" applyBorder="1" applyAlignment="1">
      <alignment horizontal="left" vertical="center"/>
      <protection/>
    </xf>
    <xf numFmtId="0" fontId="52" fillId="0" borderId="28" xfId="59" applyFont="1" applyFill="1" applyBorder="1" applyAlignment="1">
      <alignment horizontal="left" vertical="center"/>
      <protection/>
    </xf>
    <xf numFmtId="0" fontId="2" fillId="0" borderId="33" xfId="58" applyFont="1" applyFill="1" applyBorder="1" applyAlignment="1">
      <alignment horizontal="left" vertical="center" wrapText="1"/>
      <protection/>
    </xf>
    <xf numFmtId="0" fontId="2" fillId="0" borderId="28" xfId="58" applyFont="1" applyFill="1" applyBorder="1" applyAlignment="1">
      <alignment horizontal="left" vertical="center" wrapText="1"/>
      <protection/>
    </xf>
    <xf numFmtId="0" fontId="52" fillId="0" borderId="47" xfId="59" applyFont="1" applyFill="1" applyBorder="1" applyAlignment="1">
      <alignment horizontal="left" vertical="center"/>
      <protection/>
    </xf>
    <xf numFmtId="0" fontId="2" fillId="0" borderId="7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32" xfId="0" applyFont="1" applyFill="1" applyBorder="1" applyAlignment="1">
      <alignment horizontal="justify" vertical="justify" wrapText="1"/>
    </xf>
    <xf numFmtId="0" fontId="12" fillId="0" borderId="24" xfId="0" applyFont="1" applyFill="1" applyBorder="1" applyAlignment="1">
      <alignment horizontal="justify" vertical="justify" wrapText="1"/>
    </xf>
    <xf numFmtId="0" fontId="1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unai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28125" style="1" customWidth="1"/>
    <col min="2" max="2" width="29.00390625" style="1" customWidth="1"/>
    <col min="3" max="3" width="5.57421875" style="1" customWidth="1"/>
    <col min="4" max="4" width="5.28125" style="1" customWidth="1"/>
    <col min="5" max="5" width="6.8515625" style="1" customWidth="1"/>
    <col min="6" max="6" width="15.00390625" style="1" customWidth="1"/>
    <col min="7" max="7" width="10.140625" style="1" customWidth="1"/>
    <col min="8" max="8" width="4.7109375" style="1" customWidth="1"/>
    <col min="9" max="9" width="10.421875" style="1" customWidth="1"/>
    <col min="10" max="10" width="7.28125" style="1" customWidth="1"/>
    <col min="11" max="11" width="9.7109375" style="1" customWidth="1"/>
    <col min="12" max="12" width="11.421875" style="1" customWidth="1"/>
    <col min="13" max="13" width="12.421875" style="1" customWidth="1"/>
    <col min="14" max="14" width="11.7109375" style="1" customWidth="1"/>
    <col min="15" max="16" width="20.28125" style="1" customWidth="1"/>
    <col min="17" max="17" width="9.140625" style="1" customWidth="1"/>
    <col min="18" max="18" width="10.28125" style="1" customWidth="1"/>
    <col min="19" max="19" width="14.140625" style="1" bestFit="1" customWidth="1"/>
    <col min="20" max="20" width="10.28125" style="1" bestFit="1" customWidth="1"/>
    <col min="21" max="21" width="9.8515625" style="1" bestFit="1" customWidth="1"/>
    <col min="22" max="22" width="9.140625" style="1" customWidth="1"/>
    <col min="23" max="23" width="9.28125" style="1" customWidth="1"/>
    <col min="24" max="16384" width="9.140625" style="1" customWidth="1"/>
  </cols>
  <sheetData>
    <row r="1" spans="1:16" ht="0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63" t="s">
        <v>24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239"/>
    </row>
    <row r="3" spans="1:16" ht="0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60"/>
      <c r="N4" s="360"/>
      <c r="O4" s="23"/>
      <c r="P4" s="23"/>
    </row>
    <row r="5" spans="1:16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60"/>
      <c r="N5" s="360"/>
      <c r="O5" s="360"/>
      <c r="P5" s="236"/>
    </row>
    <row r="6" spans="1:15" ht="12.75">
      <c r="A6" s="23"/>
      <c r="B6" s="360"/>
      <c r="C6" s="360"/>
      <c r="D6" s="360"/>
      <c r="E6" s="360"/>
      <c r="F6" s="23"/>
      <c r="G6" s="23"/>
      <c r="H6" s="23"/>
      <c r="I6" s="23"/>
      <c r="J6" s="23"/>
      <c r="K6" s="23"/>
      <c r="L6" s="23"/>
      <c r="M6" s="364"/>
      <c r="N6" s="364"/>
      <c r="O6" s="364"/>
    </row>
    <row r="7" spans="1:16" ht="12.75" customHeight="1">
      <c r="A7" s="23"/>
      <c r="B7" s="364"/>
      <c r="C7" s="364"/>
      <c r="D7" s="364"/>
      <c r="E7" s="364"/>
      <c r="F7" s="23"/>
      <c r="G7" s="23"/>
      <c r="H7" s="23"/>
      <c r="I7" s="23"/>
      <c r="J7" s="23"/>
      <c r="K7" s="23"/>
      <c r="L7" s="23"/>
      <c r="M7" s="361"/>
      <c r="N7" s="361"/>
      <c r="O7" s="361"/>
      <c r="P7" s="237"/>
    </row>
    <row r="8" spans="1:16" ht="12.75">
      <c r="A8" s="23"/>
      <c r="B8" s="361"/>
      <c r="C8" s="361"/>
      <c r="D8" s="361"/>
      <c r="E8" s="36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4.25">
      <c r="A10" s="362" t="s">
        <v>114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240"/>
    </row>
    <row r="11" spans="1:16" ht="6.7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ht="12.75" customHeight="1" hidden="1" thickBot="1"/>
    <row r="13" spans="1:17" ht="14.25" customHeight="1" thickBot="1" thickTop="1">
      <c r="A13" s="350" t="s">
        <v>149</v>
      </c>
      <c r="B13" s="354" t="s">
        <v>2</v>
      </c>
      <c r="C13" s="352" t="s">
        <v>3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  <c r="O13" s="338" t="s">
        <v>147</v>
      </c>
      <c r="P13" s="339"/>
      <c r="Q13" s="160"/>
    </row>
    <row r="14" spans="1:17" ht="13.5" customHeight="1" thickTop="1">
      <c r="A14" s="351"/>
      <c r="B14" s="354"/>
      <c r="C14" s="310" t="s">
        <v>150</v>
      </c>
      <c r="D14" s="358"/>
      <c r="E14" s="358"/>
      <c r="F14" s="359"/>
      <c r="G14" s="321" t="s">
        <v>151</v>
      </c>
      <c r="H14" s="322"/>
      <c r="I14" s="322"/>
      <c r="J14" s="322"/>
      <c r="K14" s="322"/>
      <c r="L14" s="322"/>
      <c r="M14" s="323"/>
      <c r="N14" s="324" t="s">
        <v>146</v>
      </c>
      <c r="O14" s="317"/>
      <c r="P14" s="318"/>
      <c r="Q14" s="160"/>
    </row>
    <row r="15" spans="1:17" ht="12.75" customHeight="1">
      <c r="A15" s="351"/>
      <c r="B15" s="354"/>
      <c r="C15" s="351" t="s">
        <v>5</v>
      </c>
      <c r="D15" s="348"/>
      <c r="E15" s="348" t="s">
        <v>6</v>
      </c>
      <c r="F15" s="354" t="s">
        <v>7</v>
      </c>
      <c r="G15" s="346" t="s">
        <v>8</v>
      </c>
      <c r="H15" s="348" t="s">
        <v>9</v>
      </c>
      <c r="I15" s="348"/>
      <c r="J15" s="348" t="s">
        <v>10</v>
      </c>
      <c r="K15" s="348" t="s">
        <v>11</v>
      </c>
      <c r="L15" s="343" t="s">
        <v>153</v>
      </c>
      <c r="M15" s="348" t="s">
        <v>12</v>
      </c>
      <c r="N15" s="325"/>
      <c r="O15" s="317"/>
      <c r="P15" s="318"/>
      <c r="Q15" s="160"/>
    </row>
    <row r="16" spans="1:23" ht="42.75" customHeight="1" thickBot="1">
      <c r="A16" s="309"/>
      <c r="B16" s="355"/>
      <c r="C16" s="114" t="s">
        <v>13</v>
      </c>
      <c r="D16" s="115" t="s">
        <v>14</v>
      </c>
      <c r="E16" s="349"/>
      <c r="F16" s="355"/>
      <c r="G16" s="347"/>
      <c r="H16" s="115" t="s">
        <v>0</v>
      </c>
      <c r="I16" s="115" t="s">
        <v>152</v>
      </c>
      <c r="J16" s="349"/>
      <c r="K16" s="349"/>
      <c r="L16" s="344"/>
      <c r="M16" s="356"/>
      <c r="N16" s="326"/>
      <c r="O16" s="253" t="s">
        <v>4</v>
      </c>
      <c r="P16" s="254" t="s">
        <v>148</v>
      </c>
      <c r="Q16" s="160"/>
      <c r="R16" s="340" t="s">
        <v>6</v>
      </c>
      <c r="S16" s="341"/>
      <c r="T16" s="341"/>
      <c r="U16" s="341"/>
      <c r="V16" s="341"/>
      <c r="W16" s="342"/>
    </row>
    <row r="17" spans="1:23" ht="14.25" thickBot="1" thickTop="1">
      <c r="A17" s="116">
        <v>1</v>
      </c>
      <c r="B17" s="117">
        <v>2</v>
      </c>
      <c r="C17" s="116">
        <v>3</v>
      </c>
      <c r="D17" s="118">
        <v>4</v>
      </c>
      <c r="E17" s="118">
        <v>5</v>
      </c>
      <c r="F17" s="117">
        <v>6</v>
      </c>
      <c r="G17" s="119">
        <v>7</v>
      </c>
      <c r="H17" s="118">
        <v>8</v>
      </c>
      <c r="I17" s="118">
        <v>9</v>
      </c>
      <c r="J17" s="118">
        <v>10</v>
      </c>
      <c r="K17" s="118">
        <v>11</v>
      </c>
      <c r="L17" s="118">
        <v>12</v>
      </c>
      <c r="M17" s="118">
        <v>13</v>
      </c>
      <c r="N17" s="117">
        <v>14</v>
      </c>
      <c r="O17" s="250">
        <v>15</v>
      </c>
      <c r="P17" s="251">
        <v>16</v>
      </c>
      <c r="Q17" s="252"/>
      <c r="R17" s="13" t="s">
        <v>20</v>
      </c>
      <c r="S17" s="13" t="s">
        <v>17</v>
      </c>
      <c r="T17" s="13" t="s">
        <v>18</v>
      </c>
      <c r="U17" s="13" t="s">
        <v>19</v>
      </c>
      <c r="V17" s="13"/>
      <c r="W17" s="13"/>
    </row>
    <row r="18" spans="1:23" ht="51.75" customHeight="1" thickTop="1">
      <c r="A18" s="120" t="s">
        <v>33</v>
      </c>
      <c r="B18" s="121" t="s">
        <v>74</v>
      </c>
      <c r="C18" s="122">
        <v>0</v>
      </c>
      <c r="D18" s="123">
        <v>0.79</v>
      </c>
      <c r="E18" s="123">
        <f>D18-C18</f>
        <v>0.79</v>
      </c>
      <c r="F18" s="124" t="s">
        <v>17</v>
      </c>
      <c r="G18" s="125"/>
      <c r="H18" s="126"/>
      <c r="I18" s="126"/>
      <c r="J18" s="127"/>
      <c r="K18" s="126"/>
      <c r="L18" s="126"/>
      <c r="M18" s="126"/>
      <c r="N18" s="128"/>
      <c r="O18" s="260">
        <v>54860110427</v>
      </c>
      <c r="P18" s="257" t="s">
        <v>154</v>
      </c>
      <c r="Q18" s="252"/>
      <c r="R18" s="14">
        <f aca="true" t="shared" si="0" ref="R18:R25">IF(F18=R$17,E18,0)</f>
        <v>0</v>
      </c>
      <c r="S18" s="14">
        <f aca="true" t="shared" si="1" ref="S18:S25">IF(F18=S$17,E18,0)</f>
        <v>0.79</v>
      </c>
      <c r="T18" s="14">
        <f aca="true" t="shared" si="2" ref="T18:T25">IF(F18=T$17,E18,0)</f>
        <v>0</v>
      </c>
      <c r="U18" s="14">
        <f aca="true" t="shared" si="3" ref="U18:U25">IF(F18=U$17,E18,0)</f>
        <v>0</v>
      </c>
      <c r="V18" s="14"/>
      <c r="W18" s="14"/>
    </row>
    <row r="19" spans="1:23" ht="12.75" customHeight="1">
      <c r="A19" s="110" t="s">
        <v>34</v>
      </c>
      <c r="B19" s="129" t="s">
        <v>75</v>
      </c>
      <c r="C19" s="130">
        <v>0</v>
      </c>
      <c r="D19" s="131">
        <v>1.15</v>
      </c>
      <c r="E19" s="131">
        <f>D19-C19</f>
        <v>1.15</v>
      </c>
      <c r="F19" s="132" t="s">
        <v>17</v>
      </c>
      <c r="G19" s="133"/>
      <c r="H19" s="134"/>
      <c r="I19" s="134"/>
      <c r="J19" s="135"/>
      <c r="K19" s="134"/>
      <c r="L19" s="134"/>
      <c r="M19" s="134"/>
      <c r="N19" s="136"/>
      <c r="O19" s="255">
        <v>54860100518</v>
      </c>
      <c r="P19" s="258">
        <v>54860100518</v>
      </c>
      <c r="Q19" s="252"/>
      <c r="R19" s="14">
        <f t="shared" si="0"/>
        <v>0</v>
      </c>
      <c r="S19" s="14">
        <f t="shared" si="1"/>
        <v>1.15</v>
      </c>
      <c r="T19" s="14">
        <f t="shared" si="2"/>
        <v>0</v>
      </c>
      <c r="U19" s="14">
        <f t="shared" si="3"/>
        <v>0</v>
      </c>
      <c r="V19" s="14"/>
      <c r="W19" s="14"/>
    </row>
    <row r="20" spans="1:23" ht="12.75" customHeight="1" thickBot="1">
      <c r="A20" s="137"/>
      <c r="B20" s="138"/>
      <c r="C20" s="139"/>
      <c r="D20" s="140"/>
      <c r="E20" s="140"/>
      <c r="F20" s="138"/>
      <c r="G20" s="141"/>
      <c r="H20" s="142"/>
      <c r="I20" s="142"/>
      <c r="J20" s="143"/>
      <c r="K20" s="142"/>
      <c r="L20" s="142"/>
      <c r="M20" s="142"/>
      <c r="N20" s="138"/>
      <c r="O20" s="256"/>
      <c r="P20" s="259"/>
      <c r="Q20" s="252"/>
      <c r="R20" s="14">
        <f t="shared" si="0"/>
        <v>0</v>
      </c>
      <c r="S20" s="14">
        <f t="shared" si="1"/>
        <v>0</v>
      </c>
      <c r="T20" s="14">
        <f t="shared" si="2"/>
        <v>0</v>
      </c>
      <c r="U20" s="14">
        <f t="shared" si="3"/>
        <v>0</v>
      </c>
      <c r="V20" s="14"/>
      <c r="W20" s="14"/>
    </row>
    <row r="21" spans="1:23" ht="3.75" customHeight="1" hidden="1" thickBot="1">
      <c r="A21" s="120"/>
      <c r="B21" s="128"/>
      <c r="C21" s="125"/>
      <c r="D21" s="126"/>
      <c r="E21" s="126">
        <f>D21-C21</f>
        <v>0</v>
      </c>
      <c r="F21" s="128"/>
      <c r="G21" s="125"/>
      <c r="H21" s="126"/>
      <c r="I21" s="126"/>
      <c r="J21" s="127"/>
      <c r="K21" s="126"/>
      <c r="L21" s="126"/>
      <c r="M21" s="126"/>
      <c r="N21" s="144"/>
      <c r="O21" s="145"/>
      <c r="P21" s="248"/>
      <c r="R21" s="14">
        <f t="shared" si="0"/>
        <v>0</v>
      </c>
      <c r="S21" s="14">
        <f t="shared" si="1"/>
        <v>0</v>
      </c>
      <c r="T21" s="14">
        <f t="shared" si="2"/>
        <v>0</v>
      </c>
      <c r="U21" s="14">
        <f t="shared" si="3"/>
        <v>0</v>
      </c>
      <c r="V21" s="14">
        <f>IF(F21=V$17,E21,0)</f>
        <v>0</v>
      </c>
      <c r="W21" s="14">
        <f>IF(F21=W$17,E21,0)</f>
        <v>0</v>
      </c>
    </row>
    <row r="22" spans="1:23" ht="14.25" hidden="1" thickBot="1" thickTop="1">
      <c r="A22" s="110"/>
      <c r="B22" s="136"/>
      <c r="C22" s="133"/>
      <c r="D22" s="134"/>
      <c r="E22" s="134">
        <f>D22-C22</f>
        <v>0</v>
      </c>
      <c r="F22" s="136"/>
      <c r="G22" s="133"/>
      <c r="H22" s="134"/>
      <c r="I22" s="134"/>
      <c r="J22" s="135"/>
      <c r="K22" s="134"/>
      <c r="L22" s="134"/>
      <c r="M22" s="134"/>
      <c r="N22" s="146"/>
      <c r="O22" s="147"/>
      <c r="P22" s="248"/>
      <c r="R22" s="14">
        <f t="shared" si="0"/>
        <v>0</v>
      </c>
      <c r="S22" s="14">
        <f t="shared" si="1"/>
        <v>0</v>
      </c>
      <c r="T22" s="14">
        <f t="shared" si="2"/>
        <v>0</v>
      </c>
      <c r="U22" s="14">
        <f t="shared" si="3"/>
        <v>0</v>
      </c>
      <c r="V22" s="14">
        <f>IF(F22=V$17,E22,0)</f>
        <v>0</v>
      </c>
      <c r="W22" s="14">
        <f>IF(F22=W$17,E22,0)</f>
        <v>0</v>
      </c>
    </row>
    <row r="23" spans="1:23" ht="14.25" hidden="1" thickBot="1" thickTop="1">
      <c r="A23" s="110"/>
      <c r="B23" s="136"/>
      <c r="C23" s="133"/>
      <c r="D23" s="134"/>
      <c r="E23" s="134">
        <f>D23-C23</f>
        <v>0</v>
      </c>
      <c r="F23" s="136"/>
      <c r="G23" s="133"/>
      <c r="H23" s="134"/>
      <c r="I23" s="134"/>
      <c r="J23" s="135"/>
      <c r="K23" s="134"/>
      <c r="L23" s="134"/>
      <c r="M23" s="134"/>
      <c r="N23" s="146"/>
      <c r="O23" s="147"/>
      <c r="P23" s="248"/>
      <c r="R23" s="14">
        <f t="shared" si="0"/>
        <v>0</v>
      </c>
      <c r="S23" s="14">
        <f t="shared" si="1"/>
        <v>0</v>
      </c>
      <c r="T23" s="14">
        <f t="shared" si="2"/>
        <v>0</v>
      </c>
      <c r="U23" s="14">
        <f t="shared" si="3"/>
        <v>0</v>
      </c>
      <c r="V23" s="14">
        <f>IF(F23=V$17,E23,0)</f>
        <v>0</v>
      </c>
      <c r="W23" s="14">
        <f>IF(F23=W$17,E23,0)</f>
        <v>0</v>
      </c>
    </row>
    <row r="24" spans="1:23" ht="14.25" hidden="1" thickBot="1" thickTop="1">
      <c r="A24" s="110"/>
      <c r="B24" s="136"/>
      <c r="C24" s="133"/>
      <c r="D24" s="134"/>
      <c r="E24" s="134">
        <f>D24-C24</f>
        <v>0</v>
      </c>
      <c r="F24" s="136"/>
      <c r="G24" s="133"/>
      <c r="H24" s="134"/>
      <c r="I24" s="134"/>
      <c r="J24" s="135"/>
      <c r="K24" s="134"/>
      <c r="L24" s="134"/>
      <c r="M24" s="134"/>
      <c r="N24" s="146"/>
      <c r="O24" s="147"/>
      <c r="P24" s="248"/>
      <c r="R24" s="14">
        <f t="shared" si="0"/>
        <v>0</v>
      </c>
      <c r="S24" s="14">
        <f t="shared" si="1"/>
        <v>0</v>
      </c>
      <c r="T24" s="14">
        <f t="shared" si="2"/>
        <v>0</v>
      </c>
      <c r="U24" s="14">
        <f t="shared" si="3"/>
        <v>0</v>
      </c>
      <c r="V24" s="14">
        <f>IF(F24=V$17,E24,0)</f>
        <v>0</v>
      </c>
      <c r="W24" s="14">
        <f>IF(F24=W$17,E24,0)</f>
        <v>0</v>
      </c>
    </row>
    <row r="25" spans="1:23" ht="14.25" hidden="1" thickBot="1" thickTop="1">
      <c r="A25" s="137"/>
      <c r="B25" s="138"/>
      <c r="C25" s="141"/>
      <c r="D25" s="142"/>
      <c r="E25" s="142">
        <f>D25-C25</f>
        <v>0</v>
      </c>
      <c r="F25" s="138"/>
      <c r="G25" s="141"/>
      <c r="H25" s="142"/>
      <c r="I25" s="142"/>
      <c r="J25" s="143"/>
      <c r="K25" s="142"/>
      <c r="L25" s="142"/>
      <c r="M25" s="142"/>
      <c r="N25" s="148"/>
      <c r="O25" s="149"/>
      <c r="P25" s="248"/>
      <c r="R25" s="14">
        <f t="shared" si="0"/>
        <v>0</v>
      </c>
      <c r="S25" s="14">
        <f t="shared" si="1"/>
        <v>0</v>
      </c>
      <c r="T25" s="14">
        <f t="shared" si="2"/>
        <v>0</v>
      </c>
      <c r="U25" s="14">
        <f t="shared" si="3"/>
        <v>0</v>
      </c>
      <c r="V25" s="14">
        <f>IF(F25=V$17,E25,0)</f>
        <v>0</v>
      </c>
      <c r="W25" s="14">
        <f>IF(F25=W$17,E25,0)</f>
        <v>0</v>
      </c>
    </row>
    <row r="26" spans="1:23" ht="14.25" thickBot="1" thickTop="1">
      <c r="A26" s="150">
        <f>COUNTA(A18:A25)</f>
        <v>2</v>
      </c>
      <c r="B26" s="151" t="s">
        <v>22</v>
      </c>
      <c r="C26" s="152"/>
      <c r="D26" s="152"/>
      <c r="E26" s="153">
        <f>SUM(E18:E25)</f>
        <v>1.94</v>
      </c>
      <c r="F26" s="152"/>
      <c r="G26" s="150">
        <f>COUNTA(G18:G25)</f>
        <v>0</v>
      </c>
      <c r="H26" s="152"/>
      <c r="I26" s="154"/>
      <c r="J26" s="155">
        <f>SUM(J18:J25)</f>
        <v>0</v>
      </c>
      <c r="K26" s="150">
        <f>SUM(K18:K25)</f>
        <v>0</v>
      </c>
      <c r="L26" s="151"/>
      <c r="M26" s="152"/>
      <c r="N26" s="152"/>
      <c r="O26" s="152"/>
      <c r="P26" s="152"/>
      <c r="R26" s="15">
        <f aca="true" t="shared" si="4" ref="R26:W26">SUM(R18:R25)</f>
        <v>0</v>
      </c>
      <c r="S26" s="15">
        <f t="shared" si="4"/>
        <v>1.94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</row>
    <row r="27" spans="1:23" ht="12.75">
      <c r="A27" s="156" t="s">
        <v>15</v>
      </c>
      <c r="B27" s="156" t="s">
        <v>16</v>
      </c>
      <c r="C27" s="152"/>
      <c r="D27" s="152"/>
      <c r="E27" s="157">
        <f>R26</f>
        <v>0</v>
      </c>
      <c r="F27" s="158"/>
      <c r="G27" s="156" t="s">
        <v>15</v>
      </c>
      <c r="H27" s="152"/>
      <c r="I27" s="154"/>
      <c r="J27" s="154"/>
      <c r="K27" s="154"/>
      <c r="L27" s="154"/>
      <c r="M27" s="152"/>
      <c r="N27" s="152"/>
      <c r="O27" s="152"/>
      <c r="P27" s="152"/>
      <c r="R27" s="11"/>
      <c r="S27" s="11"/>
      <c r="T27" s="11"/>
      <c r="U27" s="11"/>
      <c r="V27" s="11"/>
      <c r="W27" s="11"/>
    </row>
    <row r="28" spans="1:16" ht="12.75">
      <c r="A28" s="156"/>
      <c r="B28" s="156" t="s">
        <v>17</v>
      </c>
      <c r="C28" s="152"/>
      <c r="D28" s="152"/>
      <c r="E28" s="157">
        <f>S26</f>
        <v>1.94</v>
      </c>
      <c r="F28" s="158"/>
      <c r="G28" s="154"/>
      <c r="H28" s="152"/>
      <c r="I28" s="154"/>
      <c r="J28" s="154"/>
      <c r="K28" s="154"/>
      <c r="L28" s="154"/>
      <c r="M28" s="152"/>
      <c r="N28" s="152"/>
      <c r="O28" s="152"/>
      <c r="P28" s="152"/>
    </row>
    <row r="29" spans="1:16" ht="12.75">
      <c r="A29" s="156"/>
      <c r="B29" s="156" t="s">
        <v>18</v>
      </c>
      <c r="C29" s="152"/>
      <c r="D29" s="152"/>
      <c r="E29" s="157">
        <f>T26</f>
        <v>0</v>
      </c>
      <c r="F29" s="158"/>
      <c r="G29" s="156"/>
      <c r="H29" s="156"/>
      <c r="I29" s="156"/>
      <c r="J29" s="156"/>
      <c r="K29" s="156"/>
      <c r="L29" s="156"/>
      <c r="M29" s="152"/>
      <c r="N29" s="152"/>
      <c r="O29" s="152"/>
      <c r="P29" s="152"/>
    </row>
    <row r="30" spans="1:16" ht="12.75">
      <c r="A30" s="152"/>
      <c r="B30" s="152" t="s">
        <v>19</v>
      </c>
      <c r="C30" s="152"/>
      <c r="D30" s="152"/>
      <c r="E30" s="157">
        <f>U26</f>
        <v>0</v>
      </c>
      <c r="F30" s="158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6.75" customHeight="1">
      <c r="A31" s="152"/>
      <c r="B31" s="152"/>
      <c r="C31" s="152"/>
      <c r="D31" s="152"/>
      <c r="E31" s="157"/>
      <c r="F31" s="158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6.5" customHeight="1">
      <c r="A32" s="345" t="s">
        <v>115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238"/>
    </row>
    <row r="33" spans="1:16" ht="6" customHeight="1" thickBo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1:17" ht="13.5" customHeight="1" thickBot="1" thickTop="1">
      <c r="A34" s="350" t="s">
        <v>149</v>
      </c>
      <c r="B34" s="354" t="s">
        <v>2</v>
      </c>
      <c r="C34" s="352" t="s">
        <v>3</v>
      </c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38" t="s">
        <v>147</v>
      </c>
      <c r="P34" s="318"/>
      <c r="Q34" s="53"/>
    </row>
    <row r="35" spans="1:17" ht="12.75" customHeight="1" thickTop="1">
      <c r="A35" s="351"/>
      <c r="B35" s="354"/>
      <c r="C35" s="310" t="s">
        <v>150</v>
      </c>
      <c r="D35" s="358"/>
      <c r="E35" s="358"/>
      <c r="F35" s="359"/>
      <c r="G35" s="321" t="s">
        <v>151</v>
      </c>
      <c r="H35" s="322"/>
      <c r="I35" s="322"/>
      <c r="J35" s="322"/>
      <c r="K35" s="322"/>
      <c r="L35" s="322"/>
      <c r="M35" s="323"/>
      <c r="N35" s="324" t="s">
        <v>146</v>
      </c>
      <c r="O35" s="317"/>
      <c r="P35" s="318"/>
      <c r="Q35" s="53"/>
    </row>
    <row r="36" spans="1:17" ht="12.75" customHeight="1">
      <c r="A36" s="351"/>
      <c r="B36" s="354"/>
      <c r="C36" s="351" t="s">
        <v>5</v>
      </c>
      <c r="D36" s="348"/>
      <c r="E36" s="348" t="s">
        <v>6</v>
      </c>
      <c r="F36" s="354" t="s">
        <v>7</v>
      </c>
      <c r="G36" s="346" t="s">
        <v>8</v>
      </c>
      <c r="H36" s="348" t="s">
        <v>9</v>
      </c>
      <c r="I36" s="348"/>
      <c r="J36" s="348" t="s">
        <v>10</v>
      </c>
      <c r="K36" s="348" t="s">
        <v>11</v>
      </c>
      <c r="L36" s="343" t="s">
        <v>153</v>
      </c>
      <c r="M36" s="348" t="s">
        <v>12</v>
      </c>
      <c r="N36" s="325"/>
      <c r="O36" s="317"/>
      <c r="P36" s="318"/>
      <c r="Q36" s="53"/>
    </row>
    <row r="37" spans="1:23" ht="43.5" customHeight="1" thickBot="1">
      <c r="A37" s="309"/>
      <c r="B37" s="355"/>
      <c r="C37" s="114" t="s">
        <v>13</v>
      </c>
      <c r="D37" s="115" t="s">
        <v>14</v>
      </c>
      <c r="E37" s="349"/>
      <c r="F37" s="355"/>
      <c r="G37" s="347"/>
      <c r="H37" s="115" t="s">
        <v>0</v>
      </c>
      <c r="I37" s="115" t="s">
        <v>152</v>
      </c>
      <c r="J37" s="349"/>
      <c r="K37" s="349"/>
      <c r="L37" s="344"/>
      <c r="M37" s="356"/>
      <c r="N37" s="326"/>
      <c r="O37" s="253" t="s">
        <v>4</v>
      </c>
      <c r="P37" s="254" t="s">
        <v>148</v>
      </c>
      <c r="Q37" s="53"/>
      <c r="R37" s="340" t="s">
        <v>6</v>
      </c>
      <c r="S37" s="341"/>
      <c r="T37" s="341"/>
      <c r="U37" s="341"/>
      <c r="V37" s="341"/>
      <c r="W37" s="342"/>
    </row>
    <row r="38" spans="1:23" ht="14.25" thickBot="1" thickTop="1">
      <c r="A38" s="116">
        <v>1</v>
      </c>
      <c r="B38" s="117">
        <v>2</v>
      </c>
      <c r="C38" s="116">
        <v>3</v>
      </c>
      <c r="D38" s="118">
        <v>4</v>
      </c>
      <c r="E38" s="118">
        <v>5</v>
      </c>
      <c r="F38" s="117">
        <v>6</v>
      </c>
      <c r="G38" s="119">
        <v>7</v>
      </c>
      <c r="H38" s="118">
        <v>8</v>
      </c>
      <c r="I38" s="118">
        <v>9</v>
      </c>
      <c r="J38" s="118">
        <v>10</v>
      </c>
      <c r="K38" s="118">
        <v>11</v>
      </c>
      <c r="L38" s="118">
        <v>12</v>
      </c>
      <c r="M38" s="118">
        <v>13</v>
      </c>
      <c r="N38" s="117">
        <v>14</v>
      </c>
      <c r="O38" s="250">
        <v>15</v>
      </c>
      <c r="P38" s="242">
        <v>16</v>
      </c>
      <c r="Q38" s="252"/>
      <c r="R38" s="13" t="s">
        <v>20</v>
      </c>
      <c r="S38" s="49" t="s">
        <v>17</v>
      </c>
      <c r="T38" s="13" t="s">
        <v>18</v>
      </c>
      <c r="U38" s="13" t="s">
        <v>19</v>
      </c>
      <c r="V38" s="13"/>
      <c r="W38" s="13"/>
    </row>
    <row r="39" spans="1:23" ht="13.5" thickTop="1">
      <c r="A39" s="110" t="s">
        <v>33</v>
      </c>
      <c r="B39" s="82" t="s">
        <v>95</v>
      </c>
      <c r="C39" s="161">
        <v>0</v>
      </c>
      <c r="D39" s="162">
        <v>1.76</v>
      </c>
      <c r="E39" s="131">
        <f>D39-C39</f>
        <v>1.76</v>
      </c>
      <c r="F39" s="163" t="s">
        <v>19</v>
      </c>
      <c r="G39" s="133"/>
      <c r="H39" s="134"/>
      <c r="I39" s="134"/>
      <c r="J39" s="135"/>
      <c r="K39" s="134"/>
      <c r="L39" s="134"/>
      <c r="M39" s="134"/>
      <c r="N39" s="136"/>
      <c r="O39" s="232">
        <v>54860110428</v>
      </c>
      <c r="P39" s="235">
        <v>54860110428</v>
      </c>
      <c r="Q39" s="53"/>
      <c r="R39" s="14">
        <f aca="true" t="shared" si="5" ref="R39:R72">IF(F39=R$17,E39,0)</f>
        <v>0</v>
      </c>
      <c r="S39" s="14">
        <f aca="true" t="shared" si="6" ref="S39:S72">IF(F39=S$17,E39,0)</f>
        <v>0</v>
      </c>
      <c r="T39" s="14">
        <f aca="true" t="shared" si="7" ref="T39:T72">IF(F39=T$17,E39,0)</f>
        <v>0</v>
      </c>
      <c r="U39" s="14">
        <f aca="true" t="shared" si="8" ref="U39:U72">IF(F39=U$17,E39,0)</f>
        <v>1.76</v>
      </c>
      <c r="V39" s="14"/>
      <c r="W39" s="14"/>
    </row>
    <row r="40" spans="1:23" ht="12.75">
      <c r="A40" s="199" t="s">
        <v>34</v>
      </c>
      <c r="B40" s="331" t="s">
        <v>96</v>
      </c>
      <c r="C40" s="161">
        <v>0</v>
      </c>
      <c r="D40" s="162">
        <v>0.65</v>
      </c>
      <c r="E40" s="131">
        <f aca="true" t="shared" si="9" ref="E40:E80">D40-C40</f>
        <v>0.65</v>
      </c>
      <c r="F40" s="164" t="s">
        <v>17</v>
      </c>
      <c r="G40" s="133"/>
      <c r="H40" s="134"/>
      <c r="I40" s="134"/>
      <c r="J40" s="135"/>
      <c r="K40" s="134"/>
      <c r="L40" s="134"/>
      <c r="M40" s="134"/>
      <c r="N40" s="136"/>
      <c r="O40" s="309">
        <v>54860110425</v>
      </c>
      <c r="P40" s="136">
        <v>54860110425</v>
      </c>
      <c r="Q40" s="53"/>
      <c r="R40" s="14">
        <f t="shared" si="5"/>
        <v>0</v>
      </c>
      <c r="S40" s="14">
        <f t="shared" si="6"/>
        <v>0.65</v>
      </c>
      <c r="T40" s="14">
        <f t="shared" si="7"/>
        <v>0</v>
      </c>
      <c r="U40" s="14">
        <f t="shared" si="8"/>
        <v>0</v>
      </c>
      <c r="V40" s="14"/>
      <c r="W40" s="14"/>
    </row>
    <row r="41" spans="1:23" ht="12.75">
      <c r="A41" s="120"/>
      <c r="B41" s="332"/>
      <c r="C41" s="161">
        <v>0.65</v>
      </c>
      <c r="D41" s="162">
        <v>1.49</v>
      </c>
      <c r="E41" s="131">
        <f t="shared" si="9"/>
        <v>0.84</v>
      </c>
      <c r="F41" s="163" t="s">
        <v>19</v>
      </c>
      <c r="G41" s="133"/>
      <c r="H41" s="134"/>
      <c r="I41" s="134"/>
      <c r="J41" s="135"/>
      <c r="K41" s="134"/>
      <c r="L41" s="134"/>
      <c r="M41" s="134"/>
      <c r="N41" s="136"/>
      <c r="O41" s="310"/>
      <c r="P41" s="136">
        <v>54860110425</v>
      </c>
      <c r="Q41" s="53" t="s">
        <v>117</v>
      </c>
      <c r="R41" s="14">
        <f t="shared" si="5"/>
        <v>0</v>
      </c>
      <c r="S41" s="14">
        <f t="shared" si="6"/>
        <v>0</v>
      </c>
      <c r="T41" s="14">
        <f t="shared" si="7"/>
        <v>0</v>
      </c>
      <c r="U41" s="14">
        <f t="shared" si="8"/>
        <v>0.84</v>
      </c>
      <c r="V41" s="14"/>
      <c r="W41" s="14"/>
    </row>
    <row r="42" spans="1:23" ht="13.5" customHeight="1">
      <c r="A42" s="214" t="s">
        <v>35</v>
      </c>
      <c r="B42" s="333" t="s">
        <v>76</v>
      </c>
      <c r="C42" s="166">
        <v>0</v>
      </c>
      <c r="D42" s="167">
        <v>0.31</v>
      </c>
      <c r="E42" s="131">
        <f t="shared" si="9"/>
        <v>0.31</v>
      </c>
      <c r="F42" s="168" t="s">
        <v>17</v>
      </c>
      <c r="G42" s="133"/>
      <c r="H42" s="134"/>
      <c r="I42" s="134"/>
      <c r="J42" s="135"/>
      <c r="K42" s="134"/>
      <c r="L42" s="134"/>
      <c r="M42" s="134"/>
      <c r="N42" s="136"/>
      <c r="O42" s="309">
        <v>54860110422</v>
      </c>
      <c r="P42" s="136">
        <v>54860110422</v>
      </c>
      <c r="Q42" s="53"/>
      <c r="R42" s="14">
        <f t="shared" si="5"/>
        <v>0</v>
      </c>
      <c r="S42" s="14">
        <f t="shared" si="6"/>
        <v>0.31</v>
      </c>
      <c r="T42" s="14">
        <f t="shared" si="7"/>
        <v>0</v>
      </c>
      <c r="U42" s="14">
        <f t="shared" si="8"/>
        <v>0</v>
      </c>
      <c r="V42" s="14"/>
      <c r="W42" s="14"/>
    </row>
    <row r="43" spans="1:23" ht="15" customHeight="1">
      <c r="A43" s="120"/>
      <c r="B43" s="334"/>
      <c r="C43" s="166">
        <v>0.31</v>
      </c>
      <c r="D43" s="167">
        <v>1.18</v>
      </c>
      <c r="E43" s="131">
        <f t="shared" si="9"/>
        <v>0.8699999999999999</v>
      </c>
      <c r="F43" s="168" t="s">
        <v>19</v>
      </c>
      <c r="G43" s="133"/>
      <c r="H43" s="134"/>
      <c r="I43" s="134"/>
      <c r="J43" s="135"/>
      <c r="K43" s="134"/>
      <c r="L43" s="134"/>
      <c r="M43" s="134"/>
      <c r="N43" s="136"/>
      <c r="O43" s="310"/>
      <c r="P43" s="136">
        <v>54860110422</v>
      </c>
      <c r="Q43" s="53"/>
      <c r="R43" s="14">
        <f t="shared" si="5"/>
        <v>0</v>
      </c>
      <c r="S43" s="14">
        <f t="shared" si="6"/>
        <v>0</v>
      </c>
      <c r="T43" s="14">
        <f t="shared" si="7"/>
        <v>0</v>
      </c>
      <c r="U43" s="14">
        <f t="shared" si="8"/>
        <v>0.8699999999999999</v>
      </c>
      <c r="V43" s="14"/>
      <c r="W43" s="14"/>
    </row>
    <row r="44" spans="1:23" ht="25.5" customHeight="1">
      <c r="A44" s="110" t="s">
        <v>36</v>
      </c>
      <c r="B44" s="169" t="s">
        <v>77</v>
      </c>
      <c r="C44" s="170">
        <v>0</v>
      </c>
      <c r="D44" s="171">
        <v>1.13</v>
      </c>
      <c r="E44" s="131">
        <f t="shared" si="9"/>
        <v>1.13</v>
      </c>
      <c r="F44" s="132" t="s">
        <v>19</v>
      </c>
      <c r="G44" s="133"/>
      <c r="H44" s="134"/>
      <c r="I44" s="134"/>
      <c r="J44" s="135"/>
      <c r="K44" s="134"/>
      <c r="L44" s="134"/>
      <c r="M44" s="134"/>
      <c r="N44" s="136"/>
      <c r="O44" s="110">
        <v>54860100462</v>
      </c>
      <c r="P44" s="136">
        <v>54860100462</v>
      </c>
      <c r="Q44" s="53"/>
      <c r="R44" s="14">
        <f t="shared" si="5"/>
        <v>0</v>
      </c>
      <c r="S44" s="14">
        <f t="shared" si="6"/>
        <v>0</v>
      </c>
      <c r="T44" s="14">
        <f t="shared" si="7"/>
        <v>0</v>
      </c>
      <c r="U44" s="14">
        <f t="shared" si="8"/>
        <v>1.13</v>
      </c>
      <c r="V44" s="14"/>
      <c r="W44" s="14"/>
    </row>
    <row r="45" spans="1:23" ht="25.5">
      <c r="A45" s="199" t="s">
        <v>37</v>
      </c>
      <c r="B45" s="335" t="s">
        <v>101</v>
      </c>
      <c r="C45" s="172">
        <v>0</v>
      </c>
      <c r="D45" s="173">
        <v>0.2</v>
      </c>
      <c r="E45" s="131">
        <f t="shared" si="9"/>
        <v>0.2</v>
      </c>
      <c r="F45" s="168" t="s">
        <v>17</v>
      </c>
      <c r="G45" s="133"/>
      <c r="H45" s="134"/>
      <c r="I45" s="134"/>
      <c r="J45" s="135"/>
      <c r="K45" s="134"/>
      <c r="L45" s="134"/>
      <c r="M45" s="134"/>
      <c r="N45" s="136"/>
      <c r="O45" s="309">
        <v>54860100464</v>
      </c>
      <c r="P45" s="136" t="s">
        <v>136</v>
      </c>
      <c r="Q45" s="53"/>
      <c r="R45" s="14">
        <f t="shared" si="5"/>
        <v>0</v>
      </c>
      <c r="S45" s="14">
        <f t="shared" si="6"/>
        <v>0.2</v>
      </c>
      <c r="T45" s="14">
        <f t="shared" si="7"/>
        <v>0</v>
      </c>
      <c r="U45" s="14">
        <f t="shared" si="8"/>
        <v>0</v>
      </c>
      <c r="V45" s="14"/>
      <c r="W45" s="14"/>
    </row>
    <row r="46" spans="1:23" ht="38.25">
      <c r="A46" s="120"/>
      <c r="B46" s="336"/>
      <c r="C46" s="172">
        <v>0.2</v>
      </c>
      <c r="D46" s="173">
        <v>1.43</v>
      </c>
      <c r="E46" s="131">
        <f t="shared" si="9"/>
        <v>1.23</v>
      </c>
      <c r="F46" s="164" t="s">
        <v>19</v>
      </c>
      <c r="G46" s="133"/>
      <c r="H46" s="134"/>
      <c r="I46" s="134"/>
      <c r="J46" s="135"/>
      <c r="K46" s="134"/>
      <c r="L46" s="134"/>
      <c r="M46" s="134"/>
      <c r="N46" s="136"/>
      <c r="O46" s="310"/>
      <c r="P46" s="136" t="s">
        <v>137</v>
      </c>
      <c r="Q46" s="53"/>
      <c r="R46" s="14">
        <f t="shared" si="5"/>
        <v>0</v>
      </c>
      <c r="S46" s="14">
        <f t="shared" si="6"/>
        <v>0</v>
      </c>
      <c r="T46" s="14">
        <f t="shared" si="7"/>
        <v>0</v>
      </c>
      <c r="U46" s="14">
        <f t="shared" si="8"/>
        <v>1.23</v>
      </c>
      <c r="V46" s="14"/>
      <c r="W46" s="14"/>
    </row>
    <row r="47" spans="1:23" ht="12.75">
      <c r="A47" s="110" t="s">
        <v>38</v>
      </c>
      <c r="B47" s="129" t="s">
        <v>78</v>
      </c>
      <c r="C47" s="174">
        <v>0</v>
      </c>
      <c r="D47" s="131">
        <v>0.83</v>
      </c>
      <c r="E47" s="131">
        <f t="shared" si="9"/>
        <v>0.83</v>
      </c>
      <c r="F47" s="132" t="s">
        <v>19</v>
      </c>
      <c r="G47" s="133"/>
      <c r="H47" s="134"/>
      <c r="I47" s="134"/>
      <c r="J47" s="135"/>
      <c r="K47" s="134"/>
      <c r="L47" s="134"/>
      <c r="M47" s="134"/>
      <c r="N47" s="136"/>
      <c r="O47" s="110">
        <v>54860100465</v>
      </c>
      <c r="P47" s="136">
        <v>54860100465</v>
      </c>
      <c r="Q47" s="53"/>
      <c r="R47" s="14">
        <f t="shared" si="5"/>
        <v>0</v>
      </c>
      <c r="S47" s="14">
        <f t="shared" si="6"/>
        <v>0</v>
      </c>
      <c r="T47" s="14">
        <f t="shared" si="7"/>
        <v>0</v>
      </c>
      <c r="U47" s="14">
        <f t="shared" si="8"/>
        <v>0.83</v>
      </c>
      <c r="V47" s="14"/>
      <c r="W47" s="14"/>
    </row>
    <row r="48" spans="1:23" ht="12.75">
      <c r="A48" s="199" t="s">
        <v>39</v>
      </c>
      <c r="B48" s="333" t="s">
        <v>79</v>
      </c>
      <c r="C48" s="166">
        <v>0</v>
      </c>
      <c r="D48" s="167">
        <v>0.38</v>
      </c>
      <c r="E48" s="131">
        <f t="shared" si="9"/>
        <v>0.38</v>
      </c>
      <c r="F48" s="168" t="s">
        <v>17</v>
      </c>
      <c r="G48" s="133"/>
      <c r="H48" s="134"/>
      <c r="I48" s="134"/>
      <c r="J48" s="135"/>
      <c r="K48" s="134"/>
      <c r="L48" s="134"/>
      <c r="M48" s="134"/>
      <c r="N48" s="136"/>
      <c r="O48" s="309">
        <v>54860100466</v>
      </c>
      <c r="P48" s="136">
        <v>54860100466</v>
      </c>
      <c r="Q48" s="53"/>
      <c r="R48" s="14">
        <f t="shared" si="5"/>
        <v>0</v>
      </c>
      <c r="S48" s="14">
        <f t="shared" si="6"/>
        <v>0.38</v>
      </c>
      <c r="T48" s="14">
        <f t="shared" si="7"/>
        <v>0</v>
      </c>
      <c r="U48" s="14">
        <f t="shared" si="8"/>
        <v>0</v>
      </c>
      <c r="V48" s="14"/>
      <c r="W48" s="14"/>
    </row>
    <row r="49" spans="1:23" ht="12.75">
      <c r="A49" s="204"/>
      <c r="B49" s="337"/>
      <c r="C49" s="166">
        <v>0.38</v>
      </c>
      <c r="D49" s="167">
        <v>0.88</v>
      </c>
      <c r="E49" s="131">
        <f t="shared" si="9"/>
        <v>0.5</v>
      </c>
      <c r="F49" s="168" t="s">
        <v>19</v>
      </c>
      <c r="G49" s="133"/>
      <c r="H49" s="134"/>
      <c r="I49" s="134"/>
      <c r="J49" s="135"/>
      <c r="K49" s="134"/>
      <c r="L49" s="134"/>
      <c r="M49" s="134"/>
      <c r="N49" s="136"/>
      <c r="O49" s="313"/>
      <c r="P49" s="136">
        <v>54860100466</v>
      </c>
      <c r="Q49" s="53"/>
      <c r="R49" s="14">
        <f t="shared" si="5"/>
        <v>0</v>
      </c>
      <c r="S49" s="14">
        <f t="shared" si="6"/>
        <v>0</v>
      </c>
      <c r="T49" s="14">
        <f t="shared" si="7"/>
        <v>0</v>
      </c>
      <c r="U49" s="14">
        <f t="shared" si="8"/>
        <v>0.5</v>
      </c>
      <c r="V49" s="14"/>
      <c r="W49" s="14"/>
    </row>
    <row r="50" spans="1:23" ht="12.75">
      <c r="A50" s="204"/>
      <c r="B50" s="337"/>
      <c r="C50" s="166">
        <v>0.88</v>
      </c>
      <c r="D50" s="167">
        <v>1.08</v>
      </c>
      <c r="E50" s="131">
        <f t="shared" si="9"/>
        <v>0.20000000000000007</v>
      </c>
      <c r="F50" s="168" t="s">
        <v>17</v>
      </c>
      <c r="G50" s="133"/>
      <c r="H50" s="134"/>
      <c r="I50" s="134"/>
      <c r="J50" s="135"/>
      <c r="K50" s="134"/>
      <c r="L50" s="134"/>
      <c r="M50" s="134"/>
      <c r="N50" s="136"/>
      <c r="O50" s="313"/>
      <c r="P50" s="136">
        <v>54860100466</v>
      </c>
      <c r="Q50" s="53"/>
      <c r="R50" s="14">
        <f t="shared" si="5"/>
        <v>0</v>
      </c>
      <c r="S50" s="14">
        <f t="shared" si="6"/>
        <v>0.20000000000000007</v>
      </c>
      <c r="T50" s="14">
        <f t="shared" si="7"/>
        <v>0</v>
      </c>
      <c r="U50" s="14">
        <f t="shared" si="8"/>
        <v>0</v>
      </c>
      <c r="V50" s="14"/>
      <c r="W50" s="14"/>
    </row>
    <row r="51" spans="1:23" ht="12.75">
      <c r="A51" s="120"/>
      <c r="B51" s="208"/>
      <c r="C51" s="166">
        <v>1.08</v>
      </c>
      <c r="D51" s="167">
        <v>1.92</v>
      </c>
      <c r="E51" s="131">
        <f t="shared" si="9"/>
        <v>0.8399999999999999</v>
      </c>
      <c r="F51" s="168" t="s">
        <v>19</v>
      </c>
      <c r="G51" s="133"/>
      <c r="H51" s="134"/>
      <c r="I51" s="134"/>
      <c r="J51" s="135"/>
      <c r="K51" s="134"/>
      <c r="L51" s="134"/>
      <c r="M51" s="134"/>
      <c r="N51" s="136"/>
      <c r="O51" s="310"/>
      <c r="P51" s="136">
        <v>54860100466</v>
      </c>
      <c r="Q51" s="53"/>
      <c r="R51" s="14">
        <f t="shared" si="5"/>
        <v>0</v>
      </c>
      <c r="S51" s="14">
        <f t="shared" si="6"/>
        <v>0</v>
      </c>
      <c r="T51" s="14">
        <f t="shared" si="7"/>
        <v>0</v>
      </c>
      <c r="U51" s="14">
        <f t="shared" si="8"/>
        <v>0.8399999999999999</v>
      </c>
      <c r="V51" s="14"/>
      <c r="W51" s="14"/>
    </row>
    <row r="52" spans="1:23" ht="12.75">
      <c r="A52" s="199" t="s">
        <v>40</v>
      </c>
      <c r="B52" s="307" t="s">
        <v>80</v>
      </c>
      <c r="C52" s="176">
        <v>0</v>
      </c>
      <c r="D52" s="177">
        <v>0.15</v>
      </c>
      <c r="E52" s="131">
        <f t="shared" si="9"/>
        <v>0.15</v>
      </c>
      <c r="F52" s="168" t="s">
        <v>17</v>
      </c>
      <c r="G52" s="133"/>
      <c r="H52" s="134"/>
      <c r="I52" s="134"/>
      <c r="J52" s="135"/>
      <c r="K52" s="134"/>
      <c r="L52" s="134"/>
      <c r="M52" s="134"/>
      <c r="N52" s="136"/>
      <c r="O52" s="309">
        <v>54860100468</v>
      </c>
      <c r="P52" s="136">
        <v>54860100468</v>
      </c>
      <c r="Q52" s="53"/>
      <c r="R52" s="14">
        <f t="shared" si="5"/>
        <v>0</v>
      </c>
      <c r="S52" s="14">
        <f t="shared" si="6"/>
        <v>0.15</v>
      </c>
      <c r="T52" s="14">
        <f t="shared" si="7"/>
        <v>0</v>
      </c>
      <c r="U52" s="14">
        <f t="shared" si="8"/>
        <v>0</v>
      </c>
      <c r="V52" s="14"/>
      <c r="W52" s="14"/>
    </row>
    <row r="53" spans="1:23" ht="12.75" customHeight="1">
      <c r="A53" s="120"/>
      <c r="B53" s="308"/>
      <c r="C53" s="176">
        <v>0.15</v>
      </c>
      <c r="D53" s="177">
        <v>2.15</v>
      </c>
      <c r="E53" s="131">
        <f t="shared" si="9"/>
        <v>2</v>
      </c>
      <c r="F53" s="168" t="s">
        <v>19</v>
      </c>
      <c r="G53" s="133"/>
      <c r="H53" s="134"/>
      <c r="I53" s="134"/>
      <c r="J53" s="135"/>
      <c r="K53" s="134"/>
      <c r="L53" s="134"/>
      <c r="M53" s="134"/>
      <c r="N53" s="136"/>
      <c r="O53" s="310"/>
      <c r="P53" s="136">
        <v>54860100468</v>
      </c>
      <c r="Q53" s="53"/>
      <c r="R53" s="14">
        <f t="shared" si="5"/>
        <v>0</v>
      </c>
      <c r="S53" s="14">
        <f t="shared" si="6"/>
        <v>0</v>
      </c>
      <c r="T53" s="14">
        <f t="shared" si="7"/>
        <v>0</v>
      </c>
      <c r="U53" s="14">
        <f t="shared" si="8"/>
        <v>2</v>
      </c>
      <c r="V53" s="14"/>
      <c r="W53" s="14"/>
    </row>
    <row r="54" spans="1:23" ht="12.75">
      <c r="A54" s="199" t="s">
        <v>41</v>
      </c>
      <c r="B54" s="307" t="s">
        <v>81</v>
      </c>
      <c r="C54" s="176">
        <v>0</v>
      </c>
      <c r="D54" s="177">
        <v>0.08</v>
      </c>
      <c r="E54" s="131">
        <f t="shared" si="9"/>
        <v>0.08</v>
      </c>
      <c r="F54" s="168" t="s">
        <v>17</v>
      </c>
      <c r="G54" s="133"/>
      <c r="H54" s="134"/>
      <c r="I54" s="134"/>
      <c r="J54" s="135"/>
      <c r="K54" s="134"/>
      <c r="L54" s="134"/>
      <c r="M54" s="134"/>
      <c r="N54" s="136"/>
      <c r="O54" s="309">
        <v>54860100469</v>
      </c>
      <c r="P54" s="136">
        <v>54860100469</v>
      </c>
      <c r="Q54" s="53"/>
      <c r="R54" s="14">
        <f t="shared" si="5"/>
        <v>0</v>
      </c>
      <c r="S54" s="14">
        <f t="shared" si="6"/>
        <v>0.08</v>
      </c>
      <c r="T54" s="14">
        <f t="shared" si="7"/>
        <v>0</v>
      </c>
      <c r="U54" s="14">
        <f t="shared" si="8"/>
        <v>0</v>
      </c>
      <c r="V54" s="14"/>
      <c r="W54" s="14"/>
    </row>
    <row r="55" spans="1:23" ht="12.75">
      <c r="A55" s="204"/>
      <c r="B55" s="330"/>
      <c r="C55" s="176">
        <v>0.08</v>
      </c>
      <c r="D55" s="177">
        <v>0.98</v>
      </c>
      <c r="E55" s="131">
        <f t="shared" si="9"/>
        <v>0.9</v>
      </c>
      <c r="F55" s="168" t="s">
        <v>19</v>
      </c>
      <c r="G55" s="133"/>
      <c r="H55" s="134"/>
      <c r="I55" s="134"/>
      <c r="J55" s="135"/>
      <c r="K55" s="134"/>
      <c r="L55" s="134"/>
      <c r="M55" s="134"/>
      <c r="N55" s="136"/>
      <c r="O55" s="313"/>
      <c r="P55" s="136">
        <v>54860100469</v>
      </c>
      <c r="Q55" s="53"/>
      <c r="R55" s="14">
        <f t="shared" si="5"/>
        <v>0</v>
      </c>
      <c r="S55" s="14">
        <f t="shared" si="6"/>
        <v>0</v>
      </c>
      <c r="T55" s="14">
        <f t="shared" si="7"/>
        <v>0</v>
      </c>
      <c r="U55" s="14">
        <f t="shared" si="8"/>
        <v>0.9</v>
      </c>
      <c r="V55" s="14"/>
      <c r="W55" s="14"/>
    </row>
    <row r="56" spans="1:23" ht="12.75">
      <c r="A56" s="204"/>
      <c r="B56" s="330"/>
      <c r="C56" s="176">
        <v>0.98</v>
      </c>
      <c r="D56" s="177">
        <v>1.08</v>
      </c>
      <c r="E56" s="131">
        <f t="shared" si="9"/>
        <v>0.10000000000000009</v>
      </c>
      <c r="F56" s="168" t="s">
        <v>17</v>
      </c>
      <c r="G56" s="133"/>
      <c r="H56" s="134"/>
      <c r="I56" s="134"/>
      <c r="J56" s="135"/>
      <c r="K56" s="134"/>
      <c r="L56" s="134"/>
      <c r="M56" s="134"/>
      <c r="N56" s="136"/>
      <c r="O56" s="313"/>
      <c r="P56" s="136">
        <v>54860100469</v>
      </c>
      <c r="Q56" s="53"/>
      <c r="R56" s="14">
        <f t="shared" si="5"/>
        <v>0</v>
      </c>
      <c r="S56" s="14">
        <f t="shared" si="6"/>
        <v>0.10000000000000009</v>
      </c>
      <c r="T56" s="14">
        <f t="shared" si="7"/>
        <v>0</v>
      </c>
      <c r="U56" s="14">
        <f t="shared" si="8"/>
        <v>0</v>
      </c>
      <c r="V56" s="14"/>
      <c r="W56" s="14"/>
    </row>
    <row r="57" spans="1:23" ht="12.75">
      <c r="A57" s="120"/>
      <c r="B57" s="308"/>
      <c r="C57" s="176">
        <v>1.08</v>
      </c>
      <c r="D57" s="177">
        <v>2.18</v>
      </c>
      <c r="E57" s="131">
        <f t="shared" si="9"/>
        <v>1.1</v>
      </c>
      <c r="F57" s="168" t="s">
        <v>19</v>
      </c>
      <c r="G57" s="133"/>
      <c r="H57" s="134"/>
      <c r="I57" s="134"/>
      <c r="J57" s="135"/>
      <c r="K57" s="134"/>
      <c r="L57" s="134"/>
      <c r="M57" s="134"/>
      <c r="N57" s="136"/>
      <c r="O57" s="310"/>
      <c r="P57" s="136">
        <v>54860100469</v>
      </c>
      <c r="Q57" s="53"/>
      <c r="R57" s="14">
        <f t="shared" si="5"/>
        <v>0</v>
      </c>
      <c r="S57" s="14">
        <f t="shared" si="6"/>
        <v>0</v>
      </c>
      <c r="T57" s="14">
        <f t="shared" si="7"/>
        <v>0</v>
      </c>
      <c r="U57" s="14">
        <f t="shared" si="8"/>
        <v>1.1</v>
      </c>
      <c r="V57" s="14"/>
      <c r="W57" s="14"/>
    </row>
    <row r="58" spans="1:23" ht="12.75" customHeight="1">
      <c r="A58" s="199" t="s">
        <v>42</v>
      </c>
      <c r="B58" s="307" t="s">
        <v>82</v>
      </c>
      <c r="C58" s="176">
        <v>0</v>
      </c>
      <c r="D58" s="177">
        <v>0.21</v>
      </c>
      <c r="E58" s="131">
        <f t="shared" si="9"/>
        <v>0.21</v>
      </c>
      <c r="F58" s="168" t="s">
        <v>17</v>
      </c>
      <c r="G58" s="133"/>
      <c r="H58" s="134"/>
      <c r="I58" s="134"/>
      <c r="J58" s="135"/>
      <c r="K58" s="134"/>
      <c r="L58" s="134"/>
      <c r="M58" s="134"/>
      <c r="N58" s="136"/>
      <c r="O58" s="309">
        <v>54860100470</v>
      </c>
      <c r="P58" s="136">
        <v>54860100470</v>
      </c>
      <c r="Q58" s="53"/>
      <c r="R58" s="14">
        <f t="shared" si="5"/>
        <v>0</v>
      </c>
      <c r="S58" s="14">
        <f t="shared" si="6"/>
        <v>0.21</v>
      </c>
      <c r="T58" s="14">
        <f t="shared" si="7"/>
        <v>0</v>
      </c>
      <c r="U58" s="14">
        <f t="shared" si="8"/>
        <v>0</v>
      </c>
      <c r="V58" s="14"/>
      <c r="W58" s="14"/>
    </row>
    <row r="59" spans="1:23" ht="12.75">
      <c r="A59" s="120"/>
      <c r="B59" s="308"/>
      <c r="C59" s="176">
        <v>0.21</v>
      </c>
      <c r="D59" s="177">
        <v>2.21</v>
      </c>
      <c r="E59" s="131">
        <f t="shared" si="9"/>
        <v>2</v>
      </c>
      <c r="F59" s="168" t="s">
        <v>19</v>
      </c>
      <c r="G59" s="133"/>
      <c r="H59" s="134"/>
      <c r="I59" s="134"/>
      <c r="J59" s="135"/>
      <c r="K59" s="134"/>
      <c r="L59" s="134"/>
      <c r="M59" s="134"/>
      <c r="N59" s="136"/>
      <c r="O59" s="310"/>
      <c r="P59" s="136">
        <v>54860100470</v>
      </c>
      <c r="Q59" s="53"/>
      <c r="R59" s="14">
        <f t="shared" si="5"/>
        <v>0</v>
      </c>
      <c r="S59" s="14">
        <f t="shared" si="6"/>
        <v>0</v>
      </c>
      <c r="T59" s="14">
        <f t="shared" si="7"/>
        <v>0</v>
      </c>
      <c r="U59" s="14">
        <f t="shared" si="8"/>
        <v>2</v>
      </c>
      <c r="V59" s="14"/>
      <c r="W59" s="14"/>
    </row>
    <row r="60" spans="1:23" ht="13.5" customHeight="1">
      <c r="A60" s="199" t="s">
        <v>142</v>
      </c>
      <c r="B60" s="327" t="s">
        <v>83</v>
      </c>
      <c r="C60" s="178">
        <v>0</v>
      </c>
      <c r="D60" s="179">
        <v>0.2</v>
      </c>
      <c r="E60" s="131">
        <f t="shared" si="9"/>
        <v>0.2</v>
      </c>
      <c r="F60" s="168" t="s">
        <v>17</v>
      </c>
      <c r="G60" s="133"/>
      <c r="H60" s="134"/>
      <c r="I60" s="134"/>
      <c r="J60" s="135"/>
      <c r="K60" s="134"/>
      <c r="L60" s="134"/>
      <c r="M60" s="134"/>
      <c r="N60" s="136"/>
      <c r="O60" s="309">
        <v>54860090410</v>
      </c>
      <c r="P60" s="136">
        <v>54860090410</v>
      </c>
      <c r="Q60" s="53"/>
      <c r="R60" s="14">
        <f t="shared" si="5"/>
        <v>0</v>
      </c>
      <c r="S60" s="14">
        <f t="shared" si="6"/>
        <v>0.2</v>
      </c>
      <c r="T60" s="14">
        <f t="shared" si="7"/>
        <v>0</v>
      </c>
      <c r="U60" s="14">
        <f t="shared" si="8"/>
        <v>0</v>
      </c>
      <c r="V60" s="14"/>
      <c r="W60" s="14"/>
    </row>
    <row r="61" spans="1:23" ht="12.75">
      <c r="A61" s="204"/>
      <c r="B61" s="328"/>
      <c r="C61" s="178">
        <v>0.2</v>
      </c>
      <c r="D61" s="179">
        <v>0.8</v>
      </c>
      <c r="E61" s="131">
        <f>D61-C61</f>
        <v>0.6000000000000001</v>
      </c>
      <c r="F61" s="168" t="s">
        <v>19</v>
      </c>
      <c r="G61" s="133"/>
      <c r="H61" s="134"/>
      <c r="I61" s="134"/>
      <c r="J61" s="135"/>
      <c r="K61" s="134"/>
      <c r="L61" s="134"/>
      <c r="M61" s="134"/>
      <c r="N61" s="136"/>
      <c r="O61" s="313"/>
      <c r="P61" s="136">
        <v>54860090410</v>
      </c>
      <c r="Q61" s="53"/>
      <c r="R61" s="14">
        <f t="shared" si="5"/>
        <v>0</v>
      </c>
      <c r="S61" s="14">
        <f t="shared" si="6"/>
        <v>0</v>
      </c>
      <c r="T61" s="14">
        <f t="shared" si="7"/>
        <v>0</v>
      </c>
      <c r="U61" s="14">
        <f t="shared" si="8"/>
        <v>0.6000000000000001</v>
      </c>
      <c r="V61" s="14"/>
      <c r="W61" s="14"/>
    </row>
    <row r="62" spans="1:23" ht="12.75">
      <c r="A62" s="120"/>
      <c r="B62" s="329"/>
      <c r="C62" s="178">
        <v>0.8</v>
      </c>
      <c r="D62" s="179">
        <v>1.57</v>
      </c>
      <c r="E62" s="131">
        <f t="shared" si="9"/>
        <v>0.77</v>
      </c>
      <c r="F62" s="168" t="s">
        <v>19</v>
      </c>
      <c r="G62" s="133"/>
      <c r="H62" s="134"/>
      <c r="I62" s="134"/>
      <c r="J62" s="135"/>
      <c r="K62" s="134"/>
      <c r="L62" s="134"/>
      <c r="M62" s="134"/>
      <c r="N62" s="136"/>
      <c r="O62" s="310"/>
      <c r="P62" s="136">
        <v>54860090410</v>
      </c>
      <c r="Q62" s="53"/>
      <c r="R62" s="14">
        <f t="shared" si="5"/>
        <v>0</v>
      </c>
      <c r="S62" s="14">
        <f t="shared" si="6"/>
        <v>0</v>
      </c>
      <c r="T62" s="14">
        <f t="shared" si="7"/>
        <v>0</v>
      </c>
      <c r="U62" s="14">
        <f t="shared" si="8"/>
        <v>0.77</v>
      </c>
      <c r="V62" s="14"/>
      <c r="W62" s="14"/>
    </row>
    <row r="63" spans="1:23" ht="38.25">
      <c r="A63" s="110" t="s">
        <v>44</v>
      </c>
      <c r="B63" s="84" t="s">
        <v>84</v>
      </c>
      <c r="C63" s="176">
        <v>0</v>
      </c>
      <c r="D63" s="177">
        <v>0.76</v>
      </c>
      <c r="E63" s="131">
        <f t="shared" si="9"/>
        <v>0.76</v>
      </c>
      <c r="F63" s="168" t="s">
        <v>19</v>
      </c>
      <c r="G63" s="133"/>
      <c r="H63" s="134"/>
      <c r="I63" s="134"/>
      <c r="J63" s="135"/>
      <c r="K63" s="134"/>
      <c r="L63" s="134"/>
      <c r="M63" s="134"/>
      <c r="N63" s="136"/>
      <c r="O63" s="233">
        <v>54860070423</v>
      </c>
      <c r="P63" s="136" t="s">
        <v>135</v>
      </c>
      <c r="Q63" s="53"/>
      <c r="R63" s="14">
        <f t="shared" si="5"/>
        <v>0</v>
      </c>
      <c r="S63" s="14">
        <f t="shared" si="6"/>
        <v>0</v>
      </c>
      <c r="T63" s="14">
        <f t="shared" si="7"/>
        <v>0</v>
      </c>
      <c r="U63" s="14">
        <f t="shared" si="8"/>
        <v>0.76</v>
      </c>
      <c r="V63" s="14"/>
      <c r="W63" s="14"/>
    </row>
    <row r="64" spans="1:23" ht="25.5">
      <c r="A64" s="110" t="s">
        <v>45</v>
      </c>
      <c r="B64" s="84" t="s">
        <v>85</v>
      </c>
      <c r="C64" s="176">
        <v>0</v>
      </c>
      <c r="D64" s="177">
        <v>1.87</v>
      </c>
      <c r="E64" s="131">
        <f t="shared" si="9"/>
        <v>1.87</v>
      </c>
      <c r="F64" s="180" t="s">
        <v>17</v>
      </c>
      <c r="G64" s="133"/>
      <c r="H64" s="134"/>
      <c r="I64" s="134"/>
      <c r="J64" s="135"/>
      <c r="K64" s="134"/>
      <c r="L64" s="134"/>
      <c r="M64" s="134"/>
      <c r="N64" s="136"/>
      <c r="O64" s="233">
        <v>54860060409</v>
      </c>
      <c r="P64" s="136" t="s">
        <v>118</v>
      </c>
      <c r="Q64" s="53"/>
      <c r="R64" s="14">
        <f t="shared" si="5"/>
        <v>0</v>
      </c>
      <c r="S64" s="14">
        <f t="shared" si="6"/>
        <v>1.87</v>
      </c>
      <c r="T64" s="14">
        <f t="shared" si="7"/>
        <v>0</v>
      </c>
      <c r="U64" s="14">
        <f t="shared" si="8"/>
        <v>0</v>
      </c>
      <c r="V64" s="14"/>
      <c r="W64" s="14"/>
    </row>
    <row r="65" spans="1:23" ht="25.5">
      <c r="A65" s="110" t="s">
        <v>46</v>
      </c>
      <c r="B65" s="84" t="s">
        <v>87</v>
      </c>
      <c r="C65" s="176">
        <v>0</v>
      </c>
      <c r="D65" s="177">
        <v>1.65</v>
      </c>
      <c r="E65" s="131">
        <f t="shared" si="9"/>
        <v>1.65</v>
      </c>
      <c r="F65" s="180" t="s">
        <v>17</v>
      </c>
      <c r="G65" s="133"/>
      <c r="H65" s="134"/>
      <c r="I65" s="134"/>
      <c r="J65" s="135"/>
      <c r="K65" s="134"/>
      <c r="L65" s="134"/>
      <c r="M65" s="134"/>
      <c r="N65" s="136"/>
      <c r="O65" s="233">
        <v>54860060407</v>
      </c>
      <c r="P65" s="136" t="s">
        <v>119</v>
      </c>
      <c r="Q65" s="53"/>
      <c r="R65" s="14">
        <f t="shared" si="5"/>
        <v>0</v>
      </c>
      <c r="S65" s="14">
        <f t="shared" si="6"/>
        <v>1.65</v>
      </c>
      <c r="T65" s="14">
        <f t="shared" si="7"/>
        <v>0</v>
      </c>
      <c r="U65" s="14">
        <f t="shared" si="8"/>
        <v>0</v>
      </c>
      <c r="V65" s="14"/>
      <c r="W65" s="14"/>
    </row>
    <row r="66" spans="1:23" ht="12.75">
      <c r="A66" s="110" t="s">
        <v>47</v>
      </c>
      <c r="B66" s="175" t="s">
        <v>88</v>
      </c>
      <c r="C66" s="176">
        <v>0</v>
      </c>
      <c r="D66" s="177">
        <v>1</v>
      </c>
      <c r="E66" s="131">
        <f t="shared" si="9"/>
        <v>1</v>
      </c>
      <c r="F66" s="168" t="s">
        <v>17</v>
      </c>
      <c r="G66" s="133"/>
      <c r="H66" s="134"/>
      <c r="I66" s="134"/>
      <c r="J66" s="135"/>
      <c r="K66" s="134"/>
      <c r="L66" s="134"/>
      <c r="M66" s="134"/>
      <c r="N66" s="136"/>
      <c r="O66" s="110">
        <v>54860040455</v>
      </c>
      <c r="P66" s="136">
        <v>54860040455</v>
      </c>
      <c r="Q66" s="53"/>
      <c r="R66" s="14">
        <f t="shared" si="5"/>
        <v>0</v>
      </c>
      <c r="S66" s="14">
        <f t="shared" si="6"/>
        <v>1</v>
      </c>
      <c r="T66" s="14">
        <f t="shared" si="7"/>
        <v>0</v>
      </c>
      <c r="U66" s="14">
        <f t="shared" si="8"/>
        <v>0</v>
      </c>
      <c r="V66" s="14"/>
      <c r="W66" s="14"/>
    </row>
    <row r="67" spans="1:23" ht="11.25" customHeight="1">
      <c r="A67" s="199" t="s">
        <v>48</v>
      </c>
      <c r="B67" s="307" t="s">
        <v>89</v>
      </c>
      <c r="C67" s="176">
        <v>0</v>
      </c>
      <c r="D67" s="177">
        <v>0.48</v>
      </c>
      <c r="E67" s="131">
        <f t="shared" si="9"/>
        <v>0.48</v>
      </c>
      <c r="F67" s="168" t="s">
        <v>17</v>
      </c>
      <c r="G67" s="133"/>
      <c r="H67" s="134"/>
      <c r="I67" s="134"/>
      <c r="J67" s="135"/>
      <c r="K67" s="134"/>
      <c r="L67" s="134"/>
      <c r="M67" s="134"/>
      <c r="N67" s="136"/>
      <c r="O67" s="309">
        <v>54860030411</v>
      </c>
      <c r="P67" s="304" t="s">
        <v>138</v>
      </c>
      <c r="Q67" s="53"/>
      <c r="R67" s="14">
        <f t="shared" si="5"/>
        <v>0</v>
      </c>
      <c r="S67" s="14">
        <f t="shared" si="6"/>
        <v>0.48</v>
      </c>
      <c r="T67" s="14">
        <f t="shared" si="7"/>
        <v>0</v>
      </c>
      <c r="U67" s="14">
        <f t="shared" si="8"/>
        <v>0</v>
      </c>
      <c r="V67" s="14"/>
      <c r="W67" s="14"/>
    </row>
    <row r="68" spans="1:23" ht="12.75">
      <c r="A68" s="204"/>
      <c r="B68" s="330"/>
      <c r="C68" s="176">
        <v>0.48</v>
      </c>
      <c r="D68" s="177">
        <v>1</v>
      </c>
      <c r="E68" s="131">
        <f t="shared" si="9"/>
        <v>0.52</v>
      </c>
      <c r="F68" s="168" t="s">
        <v>19</v>
      </c>
      <c r="G68" s="133"/>
      <c r="H68" s="134"/>
      <c r="I68" s="134"/>
      <c r="J68" s="135"/>
      <c r="K68" s="134"/>
      <c r="L68" s="134"/>
      <c r="M68" s="134"/>
      <c r="N68" s="136"/>
      <c r="O68" s="313"/>
      <c r="P68" s="305"/>
      <c r="Q68" s="53"/>
      <c r="R68" s="14">
        <f t="shared" si="5"/>
        <v>0</v>
      </c>
      <c r="S68" s="14">
        <f t="shared" si="6"/>
        <v>0</v>
      </c>
      <c r="T68" s="14">
        <f t="shared" si="7"/>
        <v>0</v>
      </c>
      <c r="U68" s="14">
        <f t="shared" si="8"/>
        <v>0.52</v>
      </c>
      <c r="V68" s="14"/>
      <c r="W68" s="14"/>
    </row>
    <row r="69" spans="1:23" ht="12.75">
      <c r="A69" s="204"/>
      <c r="B69" s="330"/>
      <c r="C69" s="176">
        <v>1</v>
      </c>
      <c r="D69" s="177">
        <v>1.5</v>
      </c>
      <c r="E69" s="131">
        <f t="shared" si="9"/>
        <v>0.5</v>
      </c>
      <c r="F69" s="168" t="s">
        <v>17</v>
      </c>
      <c r="G69" s="133"/>
      <c r="H69" s="134"/>
      <c r="I69" s="134"/>
      <c r="J69" s="135"/>
      <c r="K69" s="134"/>
      <c r="L69" s="134"/>
      <c r="M69" s="134"/>
      <c r="N69" s="136"/>
      <c r="O69" s="313"/>
      <c r="P69" s="305"/>
      <c r="Q69" s="53"/>
      <c r="R69" s="14">
        <f t="shared" si="5"/>
        <v>0</v>
      </c>
      <c r="S69" s="14">
        <f t="shared" si="6"/>
        <v>0.5</v>
      </c>
      <c r="T69" s="14">
        <f t="shared" si="7"/>
        <v>0</v>
      </c>
      <c r="U69" s="14">
        <f t="shared" si="8"/>
        <v>0</v>
      </c>
      <c r="V69" s="14"/>
      <c r="W69" s="14"/>
    </row>
    <row r="70" spans="1:23" ht="28.5" customHeight="1">
      <c r="A70" s="120"/>
      <c r="B70" s="308"/>
      <c r="C70" s="176">
        <v>1.5</v>
      </c>
      <c r="D70" s="177">
        <v>3.33</v>
      </c>
      <c r="E70" s="131">
        <f t="shared" si="9"/>
        <v>1.83</v>
      </c>
      <c r="F70" s="168" t="s">
        <v>19</v>
      </c>
      <c r="G70" s="133"/>
      <c r="H70" s="134"/>
      <c r="I70" s="134"/>
      <c r="J70" s="135"/>
      <c r="K70" s="134"/>
      <c r="L70" s="134"/>
      <c r="M70" s="134"/>
      <c r="N70" s="136"/>
      <c r="O70" s="310"/>
      <c r="P70" s="306"/>
      <c r="Q70" s="53"/>
      <c r="R70" s="14">
        <f t="shared" si="5"/>
        <v>0</v>
      </c>
      <c r="S70" s="14">
        <f t="shared" si="6"/>
        <v>0</v>
      </c>
      <c r="T70" s="14">
        <f t="shared" si="7"/>
        <v>0</v>
      </c>
      <c r="U70" s="14">
        <f t="shared" si="8"/>
        <v>1.83</v>
      </c>
      <c r="V70" s="14"/>
      <c r="W70" s="14"/>
    </row>
    <row r="71" spans="1:23" ht="12.75">
      <c r="A71" s="110" t="s">
        <v>49</v>
      </c>
      <c r="B71" s="175" t="s">
        <v>90</v>
      </c>
      <c r="C71" s="176">
        <v>0</v>
      </c>
      <c r="D71" s="177">
        <v>0.29</v>
      </c>
      <c r="E71" s="131">
        <f t="shared" si="9"/>
        <v>0.29</v>
      </c>
      <c r="F71" s="168" t="s">
        <v>17</v>
      </c>
      <c r="G71" s="133"/>
      <c r="H71" s="134"/>
      <c r="I71" s="134"/>
      <c r="J71" s="135"/>
      <c r="K71" s="134"/>
      <c r="L71" s="134"/>
      <c r="M71" s="134"/>
      <c r="N71" s="136"/>
      <c r="O71" s="110">
        <v>54860040443</v>
      </c>
      <c r="P71" s="136">
        <v>54860040443</v>
      </c>
      <c r="Q71" s="53"/>
      <c r="R71" s="14">
        <f t="shared" si="5"/>
        <v>0</v>
      </c>
      <c r="S71" s="14">
        <f t="shared" si="6"/>
        <v>0.29</v>
      </c>
      <c r="T71" s="14">
        <f t="shared" si="7"/>
        <v>0</v>
      </c>
      <c r="U71" s="14">
        <f t="shared" si="8"/>
        <v>0</v>
      </c>
      <c r="V71" s="14"/>
      <c r="W71" s="14"/>
    </row>
    <row r="72" spans="1:23" s="293" customFormat="1" ht="12.75">
      <c r="A72" s="214" t="s">
        <v>50</v>
      </c>
      <c r="B72" s="296" t="s">
        <v>91</v>
      </c>
      <c r="C72" s="284">
        <v>0</v>
      </c>
      <c r="D72" s="297">
        <v>0.31</v>
      </c>
      <c r="E72" s="298">
        <f t="shared" si="9"/>
        <v>0.31</v>
      </c>
      <c r="F72" s="299" t="s">
        <v>20</v>
      </c>
      <c r="G72" s="288"/>
      <c r="H72" s="289"/>
      <c r="I72" s="289"/>
      <c r="J72" s="290"/>
      <c r="K72" s="289"/>
      <c r="L72" s="289"/>
      <c r="M72" s="289"/>
      <c r="N72" s="291"/>
      <c r="O72" s="300">
        <v>54860040444</v>
      </c>
      <c r="P72" s="291">
        <v>54860040444</v>
      </c>
      <c r="Q72" s="301"/>
      <c r="R72" s="294">
        <f t="shared" si="5"/>
        <v>0.31</v>
      </c>
      <c r="S72" s="294">
        <f t="shared" si="6"/>
        <v>0</v>
      </c>
      <c r="T72" s="294">
        <f t="shared" si="7"/>
        <v>0</v>
      </c>
      <c r="U72" s="294">
        <f t="shared" si="8"/>
        <v>0</v>
      </c>
      <c r="V72" s="294"/>
      <c r="W72" s="294"/>
    </row>
    <row r="73" spans="1:23" ht="12.75">
      <c r="A73" s="199" t="s">
        <v>108</v>
      </c>
      <c r="B73" s="307" t="s">
        <v>92</v>
      </c>
      <c r="C73" s="176">
        <v>0</v>
      </c>
      <c r="D73" s="177">
        <v>0.7</v>
      </c>
      <c r="E73" s="131">
        <f t="shared" si="9"/>
        <v>0.7</v>
      </c>
      <c r="F73" s="180" t="s">
        <v>20</v>
      </c>
      <c r="G73" s="133"/>
      <c r="H73" s="134"/>
      <c r="I73" s="134"/>
      <c r="J73" s="135"/>
      <c r="K73" s="134"/>
      <c r="L73" s="134"/>
      <c r="M73" s="134"/>
      <c r="N73" s="136"/>
      <c r="O73" s="110">
        <v>54860020417</v>
      </c>
      <c r="P73" s="136">
        <v>54860020417</v>
      </c>
      <c r="Q73" s="53"/>
      <c r="R73" s="14">
        <f aca="true" t="shared" si="10" ref="R73:R83">IF(F73=R$17,E73,0)</f>
        <v>0.7</v>
      </c>
      <c r="S73" s="14">
        <f aca="true" t="shared" si="11" ref="S73:S83">IF(F73=S$17,E73,0)</f>
        <v>0</v>
      </c>
      <c r="T73" s="14">
        <f aca="true" t="shared" si="12" ref="T73:T80">IF(F73=T$17,E73,0)</f>
        <v>0</v>
      </c>
      <c r="U73" s="14">
        <f aca="true" t="shared" si="13" ref="U73:U83">IF(F73=U$17,E73,0)</f>
        <v>0</v>
      </c>
      <c r="V73" s="14"/>
      <c r="W73" s="14"/>
    </row>
    <row r="74" spans="1:23" ht="25.5">
      <c r="A74" s="120"/>
      <c r="B74" s="308"/>
      <c r="C74" s="176">
        <v>0.7</v>
      </c>
      <c r="D74" s="177">
        <v>2.02</v>
      </c>
      <c r="E74" s="131">
        <f t="shared" si="9"/>
        <v>1.32</v>
      </c>
      <c r="F74" s="168" t="s">
        <v>19</v>
      </c>
      <c r="G74" s="133"/>
      <c r="H74" s="134"/>
      <c r="I74" s="134"/>
      <c r="J74" s="135"/>
      <c r="K74" s="134"/>
      <c r="L74" s="134"/>
      <c r="M74" s="134"/>
      <c r="N74" s="136"/>
      <c r="O74" s="233">
        <v>54860020417</v>
      </c>
      <c r="P74" s="136" t="s">
        <v>139</v>
      </c>
      <c r="Q74" s="53"/>
      <c r="R74" s="14">
        <f t="shared" si="10"/>
        <v>0</v>
      </c>
      <c r="S74" s="14">
        <f t="shared" si="11"/>
        <v>0</v>
      </c>
      <c r="T74" s="14">
        <f t="shared" si="12"/>
        <v>0</v>
      </c>
      <c r="U74" s="14">
        <f t="shared" si="13"/>
        <v>1.32</v>
      </c>
      <c r="V74" s="14"/>
      <c r="W74" s="14"/>
    </row>
    <row r="75" spans="1:23" ht="38.25">
      <c r="A75" s="213" t="s">
        <v>109</v>
      </c>
      <c r="B75" s="181" t="s">
        <v>104</v>
      </c>
      <c r="C75" s="161">
        <v>0</v>
      </c>
      <c r="D75" s="182">
        <v>1.18</v>
      </c>
      <c r="E75" s="131">
        <f t="shared" si="9"/>
        <v>1.18</v>
      </c>
      <c r="F75" s="183" t="s">
        <v>19</v>
      </c>
      <c r="G75" s="133"/>
      <c r="H75" s="134"/>
      <c r="I75" s="134"/>
      <c r="J75" s="135"/>
      <c r="K75" s="134"/>
      <c r="L75" s="134"/>
      <c r="M75" s="134"/>
      <c r="N75" s="136"/>
      <c r="O75" s="233">
        <v>54860020418</v>
      </c>
      <c r="P75" s="136" t="s">
        <v>133</v>
      </c>
      <c r="Q75" s="53"/>
      <c r="R75" s="14">
        <f t="shared" si="10"/>
        <v>0</v>
      </c>
      <c r="S75" s="14">
        <f t="shared" si="11"/>
        <v>0</v>
      </c>
      <c r="T75" s="14">
        <f t="shared" si="12"/>
        <v>0</v>
      </c>
      <c r="U75" s="14">
        <f t="shared" si="13"/>
        <v>1.18</v>
      </c>
      <c r="V75" s="14"/>
      <c r="W75" s="14"/>
    </row>
    <row r="76" spans="1:23" ht="12.75" customHeight="1">
      <c r="A76" s="199" t="s">
        <v>110</v>
      </c>
      <c r="B76" s="311" t="s">
        <v>106</v>
      </c>
      <c r="C76" s="172">
        <v>0</v>
      </c>
      <c r="D76" s="184">
        <v>0.41</v>
      </c>
      <c r="E76" s="131">
        <f t="shared" si="9"/>
        <v>0.41</v>
      </c>
      <c r="F76" s="164" t="s">
        <v>17</v>
      </c>
      <c r="G76" s="133"/>
      <c r="H76" s="134"/>
      <c r="I76" s="134"/>
      <c r="J76" s="135"/>
      <c r="K76" s="134"/>
      <c r="L76" s="134"/>
      <c r="M76" s="134"/>
      <c r="N76" s="136"/>
      <c r="O76" s="309">
        <v>54860020419</v>
      </c>
      <c r="P76" s="136">
        <v>54860020419</v>
      </c>
      <c r="Q76" s="53"/>
      <c r="R76" s="14">
        <f t="shared" si="10"/>
        <v>0</v>
      </c>
      <c r="S76" s="14">
        <f t="shared" si="11"/>
        <v>0.41</v>
      </c>
      <c r="T76" s="14">
        <f t="shared" si="12"/>
        <v>0</v>
      </c>
      <c r="U76" s="14">
        <f t="shared" si="13"/>
        <v>0</v>
      </c>
      <c r="V76" s="14"/>
      <c r="W76" s="14"/>
    </row>
    <row r="77" spans="1:23" ht="12.75">
      <c r="A77" s="204"/>
      <c r="B77" s="312"/>
      <c r="C77" s="172">
        <v>0.41</v>
      </c>
      <c r="D77" s="184">
        <v>2.1</v>
      </c>
      <c r="E77" s="131">
        <f t="shared" si="9"/>
        <v>1.6900000000000002</v>
      </c>
      <c r="F77" s="163" t="s">
        <v>19</v>
      </c>
      <c r="G77" s="133"/>
      <c r="H77" s="134"/>
      <c r="I77" s="134"/>
      <c r="J77" s="135"/>
      <c r="K77" s="134"/>
      <c r="L77" s="134"/>
      <c r="M77" s="134"/>
      <c r="N77" s="136"/>
      <c r="O77" s="310"/>
      <c r="P77" s="136">
        <v>54860020419</v>
      </c>
      <c r="Q77" s="53"/>
      <c r="R77" s="14">
        <f t="shared" si="10"/>
        <v>0</v>
      </c>
      <c r="S77" s="14">
        <f t="shared" si="11"/>
        <v>0</v>
      </c>
      <c r="T77" s="14">
        <f t="shared" si="12"/>
        <v>0</v>
      </c>
      <c r="U77" s="14">
        <f t="shared" si="13"/>
        <v>1.6900000000000002</v>
      </c>
      <c r="V77" s="14"/>
      <c r="W77" s="14"/>
    </row>
    <row r="78" spans="1:23" ht="12.75">
      <c r="A78" s="199" t="s">
        <v>111</v>
      </c>
      <c r="B78" s="209" t="s">
        <v>93</v>
      </c>
      <c r="C78" s="176">
        <v>0</v>
      </c>
      <c r="D78" s="177">
        <v>0.25</v>
      </c>
      <c r="E78" s="131">
        <f t="shared" si="9"/>
        <v>0.25</v>
      </c>
      <c r="F78" s="180" t="s">
        <v>20</v>
      </c>
      <c r="G78" s="133"/>
      <c r="H78" s="134"/>
      <c r="I78" s="134"/>
      <c r="J78" s="135"/>
      <c r="K78" s="134"/>
      <c r="L78" s="134"/>
      <c r="M78" s="134"/>
      <c r="N78" s="136"/>
      <c r="O78" s="309">
        <v>54860100472</v>
      </c>
      <c r="P78" s="136">
        <v>54860100472</v>
      </c>
      <c r="Q78" s="53"/>
      <c r="R78" s="14">
        <f t="shared" si="10"/>
        <v>0.25</v>
      </c>
      <c r="S78" s="14">
        <f t="shared" si="11"/>
        <v>0</v>
      </c>
      <c r="T78" s="14">
        <f t="shared" si="12"/>
        <v>0</v>
      </c>
      <c r="U78" s="14">
        <f t="shared" si="13"/>
        <v>0</v>
      </c>
      <c r="V78" s="14"/>
      <c r="W78" s="14"/>
    </row>
    <row r="79" spans="1:23" ht="12.75">
      <c r="A79" s="204"/>
      <c r="B79" s="210"/>
      <c r="C79" s="176">
        <v>0.25</v>
      </c>
      <c r="D79" s="177">
        <v>2.72</v>
      </c>
      <c r="E79" s="131">
        <f t="shared" si="9"/>
        <v>2.47</v>
      </c>
      <c r="F79" s="180" t="s">
        <v>20</v>
      </c>
      <c r="G79" s="133"/>
      <c r="H79" s="134"/>
      <c r="I79" s="134"/>
      <c r="J79" s="135"/>
      <c r="K79" s="134"/>
      <c r="L79" s="134"/>
      <c r="M79" s="134"/>
      <c r="N79" s="136"/>
      <c r="O79" s="313"/>
      <c r="P79" s="136">
        <v>54860100472</v>
      </c>
      <c r="Q79" s="53"/>
      <c r="R79" s="14">
        <f t="shared" si="10"/>
        <v>2.47</v>
      </c>
      <c r="S79" s="14">
        <f t="shared" si="11"/>
        <v>0</v>
      </c>
      <c r="T79" s="14">
        <f t="shared" si="12"/>
        <v>0</v>
      </c>
      <c r="U79" s="14">
        <f t="shared" si="13"/>
        <v>0</v>
      </c>
      <c r="V79" s="14"/>
      <c r="W79" s="14"/>
    </row>
    <row r="80" spans="1:23" ht="13.5" thickBot="1">
      <c r="A80" s="205"/>
      <c r="B80" s="211"/>
      <c r="C80" s="185">
        <v>2.72</v>
      </c>
      <c r="D80" s="186">
        <v>5.64</v>
      </c>
      <c r="E80" s="186">
        <f t="shared" si="9"/>
        <v>2.9199999999999995</v>
      </c>
      <c r="F80" s="138" t="s">
        <v>17</v>
      </c>
      <c r="G80" s="141"/>
      <c r="H80" s="142"/>
      <c r="I80" s="142"/>
      <c r="J80" s="143"/>
      <c r="K80" s="142"/>
      <c r="L80" s="142"/>
      <c r="M80" s="142"/>
      <c r="N80" s="138"/>
      <c r="O80" s="314"/>
      <c r="P80" s="138">
        <v>54860100471</v>
      </c>
      <c r="Q80" s="53"/>
      <c r="R80" s="14">
        <f t="shared" si="10"/>
        <v>0</v>
      </c>
      <c r="S80" s="14">
        <f t="shared" si="11"/>
        <v>2.9199999999999995</v>
      </c>
      <c r="T80" s="14">
        <f t="shared" si="12"/>
        <v>0</v>
      </c>
      <c r="U80" s="14">
        <f t="shared" si="13"/>
        <v>0</v>
      </c>
      <c r="V80" s="14"/>
      <c r="W80" s="14"/>
    </row>
    <row r="81" spans="1:23" ht="14.25" hidden="1" thickBot="1" thickTop="1">
      <c r="A81" s="144"/>
      <c r="B81" s="112"/>
      <c r="C81" s="112"/>
      <c r="D81" s="112"/>
      <c r="E81" s="112"/>
      <c r="F81" s="112"/>
      <c r="G81" s="126"/>
      <c r="H81" s="126"/>
      <c r="I81" s="126"/>
      <c r="J81" s="127"/>
      <c r="K81" s="126"/>
      <c r="L81" s="126"/>
      <c r="M81" s="126"/>
      <c r="N81" s="126"/>
      <c r="O81" s="126"/>
      <c r="P81" s="261"/>
      <c r="Q81" s="53"/>
      <c r="R81" s="48">
        <f t="shared" si="10"/>
        <v>0</v>
      </c>
      <c r="S81" s="52">
        <f t="shared" si="11"/>
        <v>0</v>
      </c>
      <c r="T81" s="14">
        <f>IF(F78=T$17,E78,0)</f>
        <v>0</v>
      </c>
      <c r="U81" s="14">
        <f t="shared" si="13"/>
        <v>0</v>
      </c>
      <c r="V81" s="14">
        <f>IF(F78=V$17,E78,0)</f>
        <v>0</v>
      </c>
      <c r="W81" s="14">
        <f>IF(F79=W$17,E79,0)</f>
        <v>0</v>
      </c>
    </row>
    <row r="82" spans="1:23" ht="14.25" hidden="1" thickBot="1" thickTop="1">
      <c r="A82" s="146"/>
      <c r="B82" s="113"/>
      <c r="C82" s="113"/>
      <c r="D82" s="113"/>
      <c r="E82" s="113"/>
      <c r="F82" s="113"/>
      <c r="G82" s="134"/>
      <c r="H82" s="134"/>
      <c r="I82" s="134"/>
      <c r="J82" s="135"/>
      <c r="K82" s="134"/>
      <c r="L82" s="134"/>
      <c r="M82" s="134"/>
      <c r="N82" s="134"/>
      <c r="O82" s="134"/>
      <c r="P82" s="261"/>
      <c r="Q82" s="53"/>
      <c r="R82" s="48">
        <f t="shared" si="10"/>
        <v>0</v>
      </c>
      <c r="S82" s="52">
        <f t="shared" si="11"/>
        <v>0</v>
      </c>
      <c r="T82" s="14">
        <f>IF(F79=T$17,E79,0)</f>
        <v>0</v>
      </c>
      <c r="U82" s="14">
        <f t="shared" si="13"/>
        <v>0</v>
      </c>
      <c r="V82" s="14">
        <f>IF(F79=V$17,E79,0)</f>
        <v>0</v>
      </c>
      <c r="W82" s="14">
        <f>IF(F80=W$17,E80,0)</f>
        <v>0</v>
      </c>
    </row>
    <row r="83" spans="1:23" ht="14.25" hidden="1" thickBot="1" thickTop="1">
      <c r="A83" s="146"/>
      <c r="B83" s="113"/>
      <c r="C83" s="113"/>
      <c r="D83" s="113"/>
      <c r="E83" s="113"/>
      <c r="F83" s="113"/>
      <c r="G83" s="134"/>
      <c r="H83" s="134"/>
      <c r="I83" s="134"/>
      <c r="J83" s="135"/>
      <c r="K83" s="134"/>
      <c r="L83" s="134"/>
      <c r="M83" s="134"/>
      <c r="N83" s="134"/>
      <c r="O83" s="134"/>
      <c r="P83" s="261"/>
      <c r="Q83" s="53"/>
      <c r="R83" s="76">
        <f t="shared" si="10"/>
        <v>0</v>
      </c>
      <c r="S83" s="77">
        <f t="shared" si="11"/>
        <v>0</v>
      </c>
      <c r="T83" s="78">
        <f>IF(F80=T$17,E80,0)</f>
        <v>0</v>
      </c>
      <c r="U83" s="78">
        <f t="shared" si="13"/>
        <v>0</v>
      </c>
      <c r="V83" s="78">
        <f>IF(F80=V$17,E80,0)</f>
        <v>0</v>
      </c>
      <c r="W83" s="78" t="e">
        <f>IF(#REF!=W$17,#REF!,0)</f>
        <v>#REF!</v>
      </c>
    </row>
    <row r="84" spans="1:23" ht="12.75" customHeight="1" thickBot="1" thickTop="1">
      <c r="A84" s="150">
        <f>COUNTA(A39:A83)</f>
        <v>22</v>
      </c>
      <c r="B84" s="151" t="s">
        <v>22</v>
      </c>
      <c r="C84" s="152"/>
      <c r="D84" s="152"/>
      <c r="E84" s="188">
        <f>SUM(E39:E83)</f>
        <v>38</v>
      </c>
      <c r="F84" s="152"/>
      <c r="G84" s="189">
        <f>COUNTA(G39:G83)</f>
        <v>0</v>
      </c>
      <c r="H84" s="152"/>
      <c r="I84" s="154"/>
      <c r="J84" s="190">
        <f>SUM(J39:J83)</f>
        <v>0</v>
      </c>
      <c r="K84" s="189">
        <f>SUM(K39:K83)</f>
        <v>0</v>
      </c>
      <c r="L84" s="151"/>
      <c r="M84" s="152"/>
      <c r="N84" s="152"/>
      <c r="O84" s="152"/>
      <c r="P84" s="152"/>
      <c r="R84" s="15">
        <f>SUM(R39:R83)</f>
        <v>3.7300000000000004</v>
      </c>
      <c r="S84" s="15">
        <f>SUM(S39:S83)</f>
        <v>11.6</v>
      </c>
      <c r="T84" s="15">
        <f>SUM(T39:T83)</f>
        <v>0</v>
      </c>
      <c r="U84" s="15">
        <f>SUM(U39:U83)</f>
        <v>22.669999999999998</v>
      </c>
      <c r="V84" s="15">
        <f>SUM(V41:V83)</f>
        <v>0</v>
      </c>
      <c r="W84" s="15" t="e">
        <f>SUM(W41:W83)</f>
        <v>#REF!</v>
      </c>
    </row>
    <row r="85" spans="1:16" ht="12.75" customHeight="1">
      <c r="A85" s="156" t="s">
        <v>15</v>
      </c>
      <c r="B85" s="156" t="s">
        <v>16</v>
      </c>
      <c r="C85" s="152"/>
      <c r="D85" s="152"/>
      <c r="E85" s="157">
        <f>R84</f>
        <v>3.7300000000000004</v>
      </c>
      <c r="F85" s="158"/>
      <c r="G85" s="156" t="s">
        <v>15</v>
      </c>
      <c r="H85" s="152"/>
      <c r="I85" s="154"/>
      <c r="J85" s="154"/>
      <c r="K85" s="154"/>
      <c r="L85" s="154"/>
      <c r="M85" s="152"/>
      <c r="N85" s="152"/>
      <c r="O85" s="152"/>
      <c r="P85" s="152"/>
    </row>
    <row r="86" spans="1:22" ht="12.75">
      <c r="A86" s="152"/>
      <c r="B86" s="156" t="s">
        <v>17</v>
      </c>
      <c r="C86" s="152"/>
      <c r="D86" s="152"/>
      <c r="E86" s="157">
        <f>S84</f>
        <v>11.6</v>
      </c>
      <c r="F86" s="158"/>
      <c r="G86" s="154"/>
      <c r="H86" s="152"/>
      <c r="I86" s="154"/>
      <c r="J86" s="154"/>
      <c r="K86" s="154"/>
      <c r="L86" s="154"/>
      <c r="M86" s="152"/>
      <c r="N86" s="152"/>
      <c r="O86" s="152"/>
      <c r="P86" s="152"/>
      <c r="R86" s="11"/>
      <c r="S86" s="11"/>
      <c r="T86" s="11"/>
      <c r="U86" s="11"/>
      <c r="V86" s="11"/>
    </row>
    <row r="87" spans="1:16" ht="12.75">
      <c r="A87" s="152"/>
      <c r="B87" s="156" t="s">
        <v>18</v>
      </c>
      <c r="C87" s="152"/>
      <c r="D87" s="152"/>
      <c r="E87" s="157">
        <f>T84</f>
        <v>0</v>
      </c>
      <c r="F87" s="158"/>
      <c r="G87" s="156"/>
      <c r="H87" s="156"/>
      <c r="I87" s="156"/>
      <c r="J87" s="156"/>
      <c r="K87" s="156"/>
      <c r="L87" s="156"/>
      <c r="M87" s="160"/>
      <c r="N87" s="187"/>
      <c r="O87" s="160"/>
      <c r="P87" s="160"/>
    </row>
    <row r="88" spans="1:16" ht="12.75" customHeight="1">
      <c r="A88" s="160"/>
      <c r="B88" s="152" t="s">
        <v>19</v>
      </c>
      <c r="C88" s="152"/>
      <c r="D88" s="152"/>
      <c r="E88" s="157">
        <f>U84</f>
        <v>22.669999999999998</v>
      </c>
      <c r="F88" s="191"/>
      <c r="G88" s="152"/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>
      <c r="A89" s="160"/>
      <c r="B89" s="152"/>
      <c r="C89" s="152"/>
      <c r="D89" s="152"/>
      <c r="E89" s="157">
        <f>SUM(E85:E88)</f>
        <v>38</v>
      </c>
      <c r="F89" s="158"/>
      <c r="G89" s="152"/>
      <c r="H89" s="152"/>
      <c r="I89" s="152"/>
      <c r="J89" s="152"/>
      <c r="K89" s="152"/>
      <c r="L89" s="152"/>
      <c r="M89" s="152"/>
      <c r="N89" s="152"/>
      <c r="O89" s="152"/>
      <c r="P89" s="152"/>
    </row>
    <row r="90" spans="1:16" ht="19.5" customHeight="1">
      <c r="A90" s="353" t="s">
        <v>116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234"/>
    </row>
    <row r="91" spans="1:16" s="75" customFormat="1" ht="9.75" customHeight="1" thickBot="1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249"/>
      <c r="P91" s="249"/>
    </row>
    <row r="92" spans="1:16" ht="14.25" customHeight="1" thickBot="1" thickTop="1">
      <c r="A92" s="350" t="s">
        <v>1</v>
      </c>
      <c r="B92" s="354" t="s">
        <v>2</v>
      </c>
      <c r="C92" s="352" t="s">
        <v>3</v>
      </c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7"/>
      <c r="O92" s="315" t="s">
        <v>147</v>
      </c>
      <c r="P92" s="316"/>
    </row>
    <row r="93" spans="1:16" ht="13.5" customHeight="1" thickTop="1">
      <c r="A93" s="351"/>
      <c r="B93" s="354"/>
      <c r="C93" s="310" t="s">
        <v>150</v>
      </c>
      <c r="D93" s="358"/>
      <c r="E93" s="358"/>
      <c r="F93" s="359"/>
      <c r="G93" s="321" t="s">
        <v>151</v>
      </c>
      <c r="H93" s="322"/>
      <c r="I93" s="322"/>
      <c r="J93" s="322"/>
      <c r="K93" s="322"/>
      <c r="L93" s="322"/>
      <c r="M93" s="323"/>
      <c r="N93" s="324" t="s">
        <v>146</v>
      </c>
      <c r="O93" s="317"/>
      <c r="P93" s="318"/>
    </row>
    <row r="94" spans="1:16" ht="12.75" customHeight="1">
      <c r="A94" s="351"/>
      <c r="B94" s="354"/>
      <c r="C94" s="351" t="s">
        <v>5</v>
      </c>
      <c r="D94" s="348"/>
      <c r="E94" s="348" t="s">
        <v>6</v>
      </c>
      <c r="F94" s="354" t="s">
        <v>7</v>
      </c>
      <c r="G94" s="346" t="s">
        <v>8</v>
      </c>
      <c r="H94" s="348" t="s">
        <v>9</v>
      </c>
      <c r="I94" s="348"/>
      <c r="J94" s="348" t="s">
        <v>10</v>
      </c>
      <c r="K94" s="348" t="s">
        <v>11</v>
      </c>
      <c r="L94" s="343" t="s">
        <v>153</v>
      </c>
      <c r="M94" s="348" t="s">
        <v>12</v>
      </c>
      <c r="N94" s="325"/>
      <c r="O94" s="319"/>
      <c r="P94" s="320"/>
    </row>
    <row r="95" spans="1:23" ht="47.25" customHeight="1" thickBot="1">
      <c r="A95" s="352"/>
      <c r="B95" s="355"/>
      <c r="C95" s="114" t="s">
        <v>13</v>
      </c>
      <c r="D95" s="115" t="s">
        <v>14</v>
      </c>
      <c r="E95" s="349"/>
      <c r="F95" s="355"/>
      <c r="G95" s="347"/>
      <c r="H95" s="115" t="s">
        <v>0</v>
      </c>
      <c r="I95" s="115" t="s">
        <v>152</v>
      </c>
      <c r="J95" s="349"/>
      <c r="K95" s="349"/>
      <c r="L95" s="344"/>
      <c r="M95" s="356"/>
      <c r="N95" s="326"/>
      <c r="O95" s="253" t="s">
        <v>4</v>
      </c>
      <c r="P95" s="254" t="s">
        <v>148</v>
      </c>
      <c r="R95" s="340" t="s">
        <v>6</v>
      </c>
      <c r="S95" s="341"/>
      <c r="T95" s="341"/>
      <c r="U95" s="341"/>
      <c r="V95" s="341"/>
      <c r="W95" s="342"/>
    </row>
    <row r="96" spans="1:23" ht="14.25" thickBot="1" thickTop="1">
      <c r="A96" s="116">
        <v>1</v>
      </c>
      <c r="B96" s="117">
        <v>2</v>
      </c>
      <c r="C96" s="116">
        <v>3</v>
      </c>
      <c r="D96" s="118">
        <v>4</v>
      </c>
      <c r="E96" s="118">
        <v>5</v>
      </c>
      <c r="F96" s="117">
        <v>6</v>
      </c>
      <c r="G96" s="119">
        <v>7</v>
      </c>
      <c r="H96" s="118">
        <v>8</v>
      </c>
      <c r="I96" s="118">
        <v>9</v>
      </c>
      <c r="J96" s="118">
        <v>10</v>
      </c>
      <c r="K96" s="118">
        <v>11</v>
      </c>
      <c r="L96" s="118">
        <v>12</v>
      </c>
      <c r="M96" s="118">
        <v>13</v>
      </c>
      <c r="N96" s="117">
        <v>14</v>
      </c>
      <c r="O96" s="250">
        <v>15</v>
      </c>
      <c r="P96" s="242">
        <v>16</v>
      </c>
      <c r="Q96" s="252"/>
      <c r="R96" s="13" t="s">
        <v>20</v>
      </c>
      <c r="S96" s="13" t="s">
        <v>17</v>
      </c>
      <c r="T96" s="13" t="s">
        <v>18</v>
      </c>
      <c r="U96" s="13" t="s">
        <v>19</v>
      </c>
      <c r="V96" s="13"/>
      <c r="W96" s="14"/>
    </row>
    <row r="97" spans="1:23" ht="13.5" thickTop="1">
      <c r="A97" s="193" t="s">
        <v>33</v>
      </c>
      <c r="B97" s="194" t="s">
        <v>94</v>
      </c>
      <c r="C97" s="176">
        <v>0</v>
      </c>
      <c r="D97" s="177">
        <v>0.32</v>
      </c>
      <c r="E97" s="167">
        <v>0.32</v>
      </c>
      <c r="F97" s="195" t="s">
        <v>19</v>
      </c>
      <c r="G97" s="133"/>
      <c r="H97" s="134"/>
      <c r="I97" s="134"/>
      <c r="J97" s="135"/>
      <c r="K97" s="134"/>
      <c r="L97" s="134"/>
      <c r="M97" s="134"/>
      <c r="N97" s="196"/>
      <c r="O97" s="262">
        <v>54860130467</v>
      </c>
      <c r="P97" s="245">
        <v>54860130467</v>
      </c>
      <c r="R97" s="14">
        <f aca="true" t="shared" si="14" ref="R97:R110">IF(F97=R$17,E97,0)</f>
        <v>0</v>
      </c>
      <c r="S97" s="14">
        <f aca="true" t="shared" si="15" ref="S97:S110">IF(F97=S$17,E97,0)</f>
        <v>0</v>
      </c>
      <c r="T97" s="14">
        <f aca="true" t="shared" si="16" ref="T97:T108">IF(F97=T$17,E97,0)</f>
        <v>0</v>
      </c>
      <c r="U97" s="14">
        <f aca="true" t="shared" si="17" ref="U97:U108">IF(F97=U$17,E97,0)</f>
        <v>0.32</v>
      </c>
      <c r="V97" s="14"/>
      <c r="W97" s="14"/>
    </row>
    <row r="98" spans="1:23" ht="12.75">
      <c r="A98" s="212" t="s">
        <v>34</v>
      </c>
      <c r="B98" s="307" t="s">
        <v>107</v>
      </c>
      <c r="C98" s="176">
        <v>0</v>
      </c>
      <c r="D98" s="177">
        <v>0.5</v>
      </c>
      <c r="E98" s="167">
        <v>0.5</v>
      </c>
      <c r="F98" s="197" t="s">
        <v>19</v>
      </c>
      <c r="G98" s="133"/>
      <c r="H98" s="134"/>
      <c r="I98" s="134"/>
      <c r="J98" s="135"/>
      <c r="K98" s="134"/>
      <c r="L98" s="134"/>
      <c r="M98" s="134"/>
      <c r="N98" s="136"/>
      <c r="O98" s="309">
        <v>54860130468</v>
      </c>
      <c r="P98" s="244">
        <v>54860130468</v>
      </c>
      <c r="R98" s="14">
        <f t="shared" si="14"/>
        <v>0</v>
      </c>
      <c r="S98" s="14">
        <f t="shared" si="15"/>
        <v>0</v>
      </c>
      <c r="T98" s="14">
        <f t="shared" si="16"/>
        <v>0</v>
      </c>
      <c r="U98" s="14">
        <f t="shared" si="17"/>
        <v>0.5</v>
      </c>
      <c r="V98" s="14"/>
      <c r="W98" s="14"/>
    </row>
    <row r="99" spans="1:23" ht="12.75" customHeight="1">
      <c r="A99" s="120"/>
      <c r="B99" s="308"/>
      <c r="C99" s="176">
        <v>0.5</v>
      </c>
      <c r="D99" s="177">
        <v>0.95</v>
      </c>
      <c r="E99" s="167">
        <f>D99-C99</f>
        <v>0.44999999999999996</v>
      </c>
      <c r="F99" s="180" t="s">
        <v>17</v>
      </c>
      <c r="G99" s="133"/>
      <c r="H99" s="134"/>
      <c r="I99" s="134"/>
      <c r="J99" s="135"/>
      <c r="K99" s="134"/>
      <c r="L99" s="134"/>
      <c r="M99" s="134"/>
      <c r="N99" s="136"/>
      <c r="O99" s="310"/>
      <c r="P99" s="244">
        <v>54860130468</v>
      </c>
      <c r="R99" s="14">
        <f t="shared" si="14"/>
        <v>0</v>
      </c>
      <c r="S99" s="14">
        <f t="shared" si="15"/>
        <v>0.44999999999999996</v>
      </c>
      <c r="T99" s="14">
        <f t="shared" si="16"/>
        <v>0</v>
      </c>
      <c r="U99" s="14">
        <f t="shared" si="17"/>
        <v>0</v>
      </c>
      <c r="V99" s="14"/>
      <c r="W99" s="14"/>
    </row>
    <row r="100" spans="1:23" ht="12.75" customHeight="1">
      <c r="A100" s="193" t="s">
        <v>35</v>
      </c>
      <c r="B100" s="84" t="s">
        <v>97</v>
      </c>
      <c r="C100" s="176">
        <v>0</v>
      </c>
      <c r="D100" s="177">
        <v>0.59</v>
      </c>
      <c r="E100" s="167">
        <f>D100-C100</f>
        <v>0.59</v>
      </c>
      <c r="F100" s="197" t="s">
        <v>19</v>
      </c>
      <c r="G100" s="133"/>
      <c r="H100" s="134"/>
      <c r="I100" s="134"/>
      <c r="J100" s="135"/>
      <c r="K100" s="134"/>
      <c r="L100" s="134"/>
      <c r="M100" s="134"/>
      <c r="N100" s="136"/>
      <c r="O100" s="110">
        <v>54860110424</v>
      </c>
      <c r="P100" s="244">
        <v>54860110424</v>
      </c>
      <c r="R100" s="14">
        <f t="shared" si="14"/>
        <v>0</v>
      </c>
      <c r="S100" s="14">
        <f t="shared" si="15"/>
        <v>0</v>
      </c>
      <c r="T100" s="14">
        <f t="shared" si="16"/>
        <v>0</v>
      </c>
      <c r="U100" s="14">
        <f t="shared" si="17"/>
        <v>0.59</v>
      </c>
      <c r="V100" s="14"/>
      <c r="W100" s="14"/>
    </row>
    <row r="101" spans="1:23" ht="12.75">
      <c r="A101" s="193" t="s">
        <v>36</v>
      </c>
      <c r="B101" s="84" t="s">
        <v>98</v>
      </c>
      <c r="C101" s="176">
        <v>0</v>
      </c>
      <c r="D101" s="177">
        <v>0.64</v>
      </c>
      <c r="E101" s="167">
        <f>D101-C101</f>
        <v>0.64</v>
      </c>
      <c r="F101" s="197" t="s">
        <v>19</v>
      </c>
      <c r="G101" s="133"/>
      <c r="H101" s="134"/>
      <c r="I101" s="134"/>
      <c r="J101" s="135"/>
      <c r="K101" s="134"/>
      <c r="L101" s="134"/>
      <c r="M101" s="134"/>
      <c r="N101" s="136"/>
      <c r="O101" s="110">
        <v>54860110429</v>
      </c>
      <c r="P101" s="244">
        <v>54860110429</v>
      </c>
      <c r="R101" s="14">
        <f t="shared" si="14"/>
        <v>0</v>
      </c>
      <c r="S101" s="14">
        <f t="shared" si="15"/>
        <v>0</v>
      </c>
      <c r="T101" s="14">
        <f t="shared" si="16"/>
        <v>0</v>
      </c>
      <c r="U101" s="14">
        <f t="shared" si="17"/>
        <v>0.64</v>
      </c>
      <c r="V101" s="14"/>
      <c r="W101" s="14"/>
    </row>
    <row r="102" spans="1:23" ht="12.75" customHeight="1">
      <c r="A102" s="193" t="s">
        <v>37</v>
      </c>
      <c r="B102" s="84" t="s">
        <v>99</v>
      </c>
      <c r="C102" s="176">
        <v>0</v>
      </c>
      <c r="D102" s="177">
        <v>0.48</v>
      </c>
      <c r="E102" s="167">
        <f aca="true" t="shared" si="18" ref="E102:E110">D102-C102</f>
        <v>0.48</v>
      </c>
      <c r="F102" s="197" t="s">
        <v>19</v>
      </c>
      <c r="G102" s="133"/>
      <c r="H102" s="134"/>
      <c r="I102" s="134"/>
      <c r="J102" s="135"/>
      <c r="K102" s="134"/>
      <c r="L102" s="134"/>
      <c r="M102" s="134"/>
      <c r="N102" s="136"/>
      <c r="O102" s="110">
        <v>54860100461</v>
      </c>
      <c r="P102" s="244">
        <v>54860100461</v>
      </c>
      <c r="R102" s="14">
        <f t="shared" si="14"/>
        <v>0</v>
      </c>
      <c r="S102" s="14">
        <f t="shared" si="15"/>
        <v>0</v>
      </c>
      <c r="T102" s="14">
        <f t="shared" si="16"/>
        <v>0</v>
      </c>
      <c r="U102" s="14">
        <f t="shared" si="17"/>
        <v>0.48</v>
      </c>
      <c r="V102" s="14"/>
      <c r="W102" s="14"/>
    </row>
    <row r="103" spans="1:23" ht="12.75">
      <c r="A103" s="193" t="s">
        <v>38</v>
      </c>
      <c r="B103" s="129" t="s">
        <v>155</v>
      </c>
      <c r="C103" s="174">
        <v>0</v>
      </c>
      <c r="D103" s="131">
        <v>0.45</v>
      </c>
      <c r="E103" s="167">
        <f t="shared" si="18"/>
        <v>0.45</v>
      </c>
      <c r="F103" s="132" t="s">
        <v>17</v>
      </c>
      <c r="G103" s="133"/>
      <c r="H103" s="134"/>
      <c r="I103" s="134"/>
      <c r="J103" s="135"/>
      <c r="K103" s="134"/>
      <c r="L103" s="134"/>
      <c r="M103" s="134"/>
      <c r="N103" s="136"/>
      <c r="O103" s="110">
        <v>54860100075</v>
      </c>
      <c r="P103" s="244">
        <v>54860100412</v>
      </c>
      <c r="R103" s="14">
        <f t="shared" si="14"/>
        <v>0</v>
      </c>
      <c r="S103" s="14">
        <f t="shared" si="15"/>
        <v>0.45</v>
      </c>
      <c r="T103" s="14">
        <f t="shared" si="16"/>
        <v>0</v>
      </c>
      <c r="U103" s="14">
        <f t="shared" si="17"/>
        <v>0</v>
      </c>
      <c r="V103" s="14"/>
      <c r="W103" s="48"/>
    </row>
    <row r="104" spans="1:23" ht="12.75">
      <c r="A104" s="193" t="s">
        <v>39</v>
      </c>
      <c r="B104" s="84" t="s">
        <v>100</v>
      </c>
      <c r="C104" s="176">
        <v>0</v>
      </c>
      <c r="D104" s="177">
        <v>1.08</v>
      </c>
      <c r="E104" s="167">
        <f t="shared" si="18"/>
        <v>1.08</v>
      </c>
      <c r="F104" s="197" t="s">
        <v>19</v>
      </c>
      <c r="G104" s="133"/>
      <c r="H104" s="134"/>
      <c r="I104" s="134"/>
      <c r="J104" s="135"/>
      <c r="K104" s="134"/>
      <c r="L104" s="134"/>
      <c r="M104" s="134"/>
      <c r="N104" s="136"/>
      <c r="O104" s="110">
        <v>54860100463</v>
      </c>
      <c r="P104" s="244">
        <v>54860100463</v>
      </c>
      <c r="R104" s="14">
        <f t="shared" si="14"/>
        <v>0</v>
      </c>
      <c r="S104" s="14">
        <f t="shared" si="15"/>
        <v>0</v>
      </c>
      <c r="T104" s="14">
        <f t="shared" si="16"/>
        <v>0</v>
      </c>
      <c r="U104" s="14">
        <f t="shared" si="17"/>
        <v>1.08</v>
      </c>
      <c r="V104" s="48"/>
      <c r="W104" s="48"/>
    </row>
    <row r="105" spans="1:23" ht="25.5">
      <c r="A105" s="193" t="s">
        <v>40</v>
      </c>
      <c r="B105" s="84" t="s">
        <v>102</v>
      </c>
      <c r="C105" s="176">
        <v>0</v>
      </c>
      <c r="D105" s="177">
        <v>1.75</v>
      </c>
      <c r="E105" s="167">
        <f t="shared" si="18"/>
        <v>1.75</v>
      </c>
      <c r="F105" s="197" t="s">
        <v>19</v>
      </c>
      <c r="G105" s="133"/>
      <c r="H105" s="134"/>
      <c r="I105" s="134"/>
      <c r="J105" s="135"/>
      <c r="K105" s="134"/>
      <c r="L105" s="134"/>
      <c r="M105" s="134"/>
      <c r="N105" s="136"/>
      <c r="O105" s="233">
        <v>54860100467</v>
      </c>
      <c r="P105" s="244" t="s">
        <v>120</v>
      </c>
      <c r="R105" s="14">
        <f t="shared" si="14"/>
        <v>0</v>
      </c>
      <c r="S105" s="14">
        <f t="shared" si="15"/>
        <v>0</v>
      </c>
      <c r="T105" s="14">
        <f t="shared" si="16"/>
        <v>0</v>
      </c>
      <c r="U105" s="14">
        <f t="shared" si="17"/>
        <v>1.75</v>
      </c>
      <c r="V105" s="48"/>
      <c r="W105" s="48"/>
    </row>
    <row r="106" spans="1:23" ht="25.5">
      <c r="A106" s="193" t="s">
        <v>41</v>
      </c>
      <c r="B106" s="84" t="s">
        <v>103</v>
      </c>
      <c r="C106" s="176">
        <v>0</v>
      </c>
      <c r="D106" s="177">
        <v>1.31</v>
      </c>
      <c r="E106" s="167">
        <f t="shared" si="18"/>
        <v>1.31</v>
      </c>
      <c r="F106" s="197" t="s">
        <v>19</v>
      </c>
      <c r="G106" s="133"/>
      <c r="H106" s="134"/>
      <c r="I106" s="134"/>
      <c r="J106" s="135"/>
      <c r="K106" s="134"/>
      <c r="L106" s="134"/>
      <c r="M106" s="134"/>
      <c r="N106" s="136"/>
      <c r="O106" s="233">
        <v>54860100063</v>
      </c>
      <c r="P106" s="244" t="s">
        <v>132</v>
      </c>
      <c r="R106" s="14">
        <f t="shared" si="14"/>
        <v>0</v>
      </c>
      <c r="S106" s="14">
        <f t="shared" si="15"/>
        <v>0</v>
      </c>
      <c r="T106" s="14">
        <f t="shared" si="16"/>
        <v>0</v>
      </c>
      <c r="U106" s="14">
        <f t="shared" si="17"/>
        <v>1.31</v>
      </c>
      <c r="V106" s="48"/>
      <c r="W106" s="48"/>
    </row>
    <row r="107" spans="1:23" ht="25.5">
      <c r="A107" s="212" t="s">
        <v>42</v>
      </c>
      <c r="B107" s="207" t="s">
        <v>86</v>
      </c>
      <c r="C107" s="161">
        <v>0</v>
      </c>
      <c r="D107" s="162">
        <v>1.58</v>
      </c>
      <c r="E107" s="167">
        <f t="shared" si="18"/>
        <v>1.58</v>
      </c>
      <c r="F107" s="164" t="s">
        <v>17</v>
      </c>
      <c r="G107" s="133"/>
      <c r="H107" s="134"/>
      <c r="I107" s="134"/>
      <c r="J107" s="135"/>
      <c r="K107" s="134"/>
      <c r="L107" s="134"/>
      <c r="M107" s="134"/>
      <c r="N107" s="136"/>
      <c r="O107" s="233">
        <v>54860060408</v>
      </c>
      <c r="P107" s="244" t="s">
        <v>121</v>
      </c>
      <c r="R107" s="14">
        <f t="shared" si="14"/>
        <v>0</v>
      </c>
      <c r="S107" s="14">
        <f t="shared" si="15"/>
        <v>1.58</v>
      </c>
      <c r="T107" s="14">
        <f t="shared" si="16"/>
        <v>0</v>
      </c>
      <c r="U107" s="14">
        <f t="shared" si="17"/>
        <v>0</v>
      </c>
      <c r="V107" s="48"/>
      <c r="W107" s="48"/>
    </row>
    <row r="108" spans="1:23" s="293" customFormat="1" ht="15.75" customHeight="1">
      <c r="A108" s="213" t="s">
        <v>43</v>
      </c>
      <c r="B108" s="283" t="s">
        <v>105</v>
      </c>
      <c r="C108" s="284">
        <v>0</v>
      </c>
      <c r="D108" s="285">
        <v>0.4</v>
      </c>
      <c r="E108" s="286">
        <f t="shared" si="18"/>
        <v>0.4</v>
      </c>
      <c r="F108" s="287" t="s">
        <v>19</v>
      </c>
      <c r="G108" s="288"/>
      <c r="H108" s="289"/>
      <c r="I108" s="289"/>
      <c r="J108" s="290"/>
      <c r="K108" s="289"/>
      <c r="L108" s="289"/>
      <c r="M108" s="289"/>
      <c r="N108" s="291" t="s">
        <v>117</v>
      </c>
      <c r="O108" s="213" t="s">
        <v>122</v>
      </c>
      <c r="P108" s="292" t="s">
        <v>122</v>
      </c>
      <c r="R108" s="294">
        <f t="shared" si="14"/>
        <v>0</v>
      </c>
      <c r="S108" s="294">
        <f t="shared" si="15"/>
        <v>0</v>
      </c>
      <c r="T108" s="294">
        <f t="shared" si="16"/>
        <v>0</v>
      </c>
      <c r="U108" s="294">
        <f t="shared" si="17"/>
        <v>0.4</v>
      </c>
      <c r="V108" s="295"/>
      <c r="W108" s="295"/>
    </row>
    <row r="109" spans="1:23" ht="12.75">
      <c r="A109" s="110" t="s">
        <v>44</v>
      </c>
      <c r="B109" s="216" t="s">
        <v>141</v>
      </c>
      <c r="C109" s="217">
        <v>0</v>
      </c>
      <c r="D109" s="218">
        <v>0.96</v>
      </c>
      <c r="E109" s="167">
        <f t="shared" si="18"/>
        <v>0.96</v>
      </c>
      <c r="F109" s="198" t="s">
        <v>19</v>
      </c>
      <c r="G109" s="219"/>
      <c r="H109" s="206"/>
      <c r="I109" s="206"/>
      <c r="J109" s="220"/>
      <c r="K109" s="206"/>
      <c r="L109" s="206"/>
      <c r="M109" s="206"/>
      <c r="N109" s="221"/>
      <c r="O109" s="199">
        <v>54860050432</v>
      </c>
      <c r="P109" s="246">
        <v>54860050432</v>
      </c>
      <c r="R109" s="14">
        <f t="shared" si="14"/>
        <v>0</v>
      </c>
      <c r="S109" s="14">
        <f t="shared" si="15"/>
        <v>0</v>
      </c>
      <c r="T109" s="14"/>
      <c r="U109" s="14"/>
      <c r="V109" s="76"/>
      <c r="W109" s="76"/>
    </row>
    <row r="110" spans="1:23" ht="39" thickBot="1">
      <c r="A110" s="110" t="s">
        <v>45</v>
      </c>
      <c r="B110" s="106" t="s">
        <v>123</v>
      </c>
      <c r="C110" s="85">
        <v>0</v>
      </c>
      <c r="D110" s="80">
        <v>0.1</v>
      </c>
      <c r="E110" s="215">
        <f t="shared" si="18"/>
        <v>0.1</v>
      </c>
      <c r="F110" s="17" t="s">
        <v>19</v>
      </c>
      <c r="G110" s="18"/>
      <c r="H110" s="19"/>
      <c r="I110" s="19"/>
      <c r="J110" s="70"/>
      <c r="K110" s="19"/>
      <c r="L110" s="19"/>
      <c r="M110" s="19"/>
      <c r="N110" s="17"/>
      <c r="O110" s="263">
        <v>54860030079</v>
      </c>
      <c r="P110" s="247" t="s">
        <v>140</v>
      </c>
      <c r="R110" s="14">
        <f t="shared" si="14"/>
        <v>0</v>
      </c>
      <c r="S110" s="14">
        <f t="shared" si="15"/>
        <v>0</v>
      </c>
      <c r="T110" s="14">
        <f>IF(F110=T$17,E110,0)</f>
        <v>0</v>
      </c>
      <c r="U110" s="14">
        <f>IF(F110=U$17,E110,0)</f>
        <v>0.1</v>
      </c>
      <c r="V110" s="76"/>
      <c r="W110" s="76"/>
    </row>
    <row r="111" spans="1:23" ht="14.25" thickBot="1" thickTop="1">
      <c r="A111" s="86">
        <f>COUNTA(A97:A110)</f>
        <v>13</v>
      </c>
      <c r="B111" s="7" t="s">
        <v>22</v>
      </c>
      <c r="E111" s="36">
        <f>SUM(E97:E110)</f>
        <v>10.610000000000001</v>
      </c>
      <c r="G111" s="35">
        <f>COUNTA(G97:G110)</f>
        <v>0</v>
      </c>
      <c r="I111" s="9"/>
      <c r="J111" s="66">
        <f>SUM(J97:J110)</f>
        <v>0</v>
      </c>
      <c r="K111" s="35">
        <f>SUM(K97:K110)</f>
        <v>0</v>
      </c>
      <c r="L111" s="7"/>
      <c r="R111" s="15">
        <f aca="true" t="shared" si="19" ref="R111:W111">SUM(R97:R110)</f>
        <v>0</v>
      </c>
      <c r="S111" s="15">
        <f t="shared" si="19"/>
        <v>2.48</v>
      </c>
      <c r="T111" s="15">
        <f t="shared" si="19"/>
        <v>0</v>
      </c>
      <c r="U111" s="15">
        <f t="shared" si="19"/>
        <v>7.17</v>
      </c>
      <c r="V111" s="15">
        <f t="shared" si="19"/>
        <v>0</v>
      </c>
      <c r="W111" s="15">
        <f t="shared" si="19"/>
        <v>0</v>
      </c>
    </row>
    <row r="112" spans="1:12" ht="12.75">
      <c r="A112" s="10" t="s">
        <v>15</v>
      </c>
      <c r="B112" s="10" t="s">
        <v>16</v>
      </c>
      <c r="E112" s="11">
        <f>R111</f>
        <v>0</v>
      </c>
      <c r="F112" s="12"/>
      <c r="G112" s="10" t="s">
        <v>15</v>
      </c>
      <c r="I112" s="9"/>
      <c r="J112" s="9"/>
      <c r="K112" s="9"/>
      <c r="L112" s="9"/>
    </row>
    <row r="113" spans="1:12" ht="12.75">
      <c r="A113" s="10"/>
      <c r="B113" s="10" t="s">
        <v>17</v>
      </c>
      <c r="E113" s="11">
        <f>S111</f>
        <v>2.48</v>
      </c>
      <c r="F113" s="12"/>
      <c r="G113" s="9"/>
      <c r="I113" s="9"/>
      <c r="J113" s="9"/>
      <c r="K113" s="9"/>
      <c r="L113" s="9"/>
    </row>
    <row r="114" spans="2:12" ht="12.75">
      <c r="B114" s="10" t="s">
        <v>18</v>
      </c>
      <c r="E114" s="11">
        <f>T111</f>
        <v>0</v>
      </c>
      <c r="F114" s="12"/>
      <c r="G114" s="10"/>
      <c r="H114" s="10"/>
      <c r="I114" s="10"/>
      <c r="J114" s="10"/>
      <c r="K114" s="10"/>
      <c r="L114" s="10"/>
    </row>
    <row r="115" spans="2:6" ht="12.75">
      <c r="B115" s="1" t="s">
        <v>19</v>
      </c>
      <c r="E115" s="11">
        <f>U111</f>
        <v>7.17</v>
      </c>
      <c r="F115" s="12"/>
    </row>
    <row r="116" spans="5:6" ht="13.5" thickBot="1">
      <c r="E116" s="11"/>
      <c r="F116" s="12"/>
    </row>
    <row r="117" spans="1:12" ht="13.5" thickBot="1">
      <c r="A117" s="6">
        <f>A26+A84+A111</f>
        <v>37</v>
      </c>
      <c r="B117" s="7" t="s">
        <v>21</v>
      </c>
      <c r="C117" s="20"/>
      <c r="D117" s="21"/>
      <c r="E117" s="8">
        <f>E26+E84+E111</f>
        <v>50.55</v>
      </c>
      <c r="F117" s="7"/>
      <c r="G117" s="6">
        <f>G26+G84+G111</f>
        <v>0</v>
      </c>
      <c r="H117" s="10"/>
      <c r="I117" s="10"/>
      <c r="J117" s="73">
        <f>J26+J84+J111</f>
        <v>0</v>
      </c>
      <c r="K117" s="6">
        <f>K26+K84+K111</f>
        <v>0</v>
      </c>
      <c r="L117" s="7"/>
    </row>
    <row r="118" spans="1:9" ht="12.75">
      <c r="A118" s="10" t="s">
        <v>15</v>
      </c>
      <c r="B118" s="10" t="s">
        <v>16</v>
      </c>
      <c r="C118" s="22"/>
      <c r="D118" s="22"/>
      <c r="E118" s="11">
        <f>E27+E85+E112</f>
        <v>3.7300000000000004</v>
      </c>
      <c r="F118" s="10"/>
      <c r="G118" s="10" t="s">
        <v>15</v>
      </c>
      <c r="H118" s="10"/>
      <c r="I118" s="10"/>
    </row>
    <row r="119" spans="1:9" ht="12.75">
      <c r="A119" s="10"/>
      <c r="B119" s="10" t="s">
        <v>17</v>
      </c>
      <c r="C119" s="22"/>
      <c r="D119" s="22"/>
      <c r="E119" s="11">
        <f>E28+E86+E113</f>
        <v>16.02</v>
      </c>
      <c r="F119" s="10"/>
      <c r="G119" s="10"/>
      <c r="H119" s="10"/>
      <c r="I119" s="10"/>
    </row>
    <row r="120" spans="1:9" ht="12.75">
      <c r="A120" s="10"/>
      <c r="B120" s="10" t="s">
        <v>18</v>
      </c>
      <c r="C120" s="22"/>
      <c r="D120" s="22"/>
      <c r="E120" s="11">
        <f>E29+E87+E114</f>
        <v>0</v>
      </c>
      <c r="F120" s="10"/>
      <c r="G120" s="10"/>
      <c r="H120" s="10"/>
      <c r="I120" s="10"/>
    </row>
    <row r="121" spans="1:9" ht="12.75">
      <c r="A121" s="10"/>
      <c r="B121" s="10" t="s">
        <v>19</v>
      </c>
      <c r="C121" s="11"/>
      <c r="D121" s="11"/>
      <c r="E121" s="11">
        <f>E30+E88+E115</f>
        <v>29.839999999999996</v>
      </c>
      <c r="F121" s="10"/>
      <c r="G121" s="10"/>
      <c r="H121" s="10"/>
      <c r="I121" s="10"/>
    </row>
    <row r="122" spans="2:9" ht="12.75">
      <c r="B122" s="10"/>
      <c r="C122" s="11"/>
      <c r="D122" s="11"/>
      <c r="E122" s="11"/>
      <c r="F122" s="11"/>
      <c r="G122" s="10"/>
      <c r="H122" s="10"/>
      <c r="I122" s="10"/>
    </row>
    <row r="123" spans="5:6" ht="12.75">
      <c r="E123" s="11"/>
      <c r="F123" s="12"/>
    </row>
    <row r="124" spans="2:3" ht="12.75">
      <c r="B124" s="360"/>
      <c r="C124" s="360"/>
    </row>
    <row r="125" spans="2:14" ht="12.75" customHeight="1">
      <c r="B125" s="360" t="s">
        <v>144</v>
      </c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</row>
    <row r="126" spans="2:13" ht="12.75">
      <c r="B126" s="361" t="s">
        <v>25</v>
      </c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</row>
    <row r="127" spans="2:13" ht="12.75"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</row>
    <row r="128" spans="2:13" ht="12.75"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</row>
    <row r="129" spans="2:9" ht="12.75">
      <c r="B129" s="303" t="s">
        <v>161</v>
      </c>
      <c r="C129" s="303"/>
      <c r="D129" s="303"/>
      <c r="E129" s="303"/>
      <c r="F129" s="303"/>
      <c r="G129" s="303"/>
      <c r="H129" s="303"/>
      <c r="I129" s="303"/>
    </row>
    <row r="130" spans="2:9" ht="12.75">
      <c r="B130" s="23"/>
      <c r="C130" s="23"/>
      <c r="D130" s="23"/>
      <c r="E130" s="23"/>
      <c r="F130" s="23"/>
      <c r="G130" s="23"/>
      <c r="H130" s="23"/>
      <c r="I130" s="23"/>
    </row>
    <row r="131" spans="2:3" ht="12.75">
      <c r="B131" s="360"/>
      <c r="C131" s="360"/>
    </row>
    <row r="132" spans="2:13" ht="12.75" customHeight="1">
      <c r="B132" s="360" t="s">
        <v>145</v>
      </c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</row>
    <row r="133" spans="2:13" ht="12.75" customHeight="1">
      <c r="B133" s="361" t="s">
        <v>26</v>
      </c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</row>
    <row r="134" ht="12.75" customHeight="1"/>
  </sheetData>
  <sheetProtection/>
  <mergeCells count="94">
    <mergeCell ref="A10:O10"/>
    <mergeCell ref="A2:O2"/>
    <mergeCell ref="B6:E6"/>
    <mergeCell ref="B7:E7"/>
    <mergeCell ref="B8:E8"/>
    <mergeCell ref="M5:O5"/>
    <mergeCell ref="M6:O6"/>
    <mergeCell ref="M7:O7"/>
    <mergeCell ref="M4:N4"/>
    <mergeCell ref="J15:J16"/>
    <mergeCell ref="K15:K16"/>
    <mergeCell ref="M15:M16"/>
    <mergeCell ref="K36:K37"/>
    <mergeCell ref="M36:M37"/>
    <mergeCell ref="B125:N125"/>
    <mergeCell ref="B58:B59"/>
    <mergeCell ref="E15:E16"/>
    <mergeCell ref="F15:F16"/>
    <mergeCell ref="L94:L95"/>
    <mergeCell ref="A13:A16"/>
    <mergeCell ref="B13:B16"/>
    <mergeCell ref="C13:N13"/>
    <mergeCell ref="L15:L16"/>
    <mergeCell ref="G14:M14"/>
    <mergeCell ref="N14:N16"/>
    <mergeCell ref="C14:F14"/>
    <mergeCell ref="G15:G16"/>
    <mergeCell ref="H15:I15"/>
    <mergeCell ref="C15:D15"/>
    <mergeCell ref="A34:A37"/>
    <mergeCell ref="B34:B37"/>
    <mergeCell ref="C34:N34"/>
    <mergeCell ref="C35:F35"/>
    <mergeCell ref="C36:D36"/>
    <mergeCell ref="E36:E37"/>
    <mergeCell ref="F36:F37"/>
    <mergeCell ref="B132:M132"/>
    <mergeCell ref="B133:M133"/>
    <mergeCell ref="H94:I94"/>
    <mergeCell ref="J94:J95"/>
    <mergeCell ref="K94:K95"/>
    <mergeCell ref="M94:M95"/>
    <mergeCell ref="B124:C124"/>
    <mergeCell ref="B131:C131"/>
    <mergeCell ref="B126:M126"/>
    <mergeCell ref="E94:E95"/>
    <mergeCell ref="A92:A95"/>
    <mergeCell ref="A90:O90"/>
    <mergeCell ref="R37:W37"/>
    <mergeCell ref="R95:W95"/>
    <mergeCell ref="B92:B95"/>
    <mergeCell ref="C92:N92"/>
    <mergeCell ref="C93:F93"/>
    <mergeCell ref="C94:D94"/>
    <mergeCell ref="F94:F95"/>
    <mergeCell ref="G94:G95"/>
    <mergeCell ref="O13:P15"/>
    <mergeCell ref="R16:W16"/>
    <mergeCell ref="O34:P36"/>
    <mergeCell ref="G35:M35"/>
    <mergeCell ref="N35:N37"/>
    <mergeCell ref="L36:L37"/>
    <mergeCell ref="A32:O32"/>
    <mergeCell ref="G36:G37"/>
    <mergeCell ref="H36:I36"/>
    <mergeCell ref="J36:J37"/>
    <mergeCell ref="O40:O41"/>
    <mergeCell ref="O42:O43"/>
    <mergeCell ref="O45:O46"/>
    <mergeCell ref="O48:O51"/>
    <mergeCell ref="B40:B41"/>
    <mergeCell ref="B42:B43"/>
    <mergeCell ref="B45:B46"/>
    <mergeCell ref="B48:B50"/>
    <mergeCell ref="N93:N95"/>
    <mergeCell ref="B60:B62"/>
    <mergeCell ref="O52:O53"/>
    <mergeCell ref="O54:O57"/>
    <mergeCell ref="O58:O59"/>
    <mergeCell ref="O60:O62"/>
    <mergeCell ref="B67:B70"/>
    <mergeCell ref="O67:O70"/>
    <mergeCell ref="B52:B53"/>
    <mergeCell ref="B54:B57"/>
    <mergeCell ref="B129:I129"/>
    <mergeCell ref="P67:P70"/>
    <mergeCell ref="B73:B74"/>
    <mergeCell ref="B98:B99"/>
    <mergeCell ref="O98:O99"/>
    <mergeCell ref="B76:B77"/>
    <mergeCell ref="O76:O77"/>
    <mergeCell ref="O78:O80"/>
    <mergeCell ref="O92:P94"/>
    <mergeCell ref="G93:M93"/>
  </mergeCells>
  <printOptions horizontalCentered="1" verticalCentered="1"/>
  <pageMargins left="0.1968503937007874" right="0.1968503937007874" top="0.5118110236220472" bottom="0.1968503937007874" header="0" footer="0"/>
  <pageSetup fitToHeight="3" fitToWidth="1" horizontalDpi="600" verticalDpi="600" orientation="landscape" paperSize="9" scale="65" r:id="rId1"/>
  <ignoredErrors>
    <ignoredError sqref="A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zoomScalePageLayoutView="0" workbookViewId="0" topLeftCell="A82">
      <selection activeCell="B95" sqref="B95:I95"/>
    </sheetView>
  </sheetViews>
  <sheetFormatPr defaultColWidth="9.140625" defaultRowHeight="12.75"/>
  <cols>
    <col min="1" max="1" width="3.28125" style="1" bestFit="1" customWidth="1"/>
    <col min="2" max="2" width="18.00390625" style="1" customWidth="1"/>
    <col min="3" max="3" width="6.57421875" style="1" customWidth="1"/>
    <col min="4" max="4" width="6.7109375" style="1" customWidth="1"/>
    <col min="5" max="5" width="7.8515625" style="1" customWidth="1"/>
    <col min="6" max="6" width="10.140625" style="1" customWidth="1"/>
    <col min="7" max="7" width="16.57421875" style="1" customWidth="1"/>
    <col min="8" max="8" width="9.7109375" style="1" customWidth="1"/>
    <col min="9" max="9" width="6.8515625" style="1" customWidth="1"/>
    <col min="10" max="10" width="10.8515625" style="1" customWidth="1"/>
    <col min="11" max="11" width="7.140625" style="1" customWidth="1"/>
    <col min="12" max="12" width="9.57421875" style="1" customWidth="1"/>
    <col min="13" max="13" width="11.00390625" style="1" customWidth="1"/>
    <col min="14" max="14" width="12.421875" style="1" customWidth="1"/>
    <col min="15" max="15" width="11.57421875" style="1" customWidth="1"/>
    <col min="16" max="16" width="14.00390625" style="1" customWidth="1"/>
    <col min="17" max="17" width="16.140625" style="1" customWidth="1"/>
    <col min="18" max="18" width="9.421875" style="1" customWidth="1"/>
    <col min="19" max="19" width="10.28125" style="1" bestFit="1" customWidth="1"/>
    <col min="20" max="20" width="13.421875" style="1" bestFit="1" customWidth="1"/>
    <col min="21" max="21" width="10.7109375" style="1" bestFit="1" customWidth="1"/>
    <col min="22" max="22" width="14.140625" style="1" bestFit="1" customWidth="1"/>
    <col min="23" max="25" width="9.140625" style="1" customWidth="1"/>
    <col min="26" max="26" width="10.28125" style="1" bestFit="1" customWidth="1"/>
    <col min="27" max="27" width="14.140625" style="1" bestFit="1" customWidth="1"/>
    <col min="28" max="28" width="10.7109375" style="1" bestFit="1" customWidth="1"/>
    <col min="29" max="29" width="9.8515625" style="1" bestFit="1" customWidth="1"/>
    <col min="30" max="16384" width="9.140625" style="1" customWidth="1"/>
  </cols>
  <sheetData>
    <row r="1" spans="1:17" ht="2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363" t="s">
        <v>27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3" spans="1:17" ht="12.75" customHeight="1" hidden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>
      <c r="A4" s="24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360"/>
      <c r="N4" s="360"/>
      <c r="O4" s="360"/>
      <c r="P4" s="236"/>
      <c r="Q4" s="23"/>
    </row>
    <row r="5" spans="1:17" ht="12.75" customHeight="1">
      <c r="A5" s="24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360"/>
      <c r="N5" s="360"/>
      <c r="O5" s="360"/>
      <c r="P5" s="360"/>
      <c r="Q5" s="360"/>
    </row>
    <row r="6" spans="1:17" ht="12.75" customHeight="1">
      <c r="A6" s="24"/>
      <c r="B6" s="360"/>
      <c r="C6" s="360"/>
      <c r="D6" s="360"/>
      <c r="E6" s="360"/>
      <c r="F6" s="24"/>
      <c r="G6" s="24"/>
      <c r="H6" s="24"/>
      <c r="I6" s="24"/>
      <c r="J6" s="24"/>
      <c r="K6" s="24"/>
      <c r="L6" s="24"/>
      <c r="M6" s="364"/>
      <c r="N6" s="364"/>
      <c r="O6" s="364"/>
      <c r="P6" s="364"/>
      <c r="Q6" s="364"/>
    </row>
    <row r="7" spans="1:17" ht="12.75" customHeight="1">
      <c r="A7" s="24"/>
      <c r="B7" s="364"/>
      <c r="C7" s="364"/>
      <c r="D7" s="364"/>
      <c r="E7" s="364"/>
      <c r="F7" s="24"/>
      <c r="G7" s="24"/>
      <c r="H7" s="24"/>
      <c r="I7" s="24"/>
      <c r="J7" s="24"/>
      <c r="K7" s="24"/>
      <c r="L7" s="24"/>
      <c r="M7" s="361"/>
      <c r="N7" s="361"/>
      <c r="O7" s="361"/>
      <c r="P7" s="361"/>
      <c r="Q7" s="361"/>
    </row>
    <row r="8" spans="1:17" ht="12.75" customHeight="1">
      <c r="A8" s="24"/>
      <c r="B8" s="361"/>
      <c r="C8" s="361"/>
      <c r="D8" s="361"/>
      <c r="E8" s="36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0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 customHeight="1">
      <c r="A10" s="363" t="s">
        <v>31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</row>
    <row r="11" ht="0.75" customHeight="1"/>
    <row r="12" ht="13.5" thickBot="1"/>
    <row r="13" spans="1:18" ht="13.5" customHeight="1" thickBot="1" thickTop="1">
      <c r="A13" s="389" t="s">
        <v>149</v>
      </c>
      <c r="B13" s="391" t="s">
        <v>28</v>
      </c>
      <c r="C13" s="396" t="s">
        <v>3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8"/>
      <c r="O13" s="399"/>
      <c r="P13" s="368" t="s">
        <v>147</v>
      </c>
      <c r="Q13" s="369"/>
      <c r="R13" s="53"/>
    </row>
    <row r="14" spans="1:18" ht="13.5" customHeight="1" thickTop="1">
      <c r="A14" s="392"/>
      <c r="B14" s="393"/>
      <c r="C14" s="389" t="s">
        <v>156</v>
      </c>
      <c r="D14" s="390"/>
      <c r="E14" s="390"/>
      <c r="F14" s="390"/>
      <c r="G14" s="391"/>
      <c r="H14" s="372" t="s">
        <v>151</v>
      </c>
      <c r="I14" s="373"/>
      <c r="J14" s="373"/>
      <c r="K14" s="373"/>
      <c r="L14" s="373"/>
      <c r="M14" s="373"/>
      <c r="N14" s="374"/>
      <c r="O14" s="369" t="s">
        <v>146</v>
      </c>
      <c r="P14" s="370"/>
      <c r="Q14" s="371"/>
      <c r="R14" s="53"/>
    </row>
    <row r="15" spans="1:18" ht="13.5" customHeight="1">
      <c r="A15" s="392"/>
      <c r="B15" s="393"/>
      <c r="C15" s="392" t="s">
        <v>5</v>
      </c>
      <c r="D15" s="377"/>
      <c r="E15" s="377" t="s">
        <v>6</v>
      </c>
      <c r="F15" s="377" t="s">
        <v>11</v>
      </c>
      <c r="G15" s="393" t="s">
        <v>7</v>
      </c>
      <c r="H15" s="392" t="s">
        <v>8</v>
      </c>
      <c r="I15" s="377" t="s">
        <v>9</v>
      </c>
      <c r="J15" s="377"/>
      <c r="K15" s="377" t="s">
        <v>10</v>
      </c>
      <c r="L15" s="377" t="s">
        <v>11</v>
      </c>
      <c r="M15" s="377" t="s">
        <v>158</v>
      </c>
      <c r="N15" s="377" t="s">
        <v>12</v>
      </c>
      <c r="O15" s="375"/>
      <c r="P15" s="379" t="s">
        <v>4</v>
      </c>
      <c r="Q15" s="375" t="s">
        <v>159</v>
      </c>
      <c r="R15" s="53"/>
    </row>
    <row r="16" spans="1:31" ht="54" customHeight="1" thickBot="1">
      <c r="A16" s="395"/>
      <c r="B16" s="394"/>
      <c r="C16" s="16" t="s">
        <v>13</v>
      </c>
      <c r="D16" s="19" t="s">
        <v>14</v>
      </c>
      <c r="E16" s="378"/>
      <c r="F16" s="378"/>
      <c r="G16" s="394"/>
      <c r="H16" s="395"/>
      <c r="I16" s="19" t="s">
        <v>0</v>
      </c>
      <c r="J16" s="19" t="s">
        <v>157</v>
      </c>
      <c r="K16" s="378"/>
      <c r="L16" s="378"/>
      <c r="M16" s="378"/>
      <c r="N16" s="378"/>
      <c r="O16" s="376"/>
      <c r="P16" s="380"/>
      <c r="Q16" s="376"/>
      <c r="R16" s="53"/>
      <c r="S16" s="388" t="s">
        <v>23</v>
      </c>
      <c r="T16" s="388"/>
      <c r="U16" s="388"/>
      <c r="V16" s="388"/>
      <c r="W16" s="388"/>
      <c r="X16" s="388"/>
      <c r="Y16" s="25"/>
      <c r="Z16" s="388" t="s">
        <v>6</v>
      </c>
      <c r="AA16" s="388"/>
      <c r="AB16" s="388"/>
      <c r="AC16" s="388"/>
      <c r="AD16" s="388"/>
      <c r="AE16" s="388"/>
    </row>
    <row r="17" spans="1:31" ht="14.25" thickBot="1" thickTop="1">
      <c r="A17" s="26">
        <v>1</v>
      </c>
      <c r="B17" s="27">
        <v>2</v>
      </c>
      <c r="C17" s="28">
        <v>3</v>
      </c>
      <c r="D17" s="29">
        <v>4</v>
      </c>
      <c r="E17" s="29">
        <v>5</v>
      </c>
      <c r="F17" s="29">
        <v>6</v>
      </c>
      <c r="G17" s="30">
        <v>7</v>
      </c>
      <c r="H17" s="28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64">
        <v>14</v>
      </c>
      <c r="O17" s="30">
        <v>15</v>
      </c>
      <c r="P17" s="271">
        <v>16</v>
      </c>
      <c r="Q17" s="267">
        <v>17</v>
      </c>
      <c r="R17" s="111"/>
      <c r="S17" s="13" t="s">
        <v>20</v>
      </c>
      <c r="T17" s="13" t="s">
        <v>17</v>
      </c>
      <c r="U17" s="13" t="s">
        <v>18</v>
      </c>
      <c r="V17" s="13" t="s">
        <v>19</v>
      </c>
      <c r="W17" s="13"/>
      <c r="X17" s="13"/>
      <c r="Y17" s="25"/>
      <c r="Z17" s="13" t="s">
        <v>20</v>
      </c>
      <c r="AA17" s="13" t="s">
        <v>17</v>
      </c>
      <c r="AB17" s="13" t="s">
        <v>18</v>
      </c>
      <c r="AC17" s="13" t="s">
        <v>19</v>
      </c>
      <c r="AD17" s="13"/>
      <c r="AE17" s="13"/>
    </row>
    <row r="18" spans="1:31" ht="14.25" thickTop="1">
      <c r="A18" s="31"/>
      <c r="B18" s="104" t="s">
        <v>29</v>
      </c>
      <c r="C18" s="103"/>
      <c r="D18" s="44"/>
      <c r="E18" s="40"/>
      <c r="F18" s="47"/>
      <c r="G18" s="59"/>
      <c r="H18" s="32"/>
      <c r="I18" s="33"/>
      <c r="J18" s="33"/>
      <c r="K18" s="33"/>
      <c r="L18" s="33"/>
      <c r="M18" s="33"/>
      <c r="N18" s="265"/>
      <c r="O18" s="34"/>
      <c r="P18" s="31"/>
      <c r="Q18" s="270"/>
      <c r="S18" s="62">
        <f aca="true" t="shared" si="0" ref="S18:S50">IF(G18=S$17,F18,0)</f>
        <v>0</v>
      </c>
      <c r="T18" s="62">
        <f aca="true" t="shared" si="1" ref="T18:T50">IF(G18=T$17,F18,0)</f>
        <v>0</v>
      </c>
      <c r="U18" s="62">
        <f aca="true" t="shared" si="2" ref="U18:U50">IF(G18=U$17,F18,0)</f>
        <v>0</v>
      </c>
      <c r="V18" s="62">
        <f aca="true" t="shared" si="3" ref="V18:V50">IF(G18=V$17,F18,0)</f>
        <v>0</v>
      </c>
      <c r="W18" s="62">
        <f aca="true" t="shared" si="4" ref="W18:W39">IF(G18=W$17,F18,0)</f>
        <v>0</v>
      </c>
      <c r="X18" s="62">
        <f aca="true" t="shared" si="5" ref="X18:X39">IF(G18=X$17,F18,0)</f>
        <v>0</v>
      </c>
      <c r="Y18" s="25"/>
      <c r="Z18" s="14">
        <f aca="true" t="shared" si="6" ref="Z18:Z50">IF(G18=Z$17,E18,0)</f>
        <v>0</v>
      </c>
      <c r="AA18" s="14">
        <f aca="true" t="shared" si="7" ref="AA18:AA50">IF(G18=AA$17,E18,0)</f>
        <v>0</v>
      </c>
      <c r="AB18" s="14">
        <f aca="true" t="shared" si="8" ref="AB18:AB50">IF(G18=AB$17,E18,0)</f>
        <v>0</v>
      </c>
      <c r="AC18" s="14">
        <f aca="true" t="shared" si="9" ref="AC18:AC50">IF(G18=AC$17,E18,0)</f>
        <v>0</v>
      </c>
      <c r="AD18" s="14">
        <f aca="true" t="shared" si="10" ref="AD18:AD39">IF(G18=AD$17,E18,0)</f>
        <v>0</v>
      </c>
      <c r="AE18" s="14">
        <f aca="true" t="shared" si="11" ref="AE18:AE39">IF(G18=AE$17,E18,0)</f>
        <v>0</v>
      </c>
    </row>
    <row r="19" spans="1:31" ht="12.75">
      <c r="A19" s="3" t="s">
        <v>33</v>
      </c>
      <c r="B19" s="83" t="s">
        <v>51</v>
      </c>
      <c r="C19" s="87">
        <v>0</v>
      </c>
      <c r="D19" s="54">
        <v>0.745</v>
      </c>
      <c r="E19" s="54">
        <f aca="true" t="shared" si="12" ref="E19:E25">D19-C19</f>
        <v>0.745</v>
      </c>
      <c r="F19" s="46">
        <v>3353</v>
      </c>
      <c r="G19" s="90" t="s">
        <v>20</v>
      </c>
      <c r="H19" s="4"/>
      <c r="I19" s="2"/>
      <c r="J19" s="2"/>
      <c r="K19" s="64"/>
      <c r="L19" s="67"/>
      <c r="M19" s="2"/>
      <c r="N19" s="241"/>
      <c r="O19" s="5"/>
      <c r="P19" s="3">
        <v>54860130462</v>
      </c>
      <c r="Q19" s="268">
        <v>54860130462</v>
      </c>
      <c r="S19" s="62">
        <f t="shared" si="0"/>
        <v>3353</v>
      </c>
      <c r="T19" s="62">
        <f t="shared" si="1"/>
        <v>0</v>
      </c>
      <c r="U19" s="62">
        <f t="shared" si="2"/>
        <v>0</v>
      </c>
      <c r="V19" s="62">
        <f t="shared" si="3"/>
        <v>0</v>
      </c>
      <c r="W19" s="62">
        <f t="shared" si="4"/>
        <v>0</v>
      </c>
      <c r="X19" s="62">
        <f t="shared" si="5"/>
        <v>0</v>
      </c>
      <c r="Y19" s="25"/>
      <c r="Z19" s="14">
        <f t="shared" si="6"/>
        <v>0.745</v>
      </c>
      <c r="AA19" s="14">
        <f t="shared" si="7"/>
        <v>0</v>
      </c>
      <c r="AB19" s="14">
        <f t="shared" si="8"/>
        <v>0</v>
      </c>
      <c r="AC19" s="14">
        <f t="shared" si="9"/>
        <v>0</v>
      </c>
      <c r="AD19" s="14">
        <f t="shared" si="10"/>
        <v>0</v>
      </c>
      <c r="AE19" s="14">
        <f t="shared" si="11"/>
        <v>0</v>
      </c>
    </row>
    <row r="20" spans="1:31" ht="12.75">
      <c r="A20" s="39" t="s">
        <v>34</v>
      </c>
      <c r="B20" s="222" t="s">
        <v>52</v>
      </c>
      <c r="C20" s="87">
        <v>0</v>
      </c>
      <c r="D20" s="54">
        <v>1.29</v>
      </c>
      <c r="E20" s="54">
        <f t="shared" si="12"/>
        <v>1.29</v>
      </c>
      <c r="F20" s="46">
        <v>5480</v>
      </c>
      <c r="G20" s="91" t="s">
        <v>20</v>
      </c>
      <c r="H20" s="4"/>
      <c r="I20" s="2"/>
      <c r="J20" s="2"/>
      <c r="K20" s="64"/>
      <c r="L20" s="67"/>
      <c r="M20" s="2"/>
      <c r="N20" s="241"/>
      <c r="O20" s="5"/>
      <c r="P20" s="282">
        <v>54860130465</v>
      </c>
      <c r="Q20" s="268">
        <v>54860130465</v>
      </c>
      <c r="S20" s="62">
        <f t="shared" si="0"/>
        <v>5480</v>
      </c>
      <c r="T20" s="62">
        <f t="shared" si="1"/>
        <v>0</v>
      </c>
      <c r="U20" s="62">
        <f t="shared" si="2"/>
        <v>0</v>
      </c>
      <c r="V20" s="62">
        <f t="shared" si="3"/>
        <v>0</v>
      </c>
      <c r="W20" s="62">
        <f t="shared" si="4"/>
        <v>0</v>
      </c>
      <c r="X20" s="62">
        <f t="shared" si="5"/>
        <v>0</v>
      </c>
      <c r="Y20" s="25"/>
      <c r="Z20" s="14">
        <f t="shared" si="6"/>
        <v>1.29</v>
      </c>
      <c r="AA20" s="14">
        <f t="shared" si="7"/>
        <v>0</v>
      </c>
      <c r="AB20" s="14">
        <f t="shared" si="8"/>
        <v>0</v>
      </c>
      <c r="AC20" s="14">
        <f t="shared" si="9"/>
        <v>0</v>
      </c>
      <c r="AD20" s="14">
        <f t="shared" si="10"/>
        <v>0</v>
      </c>
      <c r="AE20" s="14">
        <f t="shared" si="11"/>
        <v>0</v>
      </c>
    </row>
    <row r="21" spans="1:31" ht="12.75">
      <c r="A21" s="3" t="s">
        <v>35</v>
      </c>
      <c r="B21" s="83" t="s">
        <v>53</v>
      </c>
      <c r="C21" s="87">
        <v>0</v>
      </c>
      <c r="D21" s="54">
        <v>0.694</v>
      </c>
      <c r="E21" s="54">
        <f t="shared" si="12"/>
        <v>0.694</v>
      </c>
      <c r="F21" s="46">
        <v>2360</v>
      </c>
      <c r="G21" s="90" t="s">
        <v>20</v>
      </c>
      <c r="H21" s="4"/>
      <c r="I21" s="2"/>
      <c r="J21" s="2"/>
      <c r="K21" s="64"/>
      <c r="L21" s="67"/>
      <c r="M21" s="2"/>
      <c r="N21" s="241"/>
      <c r="O21" s="5"/>
      <c r="P21" s="3">
        <v>54860130461</v>
      </c>
      <c r="Q21" s="268">
        <v>54860130461</v>
      </c>
      <c r="S21" s="62">
        <f t="shared" si="0"/>
        <v>2360</v>
      </c>
      <c r="T21" s="62">
        <f t="shared" si="1"/>
        <v>0</v>
      </c>
      <c r="U21" s="62">
        <f t="shared" si="2"/>
        <v>0</v>
      </c>
      <c r="V21" s="62">
        <f t="shared" si="3"/>
        <v>0</v>
      </c>
      <c r="W21" s="62">
        <f t="shared" si="4"/>
        <v>0</v>
      </c>
      <c r="X21" s="62">
        <f t="shared" si="5"/>
        <v>0</v>
      </c>
      <c r="Y21" s="25"/>
      <c r="Z21" s="14">
        <f t="shared" si="6"/>
        <v>0.694</v>
      </c>
      <c r="AA21" s="14">
        <f t="shared" si="7"/>
        <v>0</v>
      </c>
      <c r="AB21" s="14">
        <f t="shared" si="8"/>
        <v>0</v>
      </c>
      <c r="AC21" s="14">
        <f t="shared" si="9"/>
        <v>0</v>
      </c>
      <c r="AD21" s="14">
        <f t="shared" si="10"/>
        <v>0</v>
      </c>
      <c r="AE21" s="14">
        <f t="shared" si="11"/>
        <v>0</v>
      </c>
    </row>
    <row r="22" spans="1:31" ht="12.75">
      <c r="A22" s="214" t="s">
        <v>36</v>
      </c>
      <c r="B22" s="222" t="s">
        <v>54</v>
      </c>
      <c r="C22" s="87">
        <v>0</v>
      </c>
      <c r="D22" s="54">
        <v>0.67</v>
      </c>
      <c r="E22" s="54">
        <f t="shared" si="12"/>
        <v>0.67</v>
      </c>
      <c r="F22" s="46">
        <v>2985</v>
      </c>
      <c r="G22" s="90" t="s">
        <v>20</v>
      </c>
      <c r="H22" s="4"/>
      <c r="I22" s="2"/>
      <c r="J22" s="2"/>
      <c r="K22" s="64"/>
      <c r="L22" s="67"/>
      <c r="M22" s="2"/>
      <c r="N22" s="241"/>
      <c r="O22" s="5"/>
      <c r="P22" s="381">
        <v>54860130460</v>
      </c>
      <c r="Q22" s="268">
        <v>54860130460</v>
      </c>
      <c r="S22" s="62">
        <f t="shared" si="0"/>
        <v>2985</v>
      </c>
      <c r="T22" s="62">
        <f t="shared" si="1"/>
        <v>0</v>
      </c>
      <c r="U22" s="62">
        <f t="shared" si="2"/>
        <v>0</v>
      </c>
      <c r="V22" s="62">
        <f t="shared" si="3"/>
        <v>0</v>
      </c>
      <c r="W22" s="62">
        <f t="shared" si="4"/>
        <v>0</v>
      </c>
      <c r="X22" s="62">
        <f t="shared" si="5"/>
        <v>0</v>
      </c>
      <c r="Y22" s="25"/>
      <c r="Z22" s="14">
        <f t="shared" si="6"/>
        <v>0.67</v>
      </c>
      <c r="AA22" s="14">
        <f t="shared" si="7"/>
        <v>0</v>
      </c>
      <c r="AB22" s="14">
        <f t="shared" si="8"/>
        <v>0</v>
      </c>
      <c r="AC22" s="14">
        <f t="shared" si="9"/>
        <v>0</v>
      </c>
      <c r="AD22" s="14">
        <f t="shared" si="10"/>
        <v>0</v>
      </c>
      <c r="AE22" s="14">
        <f t="shared" si="11"/>
        <v>0</v>
      </c>
    </row>
    <row r="23" spans="1:31" ht="12.75">
      <c r="A23" s="31"/>
      <c r="B23" s="97"/>
      <c r="C23" s="87">
        <v>0.67</v>
      </c>
      <c r="D23" s="54">
        <v>0.99</v>
      </c>
      <c r="E23" s="54">
        <f t="shared" si="12"/>
        <v>0.31999999999999995</v>
      </c>
      <c r="F23" s="46">
        <v>1470</v>
      </c>
      <c r="G23" s="90" t="s">
        <v>19</v>
      </c>
      <c r="H23" s="4"/>
      <c r="I23" s="2"/>
      <c r="J23" s="2"/>
      <c r="K23" s="64"/>
      <c r="L23" s="67"/>
      <c r="M23" s="2"/>
      <c r="N23" s="241"/>
      <c r="O23" s="5"/>
      <c r="P23" s="382"/>
      <c r="Q23" s="268">
        <v>54860130460</v>
      </c>
      <c r="S23" s="62">
        <f t="shared" si="0"/>
        <v>0</v>
      </c>
      <c r="T23" s="62">
        <f t="shared" si="1"/>
        <v>0</v>
      </c>
      <c r="U23" s="62">
        <f t="shared" si="2"/>
        <v>0</v>
      </c>
      <c r="V23" s="62">
        <f t="shared" si="3"/>
        <v>1470</v>
      </c>
      <c r="W23" s="62">
        <f t="shared" si="4"/>
        <v>0</v>
      </c>
      <c r="X23" s="62">
        <f t="shared" si="5"/>
        <v>0</v>
      </c>
      <c r="Y23" s="25"/>
      <c r="Z23" s="14">
        <f t="shared" si="6"/>
        <v>0</v>
      </c>
      <c r="AA23" s="14">
        <f t="shared" si="7"/>
        <v>0</v>
      </c>
      <c r="AB23" s="14">
        <f t="shared" si="8"/>
        <v>0</v>
      </c>
      <c r="AC23" s="14">
        <f t="shared" si="9"/>
        <v>0.31999999999999995</v>
      </c>
      <c r="AD23" s="14">
        <f t="shared" si="10"/>
        <v>0</v>
      </c>
      <c r="AE23" s="14">
        <f t="shared" si="11"/>
        <v>0</v>
      </c>
    </row>
    <row r="24" spans="1:31" ht="12.75">
      <c r="A24" s="39" t="s">
        <v>37</v>
      </c>
      <c r="B24" s="222" t="s">
        <v>55</v>
      </c>
      <c r="C24" s="87">
        <v>0</v>
      </c>
      <c r="D24" s="54">
        <v>0.64</v>
      </c>
      <c r="E24" s="54">
        <f t="shared" si="12"/>
        <v>0.64</v>
      </c>
      <c r="F24" s="46">
        <v>2880</v>
      </c>
      <c r="G24" s="81" t="s">
        <v>17</v>
      </c>
      <c r="H24" s="4"/>
      <c r="I24" s="2"/>
      <c r="J24" s="2"/>
      <c r="K24" s="64"/>
      <c r="L24" s="67"/>
      <c r="M24" s="2"/>
      <c r="N24" s="241"/>
      <c r="O24" s="5"/>
      <c r="P24" s="381">
        <v>54860130466</v>
      </c>
      <c r="Q24" s="268">
        <v>54860130466</v>
      </c>
      <c r="S24" s="62">
        <f t="shared" si="0"/>
        <v>0</v>
      </c>
      <c r="T24" s="62">
        <f t="shared" si="1"/>
        <v>2880</v>
      </c>
      <c r="U24" s="62">
        <f t="shared" si="2"/>
        <v>0</v>
      </c>
      <c r="V24" s="62">
        <f t="shared" si="3"/>
        <v>0</v>
      </c>
      <c r="W24" s="62">
        <f t="shared" si="4"/>
        <v>0</v>
      </c>
      <c r="X24" s="62">
        <f t="shared" si="5"/>
        <v>0</v>
      </c>
      <c r="Y24" s="25"/>
      <c r="Z24" s="14">
        <f t="shared" si="6"/>
        <v>0</v>
      </c>
      <c r="AA24" s="14">
        <f t="shared" si="7"/>
        <v>0.64</v>
      </c>
      <c r="AB24" s="14">
        <f t="shared" si="8"/>
        <v>0</v>
      </c>
      <c r="AC24" s="14">
        <f t="shared" si="9"/>
        <v>0</v>
      </c>
      <c r="AD24" s="14">
        <f t="shared" si="10"/>
        <v>0</v>
      </c>
      <c r="AE24" s="14">
        <f t="shared" si="11"/>
        <v>0</v>
      </c>
    </row>
    <row r="25" spans="1:31" ht="12.75">
      <c r="A25" s="31"/>
      <c r="B25" s="97"/>
      <c r="C25" s="87">
        <v>0.64</v>
      </c>
      <c r="D25" s="54">
        <v>1.81</v>
      </c>
      <c r="E25" s="54">
        <f t="shared" si="12"/>
        <v>1.17</v>
      </c>
      <c r="F25" s="46">
        <v>5265</v>
      </c>
      <c r="G25" s="90" t="s">
        <v>20</v>
      </c>
      <c r="H25" s="4"/>
      <c r="I25" s="2"/>
      <c r="J25" s="2"/>
      <c r="K25" s="64"/>
      <c r="L25" s="67"/>
      <c r="M25" s="2"/>
      <c r="N25" s="241"/>
      <c r="O25" s="5"/>
      <c r="P25" s="382"/>
      <c r="Q25" s="268">
        <v>54860130624</v>
      </c>
      <c r="S25" s="62">
        <f t="shared" si="0"/>
        <v>5265</v>
      </c>
      <c r="T25" s="62">
        <f t="shared" si="1"/>
        <v>0</v>
      </c>
      <c r="U25" s="62">
        <f t="shared" si="2"/>
        <v>0</v>
      </c>
      <c r="V25" s="62">
        <f t="shared" si="3"/>
        <v>0</v>
      </c>
      <c r="W25" s="62">
        <f t="shared" si="4"/>
        <v>0</v>
      </c>
      <c r="X25" s="62">
        <f t="shared" si="5"/>
        <v>0</v>
      </c>
      <c r="Y25" s="25"/>
      <c r="Z25" s="14">
        <f t="shared" si="6"/>
        <v>1.17</v>
      </c>
      <c r="AA25" s="14">
        <f t="shared" si="7"/>
        <v>0</v>
      </c>
      <c r="AB25" s="14">
        <f t="shared" si="8"/>
        <v>0</v>
      </c>
      <c r="AC25" s="14">
        <f t="shared" si="9"/>
        <v>0</v>
      </c>
      <c r="AD25" s="14">
        <f t="shared" si="10"/>
        <v>0</v>
      </c>
      <c r="AE25" s="14">
        <f t="shared" si="11"/>
        <v>0</v>
      </c>
    </row>
    <row r="26" spans="1:31" ht="12.75">
      <c r="A26" s="39" t="s">
        <v>38</v>
      </c>
      <c r="B26" s="222" t="s">
        <v>56</v>
      </c>
      <c r="C26" s="87">
        <v>0</v>
      </c>
      <c r="D26" s="54">
        <v>0.65</v>
      </c>
      <c r="E26" s="54">
        <f aca="true" t="shared" si="13" ref="E26:E32">D26-C26</f>
        <v>0.65</v>
      </c>
      <c r="F26" s="46">
        <v>2520</v>
      </c>
      <c r="G26" s="81" t="s">
        <v>20</v>
      </c>
      <c r="H26" s="4"/>
      <c r="I26" s="2"/>
      <c r="J26" s="2"/>
      <c r="K26" s="64"/>
      <c r="L26" s="67"/>
      <c r="M26" s="2"/>
      <c r="N26" s="241"/>
      <c r="O26" s="5"/>
      <c r="P26" s="381">
        <v>54860130471</v>
      </c>
      <c r="Q26" s="268">
        <v>54860130471</v>
      </c>
      <c r="S26" s="62">
        <f t="shared" si="0"/>
        <v>2520</v>
      </c>
      <c r="T26" s="62">
        <f t="shared" si="1"/>
        <v>0</v>
      </c>
      <c r="U26" s="62">
        <f t="shared" si="2"/>
        <v>0</v>
      </c>
      <c r="V26" s="62">
        <f t="shared" si="3"/>
        <v>0</v>
      </c>
      <c r="W26" s="62">
        <f t="shared" si="4"/>
        <v>0</v>
      </c>
      <c r="X26" s="62">
        <f t="shared" si="5"/>
        <v>0</v>
      </c>
      <c r="Y26" s="25"/>
      <c r="Z26" s="14">
        <f t="shared" si="6"/>
        <v>0.65</v>
      </c>
      <c r="AA26" s="14">
        <f t="shared" si="7"/>
        <v>0</v>
      </c>
      <c r="AB26" s="14">
        <f t="shared" si="8"/>
        <v>0</v>
      </c>
      <c r="AC26" s="14">
        <f t="shared" si="9"/>
        <v>0</v>
      </c>
      <c r="AD26" s="14">
        <f t="shared" si="10"/>
        <v>0</v>
      </c>
      <c r="AE26" s="14">
        <f t="shared" si="11"/>
        <v>0</v>
      </c>
    </row>
    <row r="27" spans="1:31" ht="12.75">
      <c r="A27" s="31"/>
      <c r="B27" s="97"/>
      <c r="C27" s="87">
        <v>0.65</v>
      </c>
      <c r="D27" s="54">
        <v>0.9</v>
      </c>
      <c r="E27" s="54">
        <f t="shared" si="13"/>
        <v>0.25</v>
      </c>
      <c r="F27" s="46">
        <v>850</v>
      </c>
      <c r="G27" s="90" t="s">
        <v>19</v>
      </c>
      <c r="H27" s="4"/>
      <c r="I27" s="2"/>
      <c r="J27" s="2"/>
      <c r="K27" s="64"/>
      <c r="L27" s="67"/>
      <c r="M27" s="2"/>
      <c r="N27" s="241"/>
      <c r="O27" s="5"/>
      <c r="P27" s="382"/>
      <c r="Q27" s="268">
        <v>54860130471</v>
      </c>
      <c r="S27" s="62">
        <f t="shared" si="0"/>
        <v>0</v>
      </c>
      <c r="T27" s="62">
        <f t="shared" si="1"/>
        <v>0</v>
      </c>
      <c r="U27" s="62">
        <f t="shared" si="2"/>
        <v>0</v>
      </c>
      <c r="V27" s="62">
        <f t="shared" si="3"/>
        <v>850</v>
      </c>
      <c r="W27" s="62">
        <f t="shared" si="4"/>
        <v>0</v>
      </c>
      <c r="X27" s="62">
        <f t="shared" si="5"/>
        <v>0</v>
      </c>
      <c r="Y27" s="25"/>
      <c r="Z27" s="14">
        <f t="shared" si="6"/>
        <v>0</v>
      </c>
      <c r="AA27" s="14">
        <f t="shared" si="7"/>
        <v>0</v>
      </c>
      <c r="AB27" s="14">
        <f t="shared" si="8"/>
        <v>0</v>
      </c>
      <c r="AC27" s="14">
        <f t="shared" si="9"/>
        <v>0.25</v>
      </c>
      <c r="AD27" s="14">
        <f t="shared" si="10"/>
        <v>0</v>
      </c>
      <c r="AE27" s="14">
        <f t="shared" si="11"/>
        <v>0</v>
      </c>
    </row>
    <row r="28" spans="1:31" ht="12.75">
      <c r="A28" s="3" t="s">
        <v>39</v>
      </c>
      <c r="B28" s="83" t="s">
        <v>57</v>
      </c>
      <c r="C28" s="87">
        <v>0</v>
      </c>
      <c r="D28" s="54">
        <v>0.433</v>
      </c>
      <c r="E28" s="54">
        <f t="shared" si="13"/>
        <v>0.433</v>
      </c>
      <c r="F28" s="51">
        <v>2065</v>
      </c>
      <c r="G28" s="90" t="s">
        <v>20</v>
      </c>
      <c r="H28" s="43"/>
      <c r="I28" s="41"/>
      <c r="J28" s="41"/>
      <c r="K28" s="65"/>
      <c r="L28" s="68"/>
      <c r="M28" s="41"/>
      <c r="N28" s="266"/>
      <c r="O28" s="42"/>
      <c r="P28" s="39">
        <v>54860130464</v>
      </c>
      <c r="Q28" s="269">
        <v>54860130464</v>
      </c>
      <c r="S28" s="62">
        <f t="shared" si="0"/>
        <v>2065</v>
      </c>
      <c r="T28" s="62">
        <f t="shared" si="1"/>
        <v>0</v>
      </c>
      <c r="U28" s="62">
        <f t="shared" si="2"/>
        <v>0</v>
      </c>
      <c r="V28" s="62">
        <f t="shared" si="3"/>
        <v>0</v>
      </c>
      <c r="W28" s="62">
        <f t="shared" si="4"/>
        <v>0</v>
      </c>
      <c r="X28" s="62">
        <f t="shared" si="5"/>
        <v>0</v>
      </c>
      <c r="Y28" s="25"/>
      <c r="Z28" s="14">
        <f t="shared" si="6"/>
        <v>0.433</v>
      </c>
      <c r="AA28" s="14">
        <f t="shared" si="7"/>
        <v>0</v>
      </c>
      <c r="AB28" s="14">
        <f t="shared" si="8"/>
        <v>0</v>
      </c>
      <c r="AC28" s="14">
        <f t="shared" si="9"/>
        <v>0</v>
      </c>
      <c r="AD28" s="14">
        <f t="shared" si="10"/>
        <v>0</v>
      </c>
      <c r="AE28" s="14">
        <f t="shared" si="11"/>
        <v>0</v>
      </c>
    </row>
    <row r="29" spans="1:31" ht="12.75">
      <c r="A29" s="39" t="s">
        <v>40</v>
      </c>
      <c r="B29" s="83" t="s">
        <v>58</v>
      </c>
      <c r="C29" s="87">
        <v>0</v>
      </c>
      <c r="D29" s="54">
        <v>0.27</v>
      </c>
      <c r="E29" s="54">
        <f t="shared" si="13"/>
        <v>0.27</v>
      </c>
      <c r="F29" s="51">
        <v>1512</v>
      </c>
      <c r="G29" s="107" t="s">
        <v>20</v>
      </c>
      <c r="H29" s="4"/>
      <c r="I29" s="2"/>
      <c r="J29" s="2"/>
      <c r="K29" s="64"/>
      <c r="L29" s="67"/>
      <c r="M29" s="2"/>
      <c r="N29" s="241"/>
      <c r="O29" s="5"/>
      <c r="P29" s="3">
        <v>54860130463</v>
      </c>
      <c r="Q29" s="268">
        <v>54860130463</v>
      </c>
      <c r="S29" s="62">
        <f t="shared" si="0"/>
        <v>1512</v>
      </c>
      <c r="T29" s="62">
        <f t="shared" si="1"/>
        <v>0</v>
      </c>
      <c r="U29" s="62">
        <f t="shared" si="2"/>
        <v>0</v>
      </c>
      <c r="V29" s="62">
        <f t="shared" si="3"/>
        <v>0</v>
      </c>
      <c r="W29" s="62">
        <f t="shared" si="4"/>
        <v>0</v>
      </c>
      <c r="X29" s="62">
        <f t="shared" si="5"/>
        <v>0</v>
      </c>
      <c r="Y29" s="25"/>
      <c r="Z29" s="14">
        <f t="shared" si="6"/>
        <v>0.27</v>
      </c>
      <c r="AA29" s="14">
        <f t="shared" si="7"/>
        <v>0</v>
      </c>
      <c r="AB29" s="14">
        <f t="shared" si="8"/>
        <v>0</v>
      </c>
      <c r="AC29" s="14">
        <f t="shared" si="9"/>
        <v>0</v>
      </c>
      <c r="AD29" s="14">
        <f t="shared" si="10"/>
        <v>0</v>
      </c>
      <c r="AE29" s="14">
        <f t="shared" si="11"/>
        <v>0</v>
      </c>
    </row>
    <row r="30" spans="1:31" ht="12.75">
      <c r="A30" s="199" t="s">
        <v>41</v>
      </c>
      <c r="B30" s="165" t="s">
        <v>59</v>
      </c>
      <c r="C30" s="200">
        <v>0</v>
      </c>
      <c r="D30" s="201">
        <v>0.407</v>
      </c>
      <c r="E30" s="54">
        <f t="shared" si="13"/>
        <v>0.407</v>
      </c>
      <c r="F30" s="202">
        <v>2442</v>
      </c>
      <c r="G30" s="180" t="s">
        <v>17</v>
      </c>
      <c r="H30" s="133"/>
      <c r="I30" s="134"/>
      <c r="J30" s="134"/>
      <c r="K30" s="135"/>
      <c r="L30" s="203"/>
      <c r="M30" s="134"/>
      <c r="N30" s="146"/>
      <c r="O30" s="136"/>
      <c r="P30" s="110">
        <v>54860130470</v>
      </c>
      <c r="Q30" s="244">
        <v>54860130470</v>
      </c>
      <c r="S30" s="62">
        <f t="shared" si="0"/>
        <v>0</v>
      </c>
      <c r="T30" s="62">
        <f t="shared" si="1"/>
        <v>2442</v>
      </c>
      <c r="U30" s="62">
        <f t="shared" si="2"/>
        <v>0</v>
      </c>
      <c r="V30" s="62">
        <f t="shared" si="3"/>
        <v>0</v>
      </c>
      <c r="W30" s="62">
        <f t="shared" si="4"/>
        <v>0</v>
      </c>
      <c r="X30" s="62">
        <f t="shared" si="5"/>
        <v>0</v>
      </c>
      <c r="Z30" s="14">
        <f t="shared" si="6"/>
        <v>0</v>
      </c>
      <c r="AA30" s="14">
        <f t="shared" si="7"/>
        <v>0.407</v>
      </c>
      <c r="AB30" s="14">
        <f t="shared" si="8"/>
        <v>0</v>
      </c>
      <c r="AC30" s="14">
        <f t="shared" si="9"/>
        <v>0</v>
      </c>
      <c r="AD30" s="14">
        <f t="shared" si="10"/>
        <v>0</v>
      </c>
      <c r="AE30" s="14">
        <f t="shared" si="11"/>
        <v>0</v>
      </c>
    </row>
    <row r="31" spans="1:31" ht="12.75">
      <c r="A31" s="39" t="s">
        <v>42</v>
      </c>
      <c r="B31" s="83" t="s">
        <v>60</v>
      </c>
      <c r="C31" s="87">
        <v>0</v>
      </c>
      <c r="D31" s="54">
        <v>0.32</v>
      </c>
      <c r="E31" s="54">
        <f t="shared" si="13"/>
        <v>0.32</v>
      </c>
      <c r="F31" s="50">
        <v>1920</v>
      </c>
      <c r="G31" s="81" t="s">
        <v>17</v>
      </c>
      <c r="H31" s="4"/>
      <c r="I31" s="2"/>
      <c r="J31" s="2"/>
      <c r="K31" s="64"/>
      <c r="L31" s="67"/>
      <c r="M31" s="2"/>
      <c r="N31" s="241"/>
      <c r="O31" s="5"/>
      <c r="P31" s="3">
        <v>54860110434</v>
      </c>
      <c r="Q31" s="268">
        <v>54860110434</v>
      </c>
      <c r="S31" s="62">
        <f t="shared" si="0"/>
        <v>0</v>
      </c>
      <c r="T31" s="62">
        <f t="shared" si="1"/>
        <v>1920</v>
      </c>
      <c r="U31" s="62">
        <f t="shared" si="2"/>
        <v>0</v>
      </c>
      <c r="V31" s="62">
        <f t="shared" si="3"/>
        <v>0</v>
      </c>
      <c r="W31" s="62">
        <f t="shared" si="4"/>
        <v>0</v>
      </c>
      <c r="X31" s="62">
        <f t="shared" si="5"/>
        <v>0</v>
      </c>
      <c r="Z31" s="14">
        <f t="shared" si="6"/>
        <v>0</v>
      </c>
      <c r="AA31" s="14">
        <f t="shared" si="7"/>
        <v>0.32</v>
      </c>
      <c r="AB31" s="14">
        <f t="shared" si="8"/>
        <v>0</v>
      </c>
      <c r="AC31" s="14">
        <f t="shared" si="9"/>
        <v>0</v>
      </c>
      <c r="AD31" s="14">
        <f t="shared" si="10"/>
        <v>0</v>
      </c>
      <c r="AE31" s="14">
        <f t="shared" si="11"/>
        <v>0</v>
      </c>
    </row>
    <row r="32" spans="1:31" ht="51">
      <c r="A32" s="39" t="s">
        <v>43</v>
      </c>
      <c r="B32" s="83" t="s">
        <v>61</v>
      </c>
      <c r="C32" s="87">
        <v>0</v>
      </c>
      <c r="D32" s="54">
        <v>0.5</v>
      </c>
      <c r="E32" s="54">
        <f t="shared" si="13"/>
        <v>0.5</v>
      </c>
      <c r="F32" s="50">
        <v>889</v>
      </c>
      <c r="G32" s="90" t="s">
        <v>19</v>
      </c>
      <c r="H32" s="4"/>
      <c r="I32" s="2"/>
      <c r="J32" s="2"/>
      <c r="K32" s="64"/>
      <c r="L32" s="67"/>
      <c r="M32" s="2"/>
      <c r="N32" s="241"/>
      <c r="O32" s="5"/>
      <c r="P32" s="272">
        <v>54860110426</v>
      </c>
      <c r="Q32" s="268" t="s">
        <v>143</v>
      </c>
      <c r="S32" s="62">
        <f t="shared" si="0"/>
        <v>0</v>
      </c>
      <c r="T32" s="62">
        <f t="shared" si="1"/>
        <v>0</v>
      </c>
      <c r="U32" s="62">
        <f t="shared" si="2"/>
        <v>0</v>
      </c>
      <c r="V32" s="62">
        <f t="shared" si="3"/>
        <v>889</v>
      </c>
      <c r="W32" s="62">
        <f t="shared" si="4"/>
        <v>0</v>
      </c>
      <c r="X32" s="62">
        <f t="shared" si="5"/>
        <v>0</v>
      </c>
      <c r="Z32" s="14">
        <f t="shared" si="6"/>
        <v>0</v>
      </c>
      <c r="AA32" s="14">
        <f t="shared" si="7"/>
        <v>0</v>
      </c>
      <c r="AB32" s="14">
        <f t="shared" si="8"/>
        <v>0</v>
      </c>
      <c r="AC32" s="14">
        <f t="shared" si="9"/>
        <v>0.5</v>
      </c>
      <c r="AD32" s="14">
        <f t="shared" si="10"/>
        <v>0</v>
      </c>
      <c r="AE32" s="14">
        <f t="shared" si="11"/>
        <v>0</v>
      </c>
    </row>
    <row r="33" spans="1:31" ht="13.5">
      <c r="A33" s="3"/>
      <c r="B33" s="105" t="s">
        <v>30</v>
      </c>
      <c r="C33" s="79"/>
      <c r="D33" s="45"/>
      <c r="E33" s="2"/>
      <c r="F33" s="2"/>
      <c r="G33" s="5"/>
      <c r="H33" s="4"/>
      <c r="I33" s="2"/>
      <c r="J33" s="2"/>
      <c r="K33" s="64"/>
      <c r="L33" s="67"/>
      <c r="M33" s="2"/>
      <c r="N33" s="241"/>
      <c r="O33" s="5"/>
      <c r="P33" s="3"/>
      <c r="Q33" s="268"/>
      <c r="S33" s="62">
        <f t="shared" si="0"/>
        <v>0</v>
      </c>
      <c r="T33" s="62">
        <f t="shared" si="1"/>
        <v>0</v>
      </c>
      <c r="U33" s="62">
        <f t="shared" si="2"/>
        <v>0</v>
      </c>
      <c r="V33" s="62">
        <f t="shared" si="3"/>
        <v>0</v>
      </c>
      <c r="W33" s="62">
        <f t="shared" si="4"/>
        <v>0</v>
      </c>
      <c r="X33" s="62">
        <f t="shared" si="5"/>
        <v>0</v>
      </c>
      <c r="Z33" s="14">
        <f t="shared" si="6"/>
        <v>0</v>
      </c>
      <c r="AA33" s="14">
        <f t="shared" si="7"/>
        <v>0</v>
      </c>
      <c r="AB33" s="14">
        <f t="shared" si="8"/>
        <v>0</v>
      </c>
      <c r="AC33" s="14">
        <f t="shared" si="9"/>
        <v>0</v>
      </c>
      <c r="AD33" s="14">
        <f t="shared" si="10"/>
        <v>0</v>
      </c>
      <c r="AE33" s="14">
        <f t="shared" si="11"/>
        <v>0</v>
      </c>
    </row>
    <row r="34" spans="1:31" ht="12.75">
      <c r="A34" s="39" t="s">
        <v>44</v>
      </c>
      <c r="B34" s="223" t="s">
        <v>62</v>
      </c>
      <c r="C34" s="98">
        <v>0</v>
      </c>
      <c r="D34" s="99">
        <v>1.08</v>
      </c>
      <c r="E34" s="99">
        <f>D34-C34</f>
        <v>1.08</v>
      </c>
      <c r="F34" s="100">
        <v>7560</v>
      </c>
      <c r="G34" s="108" t="s">
        <v>20</v>
      </c>
      <c r="H34" s="32"/>
      <c r="I34" s="33"/>
      <c r="J34" s="33"/>
      <c r="K34" s="69"/>
      <c r="L34" s="67"/>
      <c r="M34" s="2"/>
      <c r="N34" s="241"/>
      <c r="O34" s="5"/>
      <c r="P34" s="381">
        <v>54860100473</v>
      </c>
      <c r="Q34" s="268">
        <v>54860100473</v>
      </c>
      <c r="S34" s="62">
        <f t="shared" si="0"/>
        <v>7560</v>
      </c>
      <c r="T34" s="62">
        <f t="shared" si="1"/>
        <v>0</v>
      </c>
      <c r="U34" s="62">
        <f t="shared" si="2"/>
        <v>0</v>
      </c>
      <c r="V34" s="62">
        <f t="shared" si="3"/>
        <v>0</v>
      </c>
      <c r="W34" s="62">
        <f t="shared" si="4"/>
        <v>0</v>
      </c>
      <c r="X34" s="62">
        <f t="shared" si="5"/>
        <v>0</v>
      </c>
      <c r="Z34" s="14">
        <f t="shared" si="6"/>
        <v>1.08</v>
      </c>
      <c r="AA34" s="14">
        <f t="shared" si="7"/>
        <v>0</v>
      </c>
      <c r="AB34" s="14">
        <f t="shared" si="8"/>
        <v>0</v>
      </c>
      <c r="AC34" s="14">
        <f t="shared" si="9"/>
        <v>0</v>
      </c>
      <c r="AD34" s="14">
        <f t="shared" si="10"/>
        <v>0</v>
      </c>
      <c r="AE34" s="14">
        <f t="shared" si="11"/>
        <v>0</v>
      </c>
    </row>
    <row r="35" spans="1:31" ht="12.75" customHeight="1">
      <c r="A35" s="31"/>
      <c r="B35" s="97"/>
      <c r="C35" s="87">
        <v>1.08</v>
      </c>
      <c r="D35" s="54">
        <v>1.3</v>
      </c>
      <c r="E35" s="54">
        <f>D35-C35</f>
        <v>0.21999999999999997</v>
      </c>
      <c r="F35" s="46">
        <v>1540</v>
      </c>
      <c r="G35" s="90" t="s">
        <v>20</v>
      </c>
      <c r="H35" s="4"/>
      <c r="I35" s="2"/>
      <c r="J35" s="2"/>
      <c r="K35" s="64"/>
      <c r="L35" s="67"/>
      <c r="M35" s="2"/>
      <c r="N35" s="241"/>
      <c r="O35" s="5"/>
      <c r="P35" s="382"/>
      <c r="Q35" s="268">
        <v>54860100473</v>
      </c>
      <c r="S35" s="62">
        <f t="shared" si="0"/>
        <v>1540</v>
      </c>
      <c r="T35" s="62">
        <f t="shared" si="1"/>
        <v>0</v>
      </c>
      <c r="U35" s="62">
        <f t="shared" si="2"/>
        <v>0</v>
      </c>
      <c r="V35" s="62">
        <f t="shared" si="3"/>
        <v>0</v>
      </c>
      <c r="W35" s="62">
        <f t="shared" si="4"/>
        <v>0</v>
      </c>
      <c r="X35" s="62">
        <f t="shared" si="5"/>
        <v>0</v>
      </c>
      <c r="Z35" s="14">
        <f t="shared" si="6"/>
        <v>0.21999999999999997</v>
      </c>
      <c r="AA35" s="14">
        <f t="shared" si="7"/>
        <v>0</v>
      </c>
      <c r="AB35" s="14">
        <f t="shared" si="8"/>
        <v>0</v>
      </c>
      <c r="AC35" s="14">
        <f t="shared" si="9"/>
        <v>0</v>
      </c>
      <c r="AD35" s="14">
        <f t="shared" si="10"/>
        <v>0</v>
      </c>
      <c r="AE35" s="14">
        <f t="shared" si="11"/>
        <v>0</v>
      </c>
    </row>
    <row r="36" spans="1:31" ht="12.75">
      <c r="A36" s="39" t="s">
        <v>45</v>
      </c>
      <c r="B36" s="83" t="s">
        <v>63</v>
      </c>
      <c r="C36" s="87">
        <v>0</v>
      </c>
      <c r="D36" s="54">
        <v>0.36</v>
      </c>
      <c r="E36" s="99">
        <f aca="true" t="shared" si="14" ref="E36:E50">D36-C36</f>
        <v>0.36</v>
      </c>
      <c r="F36" s="46">
        <v>2160</v>
      </c>
      <c r="G36" s="90" t="s">
        <v>20</v>
      </c>
      <c r="H36" s="4"/>
      <c r="I36" s="2"/>
      <c r="J36" s="2"/>
      <c r="K36" s="64"/>
      <c r="L36" s="67"/>
      <c r="M36" s="2"/>
      <c r="N36" s="241"/>
      <c r="O36" s="5"/>
      <c r="P36" s="3">
        <v>54860100476</v>
      </c>
      <c r="Q36" s="268">
        <v>54860100476</v>
      </c>
      <c r="S36" s="62">
        <f t="shared" si="0"/>
        <v>2160</v>
      </c>
      <c r="T36" s="62">
        <f t="shared" si="1"/>
        <v>0</v>
      </c>
      <c r="U36" s="62">
        <f t="shared" si="2"/>
        <v>0</v>
      </c>
      <c r="V36" s="62">
        <f t="shared" si="3"/>
        <v>0</v>
      </c>
      <c r="W36" s="62">
        <f t="shared" si="4"/>
        <v>0</v>
      </c>
      <c r="X36" s="62">
        <f t="shared" si="5"/>
        <v>0</v>
      </c>
      <c r="Z36" s="14">
        <f t="shared" si="6"/>
        <v>0.36</v>
      </c>
      <c r="AA36" s="14">
        <f t="shared" si="7"/>
        <v>0</v>
      </c>
      <c r="AB36" s="14">
        <f t="shared" si="8"/>
        <v>0</v>
      </c>
      <c r="AC36" s="14">
        <f t="shared" si="9"/>
        <v>0</v>
      </c>
      <c r="AD36" s="14">
        <f t="shared" si="10"/>
        <v>0</v>
      </c>
      <c r="AE36" s="14">
        <f t="shared" si="11"/>
        <v>0</v>
      </c>
    </row>
    <row r="37" spans="1:31" ht="12.75">
      <c r="A37" s="39" t="s">
        <v>46</v>
      </c>
      <c r="B37" s="224" t="s">
        <v>64</v>
      </c>
      <c r="C37" s="87">
        <v>0</v>
      </c>
      <c r="D37" s="54">
        <v>0.34</v>
      </c>
      <c r="E37" s="54">
        <f t="shared" si="14"/>
        <v>0.34</v>
      </c>
      <c r="F37" s="46">
        <v>1870</v>
      </c>
      <c r="G37" s="91" t="s">
        <v>20</v>
      </c>
      <c r="H37" s="4"/>
      <c r="I37" s="2"/>
      <c r="J37" s="2"/>
      <c r="K37" s="64"/>
      <c r="L37" s="67"/>
      <c r="M37" s="2"/>
      <c r="N37" s="241"/>
      <c r="O37" s="5"/>
      <c r="P37" s="381">
        <v>54860100475</v>
      </c>
      <c r="Q37" s="268">
        <v>54860100475</v>
      </c>
      <c r="S37" s="62">
        <f t="shared" si="0"/>
        <v>1870</v>
      </c>
      <c r="T37" s="62">
        <f t="shared" si="1"/>
        <v>0</v>
      </c>
      <c r="U37" s="62">
        <f t="shared" si="2"/>
        <v>0</v>
      </c>
      <c r="V37" s="62">
        <f t="shared" si="3"/>
        <v>0</v>
      </c>
      <c r="W37" s="62">
        <f t="shared" si="4"/>
        <v>0</v>
      </c>
      <c r="X37" s="62">
        <f t="shared" si="5"/>
        <v>0</v>
      </c>
      <c r="Z37" s="14">
        <f t="shared" si="6"/>
        <v>0.34</v>
      </c>
      <c r="AA37" s="14">
        <f t="shared" si="7"/>
        <v>0</v>
      </c>
      <c r="AB37" s="14">
        <f t="shared" si="8"/>
        <v>0</v>
      </c>
      <c r="AC37" s="14">
        <f t="shared" si="9"/>
        <v>0</v>
      </c>
      <c r="AD37" s="14">
        <f t="shared" si="10"/>
        <v>0</v>
      </c>
      <c r="AE37" s="14">
        <f t="shared" si="11"/>
        <v>0</v>
      </c>
    </row>
    <row r="38" spans="1:31" ht="12.75">
      <c r="A38" s="31"/>
      <c r="B38" s="225"/>
      <c r="C38" s="87">
        <v>0.34</v>
      </c>
      <c r="D38" s="54">
        <v>0.68</v>
      </c>
      <c r="E38" s="99">
        <f t="shared" si="14"/>
        <v>0.34</v>
      </c>
      <c r="F38" s="46">
        <v>1360</v>
      </c>
      <c r="G38" s="90" t="s">
        <v>19</v>
      </c>
      <c r="H38" s="4"/>
      <c r="I38" s="2"/>
      <c r="J38" s="2"/>
      <c r="K38" s="64"/>
      <c r="L38" s="67"/>
      <c r="M38" s="2"/>
      <c r="N38" s="241"/>
      <c r="O38" s="5"/>
      <c r="P38" s="382"/>
      <c r="Q38" s="268">
        <v>54860100475</v>
      </c>
      <c r="S38" s="62">
        <f t="shared" si="0"/>
        <v>0</v>
      </c>
      <c r="T38" s="62">
        <f t="shared" si="1"/>
        <v>0</v>
      </c>
      <c r="U38" s="62">
        <f t="shared" si="2"/>
        <v>0</v>
      </c>
      <c r="V38" s="62">
        <f t="shared" si="3"/>
        <v>1360</v>
      </c>
      <c r="W38" s="62">
        <f t="shared" si="4"/>
        <v>0</v>
      </c>
      <c r="X38" s="62">
        <f t="shared" si="5"/>
        <v>0</v>
      </c>
      <c r="Z38" s="14">
        <f t="shared" si="6"/>
        <v>0</v>
      </c>
      <c r="AA38" s="14">
        <f t="shared" si="7"/>
        <v>0</v>
      </c>
      <c r="AB38" s="14">
        <f t="shared" si="8"/>
        <v>0</v>
      </c>
      <c r="AC38" s="14">
        <f t="shared" si="9"/>
        <v>0.34</v>
      </c>
      <c r="AD38" s="14">
        <f t="shared" si="10"/>
        <v>0</v>
      </c>
      <c r="AE38" s="14">
        <f t="shared" si="11"/>
        <v>0</v>
      </c>
    </row>
    <row r="39" spans="1:31" ht="12.75">
      <c r="A39" s="39" t="s">
        <v>47</v>
      </c>
      <c r="B39" s="83" t="s">
        <v>126</v>
      </c>
      <c r="C39" s="87">
        <v>0</v>
      </c>
      <c r="D39" s="54">
        <v>0.58</v>
      </c>
      <c r="E39" s="54">
        <f t="shared" si="14"/>
        <v>0.58</v>
      </c>
      <c r="F39" s="46">
        <v>2915</v>
      </c>
      <c r="G39" s="90" t="s">
        <v>20</v>
      </c>
      <c r="H39" s="4"/>
      <c r="I39" s="2"/>
      <c r="J39" s="2"/>
      <c r="K39" s="64"/>
      <c r="L39" s="67"/>
      <c r="M39" s="2"/>
      <c r="N39" s="241"/>
      <c r="O39" s="5"/>
      <c r="P39" s="3">
        <v>54860100480</v>
      </c>
      <c r="Q39" s="268">
        <v>54860100480</v>
      </c>
      <c r="S39" s="62">
        <f t="shared" si="0"/>
        <v>2915</v>
      </c>
      <c r="T39" s="62">
        <f t="shared" si="1"/>
        <v>0</v>
      </c>
      <c r="U39" s="62">
        <f t="shared" si="2"/>
        <v>0</v>
      </c>
      <c r="V39" s="62">
        <f t="shared" si="3"/>
        <v>0</v>
      </c>
      <c r="W39" s="62">
        <f t="shared" si="4"/>
        <v>0</v>
      </c>
      <c r="X39" s="62">
        <f t="shared" si="5"/>
        <v>0</v>
      </c>
      <c r="Z39" s="14">
        <f t="shared" si="6"/>
        <v>0.58</v>
      </c>
      <c r="AA39" s="14">
        <f t="shared" si="7"/>
        <v>0</v>
      </c>
      <c r="AB39" s="14">
        <f t="shared" si="8"/>
        <v>0</v>
      </c>
      <c r="AC39" s="14">
        <f t="shared" si="9"/>
        <v>0</v>
      </c>
      <c r="AD39" s="14">
        <f t="shared" si="10"/>
        <v>0</v>
      </c>
      <c r="AE39" s="14">
        <f t="shared" si="11"/>
        <v>0</v>
      </c>
    </row>
    <row r="40" spans="1:31" ht="12.75">
      <c r="A40" s="39" t="s">
        <v>48</v>
      </c>
      <c r="B40" s="83" t="s">
        <v>127</v>
      </c>
      <c r="C40" s="87">
        <v>0</v>
      </c>
      <c r="D40" s="54">
        <v>0.614</v>
      </c>
      <c r="E40" s="99">
        <f t="shared" si="14"/>
        <v>0.614</v>
      </c>
      <c r="F40" s="46">
        <v>2149</v>
      </c>
      <c r="G40" s="90" t="s">
        <v>19</v>
      </c>
      <c r="H40" s="4"/>
      <c r="I40" s="2"/>
      <c r="J40" s="2"/>
      <c r="K40" s="64"/>
      <c r="L40" s="67"/>
      <c r="M40" s="2"/>
      <c r="N40" s="241"/>
      <c r="O40" s="5"/>
      <c r="P40" s="3">
        <v>54860100522</v>
      </c>
      <c r="Q40" s="268">
        <v>54860100521</v>
      </c>
      <c r="S40" s="62">
        <f t="shared" si="0"/>
        <v>0</v>
      </c>
      <c r="T40" s="62">
        <f t="shared" si="1"/>
        <v>0</v>
      </c>
      <c r="U40" s="62">
        <f t="shared" si="2"/>
        <v>0</v>
      </c>
      <c r="V40" s="62">
        <f t="shared" si="3"/>
        <v>2149</v>
      </c>
      <c r="W40" s="62"/>
      <c r="X40" s="62"/>
      <c r="Z40" s="14">
        <f t="shared" si="6"/>
        <v>0</v>
      </c>
      <c r="AA40" s="14">
        <f t="shared" si="7"/>
        <v>0</v>
      </c>
      <c r="AB40" s="14">
        <f t="shared" si="8"/>
        <v>0</v>
      </c>
      <c r="AC40" s="14">
        <f t="shared" si="9"/>
        <v>0.614</v>
      </c>
      <c r="AD40" s="14"/>
      <c r="AE40" s="14"/>
    </row>
    <row r="41" spans="1:31" ht="12.75">
      <c r="A41" s="39" t="s">
        <v>49</v>
      </c>
      <c r="B41" s="222" t="s">
        <v>124</v>
      </c>
      <c r="C41" s="87">
        <v>0</v>
      </c>
      <c r="D41" s="54">
        <v>0.25</v>
      </c>
      <c r="E41" s="54">
        <f t="shared" si="14"/>
        <v>0.25</v>
      </c>
      <c r="F41" s="46">
        <v>875</v>
      </c>
      <c r="G41" s="90" t="s">
        <v>19</v>
      </c>
      <c r="H41" s="4"/>
      <c r="I41" s="2"/>
      <c r="J41" s="2"/>
      <c r="K41" s="64"/>
      <c r="L41" s="67"/>
      <c r="M41" s="2"/>
      <c r="N41" s="241"/>
      <c r="O41" s="5"/>
      <c r="P41" s="381">
        <v>54860100479</v>
      </c>
      <c r="Q41" s="268">
        <v>54860100479</v>
      </c>
      <c r="S41" s="62">
        <f t="shared" si="0"/>
        <v>0</v>
      </c>
      <c r="T41" s="62">
        <f t="shared" si="1"/>
        <v>0</v>
      </c>
      <c r="U41" s="62">
        <f t="shared" si="2"/>
        <v>0</v>
      </c>
      <c r="V41" s="62">
        <f t="shared" si="3"/>
        <v>875</v>
      </c>
      <c r="W41" s="62"/>
      <c r="X41" s="62"/>
      <c r="Z41" s="14">
        <f t="shared" si="6"/>
        <v>0</v>
      </c>
      <c r="AA41" s="14">
        <f t="shared" si="7"/>
        <v>0</v>
      </c>
      <c r="AB41" s="14">
        <f t="shared" si="8"/>
        <v>0</v>
      </c>
      <c r="AC41" s="14">
        <f t="shared" si="9"/>
        <v>0.25</v>
      </c>
      <c r="AD41" s="14"/>
      <c r="AE41" s="14"/>
    </row>
    <row r="42" spans="1:31" ht="25.5">
      <c r="A42" s="31"/>
      <c r="B42" s="97"/>
      <c r="C42" s="87">
        <v>0.25</v>
      </c>
      <c r="D42" s="54">
        <v>0.849</v>
      </c>
      <c r="E42" s="99">
        <f t="shared" si="14"/>
        <v>0.599</v>
      </c>
      <c r="F42" s="46">
        <v>2396</v>
      </c>
      <c r="G42" s="90" t="s">
        <v>17</v>
      </c>
      <c r="H42" s="4"/>
      <c r="I42" s="2"/>
      <c r="J42" s="2"/>
      <c r="K42" s="64"/>
      <c r="L42" s="67"/>
      <c r="M42" s="2"/>
      <c r="N42" s="241"/>
      <c r="O42" s="5"/>
      <c r="P42" s="382"/>
      <c r="Q42" s="292" t="s">
        <v>129</v>
      </c>
      <c r="S42" s="62">
        <f t="shared" si="0"/>
        <v>0</v>
      </c>
      <c r="T42" s="62">
        <f t="shared" si="1"/>
        <v>2396</v>
      </c>
      <c r="U42" s="62">
        <f t="shared" si="2"/>
        <v>0</v>
      </c>
      <c r="V42" s="62">
        <f t="shared" si="3"/>
        <v>0</v>
      </c>
      <c r="W42" s="62"/>
      <c r="X42" s="62"/>
      <c r="Z42" s="14">
        <f t="shared" si="6"/>
        <v>0</v>
      </c>
      <c r="AA42" s="14">
        <f t="shared" si="7"/>
        <v>0.599</v>
      </c>
      <c r="AB42" s="14">
        <f t="shared" si="8"/>
        <v>0</v>
      </c>
      <c r="AC42" s="14">
        <f t="shared" si="9"/>
        <v>0</v>
      </c>
      <c r="AD42" s="14"/>
      <c r="AE42" s="14"/>
    </row>
    <row r="43" spans="1:31" ht="12.75">
      <c r="A43" s="39" t="s">
        <v>50</v>
      </c>
      <c r="B43" s="83" t="s">
        <v>125</v>
      </c>
      <c r="C43" s="87">
        <v>0</v>
      </c>
      <c r="D43" s="54">
        <v>0.085</v>
      </c>
      <c r="E43" s="54">
        <f t="shared" si="14"/>
        <v>0.085</v>
      </c>
      <c r="F43" s="46">
        <v>255</v>
      </c>
      <c r="G43" s="90" t="s">
        <v>19</v>
      </c>
      <c r="H43" s="4"/>
      <c r="I43" s="2"/>
      <c r="J43" s="2"/>
      <c r="K43" s="64"/>
      <c r="L43" s="67"/>
      <c r="M43" s="2"/>
      <c r="N43" s="241"/>
      <c r="O43" s="5"/>
      <c r="P43" s="3">
        <v>54860100478</v>
      </c>
      <c r="Q43" s="292">
        <v>54860100478</v>
      </c>
      <c r="S43" s="62">
        <f t="shared" si="0"/>
        <v>0</v>
      </c>
      <c r="T43" s="62">
        <f t="shared" si="1"/>
        <v>0</v>
      </c>
      <c r="U43" s="62">
        <f t="shared" si="2"/>
        <v>0</v>
      </c>
      <c r="V43" s="62">
        <f t="shared" si="3"/>
        <v>255</v>
      </c>
      <c r="W43" s="62"/>
      <c r="X43" s="62"/>
      <c r="Z43" s="14">
        <f t="shared" si="6"/>
        <v>0</v>
      </c>
      <c r="AA43" s="14">
        <f t="shared" si="7"/>
        <v>0</v>
      </c>
      <c r="AB43" s="14">
        <f t="shared" si="8"/>
        <v>0</v>
      </c>
      <c r="AC43" s="14">
        <f t="shared" si="9"/>
        <v>0.085</v>
      </c>
      <c r="AD43" s="14"/>
      <c r="AE43" s="14"/>
    </row>
    <row r="44" spans="1:31" ht="12.75">
      <c r="A44" s="39" t="s">
        <v>108</v>
      </c>
      <c r="B44" s="222" t="s">
        <v>65</v>
      </c>
      <c r="C44" s="87">
        <v>0</v>
      </c>
      <c r="D44" s="54">
        <v>0.2</v>
      </c>
      <c r="E44" s="99">
        <f t="shared" si="14"/>
        <v>0.2</v>
      </c>
      <c r="F44" s="46">
        <v>800</v>
      </c>
      <c r="G44" s="90" t="s">
        <v>20</v>
      </c>
      <c r="H44" s="4"/>
      <c r="I44" s="2"/>
      <c r="J44" s="2"/>
      <c r="K44" s="64"/>
      <c r="L44" s="67"/>
      <c r="M44" s="2"/>
      <c r="N44" s="241"/>
      <c r="O44" s="5"/>
      <c r="P44" s="381">
        <v>54860100477</v>
      </c>
      <c r="Q44" s="292">
        <v>54860100427</v>
      </c>
      <c r="S44" s="62">
        <f t="shared" si="0"/>
        <v>800</v>
      </c>
      <c r="T44" s="62">
        <f t="shared" si="1"/>
        <v>0</v>
      </c>
      <c r="U44" s="62">
        <f t="shared" si="2"/>
        <v>0</v>
      </c>
      <c r="V44" s="62">
        <f t="shared" si="3"/>
        <v>0</v>
      </c>
      <c r="W44" s="62">
        <f>IF(G44=W$17,F44,0)</f>
        <v>0</v>
      </c>
      <c r="X44" s="62">
        <f>IF(G44=X$17,F44,0)</f>
        <v>0</v>
      </c>
      <c r="Z44" s="14">
        <f t="shared" si="6"/>
        <v>0.2</v>
      </c>
      <c r="AA44" s="14">
        <f t="shared" si="7"/>
        <v>0</v>
      </c>
      <c r="AB44" s="14">
        <f t="shared" si="8"/>
        <v>0</v>
      </c>
      <c r="AC44" s="14">
        <f t="shared" si="9"/>
        <v>0</v>
      </c>
      <c r="AD44" s="14">
        <f>IF(G44=AD$17,E44,0)</f>
        <v>0</v>
      </c>
      <c r="AE44" s="14">
        <f>IF(G44=AE$17,E44,0)</f>
        <v>0</v>
      </c>
    </row>
    <row r="45" spans="1:31" ht="12.75">
      <c r="A45" s="31"/>
      <c r="B45" s="97"/>
      <c r="C45" s="87">
        <v>0.2</v>
      </c>
      <c r="D45" s="54">
        <v>0.52</v>
      </c>
      <c r="E45" s="54">
        <f t="shared" si="14"/>
        <v>0.32</v>
      </c>
      <c r="F45" s="46">
        <v>960</v>
      </c>
      <c r="G45" s="90" t="s">
        <v>19</v>
      </c>
      <c r="H45" s="4"/>
      <c r="I45" s="2"/>
      <c r="J45" s="2"/>
      <c r="K45" s="64"/>
      <c r="L45" s="67"/>
      <c r="M45" s="2"/>
      <c r="N45" s="241"/>
      <c r="O45" s="5"/>
      <c r="P45" s="382"/>
      <c r="Q45" s="292">
        <v>54860100477</v>
      </c>
      <c r="S45" s="62">
        <f t="shared" si="0"/>
        <v>0</v>
      </c>
      <c r="T45" s="62">
        <f t="shared" si="1"/>
        <v>0</v>
      </c>
      <c r="U45" s="62">
        <f t="shared" si="2"/>
        <v>0</v>
      </c>
      <c r="V45" s="62">
        <f t="shared" si="3"/>
        <v>960</v>
      </c>
      <c r="W45" s="62"/>
      <c r="X45" s="62"/>
      <c r="Z45" s="14">
        <f t="shared" si="6"/>
        <v>0</v>
      </c>
      <c r="AA45" s="14">
        <f t="shared" si="7"/>
        <v>0</v>
      </c>
      <c r="AB45" s="14">
        <f t="shared" si="8"/>
        <v>0</v>
      </c>
      <c r="AC45" s="14">
        <f t="shared" si="9"/>
        <v>0.32</v>
      </c>
      <c r="AD45" s="14"/>
      <c r="AE45" s="14"/>
    </row>
    <row r="46" spans="1:31" ht="12.75">
      <c r="A46" s="39" t="s">
        <v>109</v>
      </c>
      <c r="B46" s="83" t="s">
        <v>66</v>
      </c>
      <c r="C46" s="87">
        <v>0</v>
      </c>
      <c r="D46" s="54">
        <v>0.2</v>
      </c>
      <c r="E46" s="99">
        <f t="shared" si="14"/>
        <v>0.2</v>
      </c>
      <c r="F46" s="46">
        <v>600</v>
      </c>
      <c r="G46" s="90" t="s">
        <v>19</v>
      </c>
      <c r="H46" s="4"/>
      <c r="I46" s="2"/>
      <c r="J46" s="2"/>
      <c r="K46" s="64"/>
      <c r="L46" s="67"/>
      <c r="M46" s="2"/>
      <c r="N46" s="241"/>
      <c r="O46" s="5"/>
      <c r="P46" s="3">
        <v>54860100474</v>
      </c>
      <c r="Q46" s="292">
        <v>54860100474</v>
      </c>
      <c r="S46" s="62">
        <f t="shared" si="0"/>
        <v>0</v>
      </c>
      <c r="T46" s="62">
        <f t="shared" si="1"/>
        <v>0</v>
      </c>
      <c r="U46" s="62">
        <f t="shared" si="2"/>
        <v>0</v>
      </c>
      <c r="V46" s="62">
        <f t="shared" si="3"/>
        <v>600</v>
      </c>
      <c r="W46" s="62">
        <f>IF(G46=W$17,F46,0)</f>
        <v>0</v>
      </c>
      <c r="X46" s="62">
        <f>IF(G46=X$17,F46,0)</f>
        <v>0</v>
      </c>
      <c r="Z46" s="14">
        <f t="shared" si="6"/>
        <v>0</v>
      </c>
      <c r="AA46" s="14">
        <f t="shared" si="7"/>
        <v>0</v>
      </c>
      <c r="AB46" s="14">
        <f t="shared" si="8"/>
        <v>0</v>
      </c>
      <c r="AC46" s="14">
        <f t="shared" si="9"/>
        <v>0.2</v>
      </c>
      <c r="AD46" s="14">
        <f>IF(G46=AD$17,E46,0)</f>
        <v>0</v>
      </c>
      <c r="AE46" s="14">
        <f>IF(G46=AE$17,E46,0)</f>
        <v>0</v>
      </c>
    </row>
    <row r="47" spans="1:31" ht="38.25">
      <c r="A47" s="39" t="s">
        <v>110</v>
      </c>
      <c r="B47" s="229" t="s">
        <v>67</v>
      </c>
      <c r="C47" s="87">
        <v>0</v>
      </c>
      <c r="D47" s="54">
        <v>1.65</v>
      </c>
      <c r="E47" s="54">
        <f t="shared" si="14"/>
        <v>1.65</v>
      </c>
      <c r="F47" s="46">
        <v>12600</v>
      </c>
      <c r="G47" s="90" t="s">
        <v>20</v>
      </c>
      <c r="H47" s="4"/>
      <c r="I47" s="2"/>
      <c r="J47" s="2"/>
      <c r="K47" s="64"/>
      <c r="L47" s="67"/>
      <c r="M47" s="2"/>
      <c r="N47" s="241"/>
      <c r="O47" s="5"/>
      <c r="P47" s="381">
        <v>54860100481</v>
      </c>
      <c r="Q47" s="292" t="s">
        <v>128</v>
      </c>
      <c r="S47" s="62">
        <f t="shared" si="0"/>
        <v>12600</v>
      </c>
      <c r="T47" s="62">
        <f t="shared" si="1"/>
        <v>0</v>
      </c>
      <c r="U47" s="62">
        <f t="shared" si="2"/>
        <v>0</v>
      </c>
      <c r="V47" s="62">
        <f t="shared" si="3"/>
        <v>0</v>
      </c>
      <c r="W47" s="62">
        <f>IF(G47=W$17,F47,0)</f>
        <v>0</v>
      </c>
      <c r="X47" s="62">
        <f>IF(G47=X$17,F47,0)</f>
        <v>0</v>
      </c>
      <c r="Z47" s="14">
        <f t="shared" si="6"/>
        <v>1.65</v>
      </c>
      <c r="AA47" s="14">
        <f t="shared" si="7"/>
        <v>0</v>
      </c>
      <c r="AB47" s="14">
        <f t="shared" si="8"/>
        <v>0</v>
      </c>
      <c r="AC47" s="14">
        <f t="shared" si="9"/>
        <v>0</v>
      </c>
      <c r="AD47" s="14">
        <f>IF(G47=AD$17,E47,0)</f>
        <v>0</v>
      </c>
      <c r="AE47" s="14">
        <f>IF(G47=AE$17,E47,0)</f>
        <v>0</v>
      </c>
    </row>
    <row r="48" spans="1:31" ht="12.75">
      <c r="A48" s="102"/>
      <c r="B48" s="231"/>
      <c r="C48" s="87">
        <v>1.65</v>
      </c>
      <c r="D48" s="54">
        <v>2.52</v>
      </c>
      <c r="E48" s="99">
        <f t="shared" si="14"/>
        <v>0.8700000000000001</v>
      </c>
      <c r="F48" s="46">
        <v>12600</v>
      </c>
      <c r="G48" s="90" t="s">
        <v>17</v>
      </c>
      <c r="H48" s="4"/>
      <c r="I48" s="2"/>
      <c r="J48" s="2"/>
      <c r="K48" s="64"/>
      <c r="L48" s="67"/>
      <c r="M48" s="2"/>
      <c r="N48" s="241"/>
      <c r="O48" s="5"/>
      <c r="P48" s="383"/>
      <c r="Q48" s="292"/>
      <c r="S48" s="62">
        <f>IF(G48=S$17,F48,0)</f>
        <v>0</v>
      </c>
      <c r="T48" s="62">
        <f>IF(G48=T$17,F48,0)</f>
        <v>12600</v>
      </c>
      <c r="U48" s="62">
        <f>IF(G48=U$17,F48,0)</f>
        <v>0</v>
      </c>
      <c r="V48" s="62">
        <f>IF(G48=V$17,F48,0)</f>
        <v>0</v>
      </c>
      <c r="W48" s="62">
        <f>IF(G48=W$17,F48,0)</f>
        <v>0</v>
      </c>
      <c r="X48" s="62">
        <f>IF(G48=X$17,F48,0)</f>
        <v>0</v>
      </c>
      <c r="Z48" s="14">
        <f t="shared" si="6"/>
        <v>0</v>
      </c>
      <c r="AA48" s="14">
        <f t="shared" si="7"/>
        <v>0.8700000000000001</v>
      </c>
      <c r="AB48" s="14">
        <f t="shared" si="8"/>
        <v>0</v>
      </c>
      <c r="AC48" s="14">
        <f>IF(G48=AC$17,E48,0)</f>
        <v>0</v>
      </c>
      <c r="AD48" s="14">
        <f>IF(G48=AD$17,E48,0)</f>
        <v>0</v>
      </c>
      <c r="AE48" s="14">
        <f>IF(G48=AE$17,E48,0)</f>
        <v>0</v>
      </c>
    </row>
    <row r="49" spans="1:31" ht="12.75" customHeight="1">
      <c r="A49" s="102"/>
      <c r="B49" s="226"/>
      <c r="C49" s="87">
        <v>2.52</v>
      </c>
      <c r="D49" s="54">
        <v>2.85</v>
      </c>
      <c r="E49" s="99">
        <f t="shared" si="14"/>
        <v>0.33000000000000007</v>
      </c>
      <c r="F49" s="46">
        <v>990</v>
      </c>
      <c r="G49" s="90" t="s">
        <v>19</v>
      </c>
      <c r="H49" s="4"/>
      <c r="I49" s="2"/>
      <c r="J49" s="2"/>
      <c r="K49" s="64"/>
      <c r="L49" s="67"/>
      <c r="M49" s="2"/>
      <c r="N49" s="241"/>
      <c r="O49" s="5"/>
      <c r="P49" s="383"/>
      <c r="Q49" s="292">
        <v>54860100527</v>
      </c>
      <c r="S49" s="62">
        <f t="shared" si="0"/>
        <v>0</v>
      </c>
      <c r="T49" s="62">
        <f t="shared" si="1"/>
        <v>0</v>
      </c>
      <c r="U49" s="62">
        <f t="shared" si="2"/>
        <v>0</v>
      </c>
      <c r="V49" s="62">
        <f t="shared" si="3"/>
        <v>990</v>
      </c>
      <c r="W49" s="62">
        <f>IF(G49=W$17,F49,0)</f>
        <v>0</v>
      </c>
      <c r="X49" s="62">
        <f>IF(G49=X$17,F49,0)</f>
        <v>0</v>
      </c>
      <c r="Z49" s="14">
        <f t="shared" si="6"/>
        <v>0</v>
      </c>
      <c r="AA49" s="14">
        <f t="shared" si="7"/>
        <v>0</v>
      </c>
      <c r="AB49" s="14">
        <f t="shared" si="8"/>
        <v>0</v>
      </c>
      <c r="AC49" s="14">
        <f t="shared" si="9"/>
        <v>0.33000000000000007</v>
      </c>
      <c r="AD49" s="14">
        <f>IF(G49=AD$17,E49,0)</f>
        <v>0</v>
      </c>
      <c r="AE49" s="14">
        <f>IF(G49=AE$17,E49,0)</f>
        <v>0</v>
      </c>
    </row>
    <row r="50" spans="1:31" ht="12.75" customHeight="1" thickBot="1">
      <c r="A50" s="227"/>
      <c r="B50" s="228"/>
      <c r="C50" s="93">
        <v>2.85</v>
      </c>
      <c r="D50" s="94">
        <v>3</v>
      </c>
      <c r="E50" s="54">
        <f t="shared" si="14"/>
        <v>0.1499999999999999</v>
      </c>
      <c r="F50" s="95">
        <v>450</v>
      </c>
      <c r="G50" s="109" t="s">
        <v>20</v>
      </c>
      <c r="H50" s="18"/>
      <c r="I50" s="19"/>
      <c r="J50" s="19"/>
      <c r="K50" s="70"/>
      <c r="L50" s="72"/>
      <c r="M50" s="19"/>
      <c r="N50" s="243"/>
      <c r="O50" s="17"/>
      <c r="P50" s="384"/>
      <c r="Q50" s="302">
        <v>54860100527</v>
      </c>
      <c r="S50" s="62">
        <f t="shared" si="0"/>
        <v>450</v>
      </c>
      <c r="T50" s="62">
        <f t="shared" si="1"/>
        <v>0</v>
      </c>
      <c r="U50" s="62">
        <f t="shared" si="2"/>
        <v>0</v>
      </c>
      <c r="V50" s="62">
        <f t="shared" si="3"/>
        <v>0</v>
      </c>
      <c r="W50" s="62">
        <f>IF(G50=W$17,F50,0)</f>
        <v>0</v>
      </c>
      <c r="X50" s="62">
        <f>IF(G50=X$17,F50,0)</f>
        <v>0</v>
      </c>
      <c r="Z50" s="14">
        <f t="shared" si="6"/>
        <v>0.1499999999999999</v>
      </c>
      <c r="AA50" s="14">
        <f t="shared" si="7"/>
        <v>0</v>
      </c>
      <c r="AB50" s="14">
        <f t="shared" si="8"/>
        <v>0</v>
      </c>
      <c r="AC50" s="14">
        <f t="shared" si="9"/>
        <v>0</v>
      </c>
      <c r="AD50" s="14">
        <f>IF(G50=AD$17,E50,0)</f>
        <v>0</v>
      </c>
      <c r="AE50" s="14">
        <f>IF(G50=AE$17,E50,0)</f>
        <v>0</v>
      </c>
    </row>
    <row r="51" spans="1:31" ht="14.25" thickBot="1" thickTop="1">
      <c r="A51" s="35">
        <f>COUNTA(A18:A50)</f>
        <v>21</v>
      </c>
      <c r="B51" s="7" t="s">
        <v>22</v>
      </c>
      <c r="E51" s="55">
        <f>SUM(E18:E50)</f>
        <v>16.546999999999997</v>
      </c>
      <c r="F51" s="37">
        <f>SUM(F18:F50)</f>
        <v>88071</v>
      </c>
      <c r="G51" s="7"/>
      <c r="H51" s="35">
        <f>COUNTA(H18:H50)</f>
        <v>0</v>
      </c>
      <c r="I51" s="9"/>
      <c r="J51" s="9"/>
      <c r="K51" s="66">
        <f>SUM(K18:K50)</f>
        <v>0</v>
      </c>
      <c r="L51" s="37">
        <f>SUM(L18:L50)</f>
        <v>0</v>
      </c>
      <c r="S51" s="63">
        <f aca="true" t="shared" si="15" ref="S51:X51">SUM(S18:S50)</f>
        <v>55435</v>
      </c>
      <c r="T51" s="63">
        <f t="shared" si="15"/>
        <v>22238</v>
      </c>
      <c r="U51" s="63">
        <f t="shared" si="15"/>
        <v>0</v>
      </c>
      <c r="V51" s="63">
        <f t="shared" si="15"/>
        <v>10398</v>
      </c>
      <c r="W51" s="63">
        <f t="shared" si="15"/>
        <v>0</v>
      </c>
      <c r="X51" s="63">
        <f t="shared" si="15"/>
        <v>0</v>
      </c>
      <c r="Z51" s="15">
        <f aca="true" t="shared" si="16" ref="Z51:AE51">SUM(Z18:Z50)</f>
        <v>10.502</v>
      </c>
      <c r="AA51" s="15">
        <f t="shared" si="16"/>
        <v>2.8360000000000003</v>
      </c>
      <c r="AB51" s="15">
        <f t="shared" si="16"/>
        <v>0</v>
      </c>
      <c r="AC51" s="15">
        <f t="shared" si="16"/>
        <v>3.209</v>
      </c>
      <c r="AD51" s="15">
        <f t="shared" si="16"/>
        <v>0</v>
      </c>
      <c r="AE51" s="15">
        <f t="shared" si="16"/>
        <v>0</v>
      </c>
    </row>
    <row r="52" spans="1:11" ht="12.75">
      <c r="A52" s="10" t="s">
        <v>15</v>
      </c>
      <c r="B52" s="10" t="s">
        <v>16</v>
      </c>
      <c r="E52" s="56">
        <f>Z51</f>
        <v>10.502</v>
      </c>
      <c r="F52" s="12">
        <f>S51</f>
        <v>55435</v>
      </c>
      <c r="G52" s="9"/>
      <c r="H52" s="10" t="s">
        <v>15</v>
      </c>
      <c r="I52" s="9"/>
      <c r="J52" s="9"/>
      <c r="K52" s="9"/>
    </row>
    <row r="53" spans="1:11" ht="12.75">
      <c r="A53" s="10"/>
      <c r="B53" s="10" t="s">
        <v>17</v>
      </c>
      <c r="E53" s="56">
        <f>AA51</f>
        <v>2.8360000000000003</v>
      </c>
      <c r="F53" s="12">
        <f>T51</f>
        <v>22238</v>
      </c>
      <c r="G53" s="9"/>
      <c r="H53" s="9"/>
      <c r="I53" s="9"/>
      <c r="J53" s="9"/>
      <c r="K53" s="9"/>
    </row>
    <row r="54" spans="1:11" ht="12.75">
      <c r="A54" s="10"/>
      <c r="B54" s="10" t="s">
        <v>18</v>
      </c>
      <c r="E54" s="56">
        <f>AB51</f>
        <v>0</v>
      </c>
      <c r="F54" s="12">
        <f>U51</f>
        <v>0</v>
      </c>
      <c r="G54" s="10"/>
      <c r="H54" s="10"/>
      <c r="I54" s="10"/>
      <c r="J54" s="10"/>
      <c r="K54" s="10"/>
    </row>
    <row r="55" spans="2:6" ht="12.75">
      <c r="B55" s="1" t="s">
        <v>19</v>
      </c>
      <c r="E55" s="56">
        <f>AC51</f>
        <v>3.209</v>
      </c>
      <c r="F55" s="12">
        <f>V51</f>
        <v>10398</v>
      </c>
    </row>
    <row r="56" spans="5:6" ht="12.75">
      <c r="E56" s="61"/>
      <c r="F56" s="12"/>
    </row>
    <row r="57" spans="1:17" ht="12.75">
      <c r="A57" s="363" t="s">
        <v>112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</row>
    <row r="58" ht="13.5" thickBot="1"/>
    <row r="59" spans="1:17" ht="14.25" customHeight="1" thickBot="1" thickTop="1">
      <c r="A59" s="389" t="s">
        <v>149</v>
      </c>
      <c r="B59" s="391" t="s">
        <v>28</v>
      </c>
      <c r="C59" s="396" t="s">
        <v>3</v>
      </c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8"/>
      <c r="O59" s="399"/>
      <c r="P59" s="368" t="s">
        <v>147</v>
      </c>
      <c r="Q59" s="369"/>
    </row>
    <row r="60" spans="1:17" ht="13.5" customHeight="1" thickTop="1">
      <c r="A60" s="392"/>
      <c r="B60" s="393"/>
      <c r="C60" s="389" t="s">
        <v>156</v>
      </c>
      <c r="D60" s="390"/>
      <c r="E60" s="390"/>
      <c r="F60" s="390"/>
      <c r="G60" s="391"/>
      <c r="H60" s="372" t="s">
        <v>151</v>
      </c>
      <c r="I60" s="373"/>
      <c r="J60" s="373"/>
      <c r="K60" s="373"/>
      <c r="L60" s="373"/>
      <c r="M60" s="373"/>
      <c r="N60" s="374"/>
      <c r="O60" s="369" t="s">
        <v>146</v>
      </c>
      <c r="P60" s="370"/>
      <c r="Q60" s="371"/>
    </row>
    <row r="61" spans="1:17" ht="12.75" customHeight="1">
      <c r="A61" s="392"/>
      <c r="B61" s="393"/>
      <c r="C61" s="392" t="s">
        <v>5</v>
      </c>
      <c r="D61" s="377"/>
      <c r="E61" s="377" t="s">
        <v>6</v>
      </c>
      <c r="F61" s="377" t="s">
        <v>11</v>
      </c>
      <c r="G61" s="393" t="s">
        <v>7</v>
      </c>
      <c r="H61" s="392" t="s">
        <v>8</v>
      </c>
      <c r="I61" s="377" t="s">
        <v>9</v>
      </c>
      <c r="J61" s="377"/>
      <c r="K61" s="377" t="s">
        <v>10</v>
      </c>
      <c r="L61" s="377" t="s">
        <v>11</v>
      </c>
      <c r="M61" s="377" t="s">
        <v>158</v>
      </c>
      <c r="N61" s="377" t="s">
        <v>12</v>
      </c>
      <c r="O61" s="375"/>
      <c r="P61" s="379" t="s">
        <v>4</v>
      </c>
      <c r="Q61" s="375" t="s">
        <v>159</v>
      </c>
    </row>
    <row r="62" spans="1:31" ht="53.25" customHeight="1" thickBot="1">
      <c r="A62" s="395"/>
      <c r="B62" s="394"/>
      <c r="C62" s="16" t="s">
        <v>13</v>
      </c>
      <c r="D62" s="19" t="s">
        <v>14</v>
      </c>
      <c r="E62" s="378"/>
      <c r="F62" s="378"/>
      <c r="G62" s="394"/>
      <c r="H62" s="395"/>
      <c r="I62" s="19" t="s">
        <v>0</v>
      </c>
      <c r="J62" s="19" t="s">
        <v>157</v>
      </c>
      <c r="K62" s="378"/>
      <c r="L62" s="378"/>
      <c r="M62" s="378"/>
      <c r="N62" s="378"/>
      <c r="O62" s="376"/>
      <c r="P62" s="380"/>
      <c r="Q62" s="376"/>
      <c r="S62" s="385" t="s">
        <v>23</v>
      </c>
      <c r="T62" s="386"/>
      <c r="U62" s="386"/>
      <c r="V62" s="386"/>
      <c r="W62" s="386"/>
      <c r="X62" s="387"/>
      <c r="Z62" s="340" t="s">
        <v>6</v>
      </c>
      <c r="AA62" s="341"/>
      <c r="AB62" s="341"/>
      <c r="AC62" s="341"/>
      <c r="AD62" s="341"/>
      <c r="AE62" s="342"/>
    </row>
    <row r="63" spans="1:31" ht="14.25" thickBot="1" thickTop="1">
      <c r="A63" s="26">
        <v>1</v>
      </c>
      <c r="B63" s="27">
        <v>2</v>
      </c>
      <c r="C63" s="28">
        <v>3</v>
      </c>
      <c r="D63" s="29">
        <v>4</v>
      </c>
      <c r="E63" s="29">
        <v>5</v>
      </c>
      <c r="F63" s="29">
        <v>6</v>
      </c>
      <c r="G63" s="30">
        <v>7</v>
      </c>
      <c r="H63" s="28">
        <v>8</v>
      </c>
      <c r="I63" s="29">
        <v>9</v>
      </c>
      <c r="J63" s="29">
        <v>10</v>
      </c>
      <c r="K63" s="29">
        <v>11</v>
      </c>
      <c r="L63" s="29">
        <v>12</v>
      </c>
      <c r="M63" s="29">
        <v>13</v>
      </c>
      <c r="N63" s="264">
        <v>14</v>
      </c>
      <c r="O63" s="30">
        <v>15</v>
      </c>
      <c r="P63" s="271">
        <v>16</v>
      </c>
      <c r="Q63" s="267">
        <v>17</v>
      </c>
      <c r="S63" s="13" t="s">
        <v>20</v>
      </c>
      <c r="T63" s="13" t="s">
        <v>17</v>
      </c>
      <c r="U63" s="13" t="s">
        <v>18</v>
      </c>
      <c r="V63" s="13" t="s">
        <v>19</v>
      </c>
      <c r="W63" s="13"/>
      <c r="X63" s="13"/>
      <c r="Z63" s="13" t="s">
        <v>20</v>
      </c>
      <c r="AA63" s="13" t="s">
        <v>17</v>
      </c>
      <c r="AB63" s="13" t="s">
        <v>18</v>
      </c>
      <c r="AC63" s="13" t="s">
        <v>19</v>
      </c>
      <c r="AD63" s="13"/>
      <c r="AE63" s="13"/>
    </row>
    <row r="64" spans="1:31" ht="14.25" thickTop="1">
      <c r="A64" s="58"/>
      <c r="B64" s="88" t="s">
        <v>32</v>
      </c>
      <c r="C64" s="101"/>
      <c r="D64" s="60"/>
      <c r="E64" s="60">
        <f>D64-C64</f>
        <v>0</v>
      </c>
      <c r="F64" s="60"/>
      <c r="G64" s="59"/>
      <c r="H64" s="101"/>
      <c r="I64" s="33"/>
      <c r="J64" s="33"/>
      <c r="K64" s="69"/>
      <c r="L64" s="71"/>
      <c r="M64" s="33"/>
      <c r="N64" s="265"/>
      <c r="O64" s="34"/>
      <c r="P64" s="58"/>
      <c r="Q64" s="273"/>
      <c r="S64" s="62">
        <f aca="true" t="shared" si="17" ref="S64:S77">IF(G64=S$17,F64,0)</f>
        <v>0</v>
      </c>
      <c r="T64" s="62">
        <f aca="true" t="shared" si="18" ref="T64:T77">IF(G64=T$17,F64,0)</f>
        <v>0</v>
      </c>
      <c r="U64" s="62">
        <f>IF(G64=U$17,F64,0)</f>
        <v>0</v>
      </c>
      <c r="V64" s="62">
        <f aca="true" t="shared" si="19" ref="V64:V77">IF(G64=V$17,F64,0)</f>
        <v>0</v>
      </c>
      <c r="W64" s="62">
        <f>IF(G64=W$17,F64,0)</f>
        <v>0</v>
      </c>
      <c r="X64" s="62">
        <f>IF(G64=X$17,F64,0)</f>
        <v>0</v>
      </c>
      <c r="Z64" s="14">
        <f>IF(G64=Z$17,E64,0)</f>
        <v>0</v>
      </c>
      <c r="AA64" s="14">
        <f>IF(G64=AA$17,E64,0)</f>
        <v>0</v>
      </c>
      <c r="AB64" s="14">
        <f>IF(G64=AB$17,E64,0)</f>
        <v>0</v>
      </c>
      <c r="AC64" s="14">
        <f>IF(G64=AC$17,E64,0)</f>
        <v>0</v>
      </c>
      <c r="AD64" s="14">
        <f>IF(G64=AD$17,E64,0)</f>
        <v>0</v>
      </c>
      <c r="AE64" s="14">
        <f>IF(G64=AE$17,E64,0)</f>
        <v>0</v>
      </c>
    </row>
    <row r="65" spans="1:31" ht="12.75">
      <c r="A65" s="214" t="s">
        <v>33</v>
      </c>
      <c r="B65" s="222" t="s">
        <v>68</v>
      </c>
      <c r="C65" s="98">
        <v>0</v>
      </c>
      <c r="D65" s="99">
        <v>0.73</v>
      </c>
      <c r="E65" s="99">
        <f>D65-C65</f>
        <v>0.73</v>
      </c>
      <c r="F65" s="100">
        <v>3650</v>
      </c>
      <c r="G65" s="91" t="s">
        <v>20</v>
      </c>
      <c r="H65" s="32"/>
      <c r="I65" s="2"/>
      <c r="J65" s="2"/>
      <c r="K65" s="64"/>
      <c r="L65" s="67"/>
      <c r="M65" s="2"/>
      <c r="N65" s="241"/>
      <c r="O65" s="5"/>
      <c r="P65" s="365">
        <v>54860040448</v>
      </c>
      <c r="Q65" s="273">
        <v>54860040448</v>
      </c>
      <c r="S65" s="62">
        <f t="shared" si="17"/>
        <v>3650</v>
      </c>
      <c r="T65" s="62">
        <f t="shared" si="18"/>
        <v>0</v>
      </c>
      <c r="U65" s="62">
        <f>IF(G65=U$17,F65,0)</f>
        <v>0</v>
      </c>
      <c r="V65" s="62">
        <f t="shared" si="19"/>
        <v>0</v>
      </c>
      <c r="W65" s="62">
        <f>IF(G65=W$17,F65,0)</f>
        <v>0</v>
      </c>
      <c r="X65" s="62">
        <f>IF(G65=X$17,F65,0)</f>
        <v>0</v>
      </c>
      <c r="Z65" s="14">
        <f>IF(G65=Z$17,E65,0)</f>
        <v>0.73</v>
      </c>
      <c r="AA65" s="14">
        <f>IF(G65=AA$17,E65,0)</f>
        <v>0</v>
      </c>
      <c r="AB65" s="14">
        <f>IF(G65=AB$17,E65,0)</f>
        <v>0</v>
      </c>
      <c r="AC65" s="14">
        <f>IF(G65=AC$17,E65,0)</f>
        <v>0</v>
      </c>
      <c r="AD65" s="14">
        <f>IF(G65=AD$17,E65,0)</f>
        <v>0</v>
      </c>
      <c r="AE65" s="14">
        <f>IF(G65=AE$17,E65,0)</f>
        <v>0</v>
      </c>
    </row>
    <row r="66" spans="1:31" ht="13.5" customHeight="1" hidden="1" thickBot="1">
      <c r="A66" s="102"/>
      <c r="B66" s="230"/>
      <c r="C66" s="87"/>
      <c r="D66" s="54"/>
      <c r="E66" s="99">
        <f>D66-C66</f>
        <v>0</v>
      </c>
      <c r="F66" s="46"/>
      <c r="G66" s="89" t="s">
        <v>20</v>
      </c>
      <c r="H66" s="4"/>
      <c r="I66" s="2"/>
      <c r="J66" s="2"/>
      <c r="K66" s="64"/>
      <c r="L66" s="67"/>
      <c r="M66" s="2"/>
      <c r="N66" s="241"/>
      <c r="O66" s="5"/>
      <c r="P66" s="367"/>
      <c r="Q66" s="273">
        <v>5486004</v>
      </c>
      <c r="S66" s="62">
        <f t="shared" si="17"/>
        <v>0</v>
      </c>
      <c r="T66" s="62">
        <f t="shared" si="18"/>
        <v>0</v>
      </c>
      <c r="U66" s="62">
        <f>IF(G66=U$17,F66,0)</f>
        <v>0</v>
      </c>
      <c r="V66" s="62">
        <f t="shared" si="19"/>
        <v>0</v>
      </c>
      <c r="W66" s="62">
        <f>IF(G66=W$17,F66,0)</f>
        <v>0</v>
      </c>
      <c r="X66" s="62">
        <f>IF(G66=X$17,F66,0)</f>
        <v>0</v>
      </c>
      <c r="Z66" s="14">
        <f>IF(G66=Z$17,E66,0)</f>
        <v>0</v>
      </c>
      <c r="AA66" s="14">
        <f>IF(G66=AA$17,E66,0)</f>
        <v>0</v>
      </c>
      <c r="AB66" s="14">
        <f>IF(G66=AB$17,E66,0)</f>
        <v>0</v>
      </c>
      <c r="AC66" s="14">
        <f>IF(G66=AC$17,E66,0)</f>
        <v>0</v>
      </c>
      <c r="AD66" s="14">
        <f>IF(G66=AD$17,E66,0)</f>
        <v>0</v>
      </c>
      <c r="AE66" s="14">
        <f>IF(G66=AE$17,E66,0)</f>
        <v>0</v>
      </c>
    </row>
    <row r="67" spans="1:31" ht="13.5" customHeight="1">
      <c r="A67" s="31"/>
      <c r="B67" s="97"/>
      <c r="C67" s="87">
        <v>0.73</v>
      </c>
      <c r="D67" s="54">
        <v>0.77</v>
      </c>
      <c r="E67" s="99">
        <f>D67-C67</f>
        <v>0.040000000000000036</v>
      </c>
      <c r="F67" s="46">
        <v>200</v>
      </c>
      <c r="G67" s="90" t="s">
        <v>19</v>
      </c>
      <c r="H67" s="4"/>
      <c r="I67" s="2"/>
      <c r="J67" s="2"/>
      <c r="K67" s="64"/>
      <c r="L67" s="279"/>
      <c r="M67" s="2"/>
      <c r="N67" s="241"/>
      <c r="O67" s="5"/>
      <c r="P67" s="366"/>
      <c r="Q67" s="274">
        <v>54860040014</v>
      </c>
      <c r="S67" s="62">
        <f t="shared" si="17"/>
        <v>0</v>
      </c>
      <c r="T67" s="62">
        <f t="shared" si="18"/>
        <v>0</v>
      </c>
      <c r="U67" s="62"/>
      <c r="V67" s="62">
        <f t="shared" si="19"/>
        <v>200</v>
      </c>
      <c r="W67" s="62"/>
      <c r="X67" s="62"/>
      <c r="Z67" s="14"/>
      <c r="AA67" s="14"/>
      <c r="AB67" s="14"/>
      <c r="AC67" s="14"/>
      <c r="AD67" s="14"/>
      <c r="AE67" s="14"/>
    </row>
    <row r="68" spans="1:31" ht="12.75">
      <c r="A68" s="39" t="s">
        <v>34</v>
      </c>
      <c r="B68" s="222" t="s">
        <v>69</v>
      </c>
      <c r="C68" s="87">
        <v>0</v>
      </c>
      <c r="D68" s="54">
        <v>0.8</v>
      </c>
      <c r="E68" s="54">
        <f>D68-C68</f>
        <v>0.8</v>
      </c>
      <c r="F68" s="46">
        <v>4000</v>
      </c>
      <c r="G68" s="90" t="s">
        <v>20</v>
      </c>
      <c r="H68" s="4"/>
      <c r="I68" s="2"/>
      <c r="J68" s="2"/>
      <c r="K68" s="64"/>
      <c r="L68" s="67"/>
      <c r="M68" s="2"/>
      <c r="N68" s="241"/>
      <c r="O68" s="5"/>
      <c r="P68" s="365">
        <v>54860040450</v>
      </c>
      <c r="Q68" s="273">
        <v>54860040450</v>
      </c>
      <c r="S68" s="62">
        <f t="shared" si="17"/>
        <v>4000</v>
      </c>
      <c r="T68" s="62">
        <f t="shared" si="18"/>
        <v>0</v>
      </c>
      <c r="U68" s="62">
        <f aca="true" t="shared" si="20" ref="U68:U77">IF(G68=U$17,F68,0)</f>
        <v>0</v>
      </c>
      <c r="V68" s="62">
        <f t="shared" si="19"/>
        <v>0</v>
      </c>
      <c r="W68" s="62">
        <f>IF(G68=W$17,F68,0)</f>
        <v>0</v>
      </c>
      <c r="X68" s="62">
        <f>IF(G68=X$17,F68,0)</f>
        <v>0</v>
      </c>
      <c r="Z68" s="14">
        <f aca="true" t="shared" si="21" ref="Z68:Z77">IF(G68=Z$17,E68,0)</f>
        <v>0.8</v>
      </c>
      <c r="AA68" s="14">
        <f aca="true" t="shared" si="22" ref="AA68:AA77">IF(G68=AA$17,E68,0)</f>
        <v>0</v>
      </c>
      <c r="AB68" s="14">
        <f>IF(G68=AB$17,E68,0)</f>
        <v>0</v>
      </c>
      <c r="AC68" s="14">
        <f aca="true" t="shared" si="23" ref="AC68:AC77">IF(G68=AC$17,E68,0)</f>
        <v>0</v>
      </c>
      <c r="AD68" s="14">
        <f>IF(G68=AD$17,E68,0)</f>
        <v>0</v>
      </c>
      <c r="AE68" s="14">
        <f>IF(G68=AE$17,E68,0)</f>
        <v>0</v>
      </c>
    </row>
    <row r="69" spans="1:31" ht="12.75">
      <c r="A69" s="31"/>
      <c r="B69" s="97"/>
      <c r="C69" s="87">
        <v>0.8</v>
      </c>
      <c r="D69" s="54">
        <v>0.868</v>
      </c>
      <c r="E69" s="99">
        <f aca="true" t="shared" si="24" ref="E69:E77">D69-C69</f>
        <v>0.06799999999999995</v>
      </c>
      <c r="F69" s="46">
        <v>245</v>
      </c>
      <c r="G69" s="90" t="s">
        <v>19</v>
      </c>
      <c r="H69" s="4"/>
      <c r="I69" s="2"/>
      <c r="J69" s="2"/>
      <c r="K69" s="64"/>
      <c r="L69" s="67"/>
      <c r="M69" s="2"/>
      <c r="N69" s="241"/>
      <c r="O69" s="5"/>
      <c r="P69" s="366"/>
      <c r="Q69" s="273">
        <v>54860040450</v>
      </c>
      <c r="S69" s="62">
        <f t="shared" si="17"/>
        <v>0</v>
      </c>
      <c r="T69" s="62">
        <f t="shared" si="18"/>
        <v>0</v>
      </c>
      <c r="U69" s="62">
        <f t="shared" si="20"/>
        <v>0</v>
      </c>
      <c r="V69" s="62">
        <f t="shared" si="19"/>
        <v>245</v>
      </c>
      <c r="W69" s="62"/>
      <c r="X69" s="62"/>
      <c r="Z69" s="14">
        <f t="shared" si="21"/>
        <v>0</v>
      </c>
      <c r="AA69" s="14">
        <f t="shared" si="22"/>
        <v>0</v>
      </c>
      <c r="AB69" s="14"/>
      <c r="AC69" s="14">
        <f t="shared" si="23"/>
        <v>0.06799999999999995</v>
      </c>
      <c r="AD69" s="14"/>
      <c r="AE69" s="14"/>
    </row>
    <row r="70" spans="1:31" ht="12.75">
      <c r="A70" s="3" t="s">
        <v>35</v>
      </c>
      <c r="B70" s="83" t="s">
        <v>70</v>
      </c>
      <c r="C70" s="87">
        <v>0</v>
      </c>
      <c r="D70" s="54">
        <v>0.49</v>
      </c>
      <c r="E70" s="54">
        <f t="shared" si="24"/>
        <v>0.49</v>
      </c>
      <c r="F70" s="46">
        <v>2450</v>
      </c>
      <c r="G70" s="91" t="s">
        <v>20</v>
      </c>
      <c r="H70" s="4"/>
      <c r="I70" s="2"/>
      <c r="J70" s="2"/>
      <c r="K70" s="64"/>
      <c r="L70" s="67"/>
      <c r="M70" s="2"/>
      <c r="N70" s="241"/>
      <c r="O70" s="5"/>
      <c r="P70" s="277">
        <v>54860040449</v>
      </c>
      <c r="Q70" s="273">
        <v>54860040449</v>
      </c>
      <c r="S70" s="62">
        <f t="shared" si="17"/>
        <v>2450</v>
      </c>
      <c r="T70" s="62">
        <f t="shared" si="18"/>
        <v>0</v>
      </c>
      <c r="U70" s="62">
        <f t="shared" si="20"/>
        <v>0</v>
      </c>
      <c r="V70" s="62">
        <f t="shared" si="19"/>
        <v>0</v>
      </c>
      <c r="W70" s="62">
        <f aca="true" t="shared" si="25" ref="W70:W77">IF(G70=W$17,F70,0)</f>
        <v>0</v>
      </c>
      <c r="X70" s="62">
        <f aca="true" t="shared" si="26" ref="X70:X77">IF(G70=X$17,F70,0)</f>
        <v>0</v>
      </c>
      <c r="Z70" s="14">
        <f t="shared" si="21"/>
        <v>0.49</v>
      </c>
      <c r="AA70" s="14">
        <f t="shared" si="22"/>
        <v>0</v>
      </c>
      <c r="AB70" s="14">
        <f aca="true" t="shared" si="27" ref="AB70:AB77">IF(G70=AB$17,E70,0)</f>
        <v>0</v>
      </c>
      <c r="AC70" s="14">
        <f t="shared" si="23"/>
        <v>0</v>
      </c>
      <c r="AD70" s="14">
        <f aca="true" t="shared" si="28" ref="AD70:AD77">IF(G70=AD$17,E70,0)</f>
        <v>0</v>
      </c>
      <c r="AE70" s="14">
        <f aca="true" t="shared" si="29" ref="AE70:AE77">IF(G70=AE$17,E70,0)</f>
        <v>0</v>
      </c>
    </row>
    <row r="71" spans="1:31" ht="13.5" customHeight="1">
      <c r="A71" s="39" t="s">
        <v>36</v>
      </c>
      <c r="B71" s="222" t="s">
        <v>130</v>
      </c>
      <c r="C71" s="87">
        <v>0</v>
      </c>
      <c r="D71" s="54">
        <v>0.64</v>
      </c>
      <c r="E71" s="99">
        <f t="shared" si="24"/>
        <v>0.64</v>
      </c>
      <c r="F71" s="46">
        <v>2560</v>
      </c>
      <c r="G71" s="81" t="s">
        <v>17</v>
      </c>
      <c r="H71" s="4"/>
      <c r="I71" s="2"/>
      <c r="J71" s="2"/>
      <c r="K71" s="64"/>
      <c r="L71" s="67"/>
      <c r="M71" s="2"/>
      <c r="N71" s="241"/>
      <c r="O71" s="5"/>
      <c r="P71" s="365">
        <v>54860040451</v>
      </c>
      <c r="Q71" s="275">
        <v>54860040451</v>
      </c>
      <c r="S71" s="62">
        <f t="shared" si="17"/>
        <v>0</v>
      </c>
      <c r="T71" s="62">
        <f t="shared" si="18"/>
        <v>2560</v>
      </c>
      <c r="U71" s="62">
        <f t="shared" si="20"/>
        <v>0</v>
      </c>
      <c r="V71" s="62">
        <f t="shared" si="19"/>
        <v>0</v>
      </c>
      <c r="W71" s="62">
        <f t="shared" si="25"/>
        <v>0</v>
      </c>
      <c r="X71" s="62">
        <f t="shared" si="26"/>
        <v>0</v>
      </c>
      <c r="Z71" s="14">
        <f t="shared" si="21"/>
        <v>0</v>
      </c>
      <c r="AA71" s="14">
        <f t="shared" si="22"/>
        <v>0.64</v>
      </c>
      <c r="AB71" s="14">
        <f t="shared" si="27"/>
        <v>0</v>
      </c>
      <c r="AC71" s="14">
        <f t="shared" si="23"/>
        <v>0</v>
      </c>
      <c r="AD71" s="14">
        <f t="shared" si="28"/>
        <v>0</v>
      </c>
      <c r="AE71" s="14">
        <f t="shared" si="29"/>
        <v>0</v>
      </c>
    </row>
    <row r="72" spans="1:31" ht="25.5">
      <c r="A72" s="31"/>
      <c r="B72" s="97"/>
      <c r="C72" s="87">
        <v>0.64</v>
      </c>
      <c r="D72" s="54">
        <v>1.084</v>
      </c>
      <c r="E72" s="54">
        <f t="shared" si="24"/>
        <v>0.44400000000000006</v>
      </c>
      <c r="F72" s="46">
        <v>1776</v>
      </c>
      <c r="G72" s="81" t="s">
        <v>17</v>
      </c>
      <c r="H72" s="4"/>
      <c r="I72" s="2"/>
      <c r="J72" s="2"/>
      <c r="K72" s="64"/>
      <c r="L72" s="67"/>
      <c r="M72" s="2"/>
      <c r="N72" s="241"/>
      <c r="O72" s="5"/>
      <c r="P72" s="366"/>
      <c r="Q72" s="273" t="s">
        <v>134</v>
      </c>
      <c r="S72" s="62">
        <f t="shared" si="17"/>
        <v>0</v>
      </c>
      <c r="T72" s="62">
        <f t="shared" si="18"/>
        <v>1776</v>
      </c>
      <c r="U72" s="62">
        <f t="shared" si="20"/>
        <v>0</v>
      </c>
      <c r="V72" s="62">
        <f t="shared" si="19"/>
        <v>0</v>
      </c>
      <c r="W72" s="62">
        <f t="shared" si="25"/>
        <v>0</v>
      </c>
      <c r="X72" s="62">
        <f t="shared" si="26"/>
        <v>0</v>
      </c>
      <c r="Z72" s="14">
        <f t="shared" si="21"/>
        <v>0</v>
      </c>
      <c r="AA72" s="14">
        <f t="shared" si="22"/>
        <v>0.44400000000000006</v>
      </c>
      <c r="AB72" s="14">
        <f t="shared" si="27"/>
        <v>0</v>
      </c>
      <c r="AC72" s="14">
        <f t="shared" si="23"/>
        <v>0</v>
      </c>
      <c r="AD72" s="14">
        <f t="shared" si="28"/>
        <v>0</v>
      </c>
      <c r="AE72" s="14">
        <f t="shared" si="29"/>
        <v>0</v>
      </c>
    </row>
    <row r="73" spans="1:31" ht="14.25" customHeight="1">
      <c r="A73" s="3" t="s">
        <v>37</v>
      </c>
      <c r="B73" s="83" t="s">
        <v>71</v>
      </c>
      <c r="C73" s="87">
        <v>0</v>
      </c>
      <c r="D73" s="54">
        <v>0.137</v>
      </c>
      <c r="E73" s="99">
        <f t="shared" si="24"/>
        <v>0.137</v>
      </c>
      <c r="F73" s="46">
        <v>548</v>
      </c>
      <c r="G73" s="81" t="s">
        <v>17</v>
      </c>
      <c r="H73" s="4"/>
      <c r="I73" s="2"/>
      <c r="J73" s="2"/>
      <c r="K73" s="64"/>
      <c r="L73" s="67"/>
      <c r="M73" s="2"/>
      <c r="N73" s="241"/>
      <c r="O73" s="5"/>
      <c r="P73" s="280" t="s">
        <v>131</v>
      </c>
      <c r="Q73" s="281" t="s">
        <v>131</v>
      </c>
      <c r="S73" s="62">
        <f t="shared" si="17"/>
        <v>0</v>
      </c>
      <c r="T73" s="62">
        <f t="shared" si="18"/>
        <v>548</v>
      </c>
      <c r="U73" s="62">
        <f t="shared" si="20"/>
        <v>0</v>
      </c>
      <c r="V73" s="62">
        <f t="shared" si="19"/>
        <v>0</v>
      </c>
      <c r="W73" s="62">
        <f t="shared" si="25"/>
        <v>0</v>
      </c>
      <c r="X73" s="62">
        <f t="shared" si="26"/>
        <v>0</v>
      </c>
      <c r="Z73" s="14">
        <f t="shared" si="21"/>
        <v>0</v>
      </c>
      <c r="AA73" s="14">
        <f t="shared" si="22"/>
        <v>0.137</v>
      </c>
      <c r="AB73" s="14">
        <f t="shared" si="27"/>
        <v>0</v>
      </c>
      <c r="AC73" s="14">
        <f t="shared" si="23"/>
        <v>0</v>
      </c>
      <c r="AD73" s="14">
        <f t="shared" si="28"/>
        <v>0</v>
      </c>
      <c r="AE73" s="14">
        <f t="shared" si="29"/>
        <v>0</v>
      </c>
    </row>
    <row r="74" spans="1:31" ht="12.75">
      <c r="A74" s="39" t="s">
        <v>38</v>
      </c>
      <c r="B74" s="222" t="s">
        <v>72</v>
      </c>
      <c r="C74" s="87">
        <v>0</v>
      </c>
      <c r="D74" s="54">
        <v>0.37</v>
      </c>
      <c r="E74" s="54">
        <f t="shared" si="24"/>
        <v>0.37</v>
      </c>
      <c r="F74" s="46">
        <v>2220</v>
      </c>
      <c r="G74" s="90" t="s">
        <v>20</v>
      </c>
      <c r="H74" s="4"/>
      <c r="I74" s="2"/>
      <c r="J74" s="2"/>
      <c r="K74" s="64"/>
      <c r="L74" s="67"/>
      <c r="M74" s="2"/>
      <c r="N74" s="241"/>
      <c r="O74" s="5"/>
      <c r="P74" s="365">
        <v>54860040445</v>
      </c>
      <c r="Q74" s="275">
        <v>54860040445</v>
      </c>
      <c r="S74" s="62">
        <f t="shared" si="17"/>
        <v>2220</v>
      </c>
      <c r="T74" s="62">
        <f t="shared" si="18"/>
        <v>0</v>
      </c>
      <c r="U74" s="62">
        <f t="shared" si="20"/>
        <v>0</v>
      </c>
      <c r="V74" s="62">
        <f t="shared" si="19"/>
        <v>0</v>
      </c>
      <c r="W74" s="62">
        <f t="shared" si="25"/>
        <v>0</v>
      </c>
      <c r="X74" s="62">
        <f t="shared" si="26"/>
        <v>0</v>
      </c>
      <c r="Z74" s="14">
        <f t="shared" si="21"/>
        <v>0.37</v>
      </c>
      <c r="AA74" s="14">
        <f t="shared" si="22"/>
        <v>0</v>
      </c>
      <c r="AB74" s="14">
        <f t="shared" si="27"/>
        <v>0</v>
      </c>
      <c r="AC74" s="14">
        <f t="shared" si="23"/>
        <v>0</v>
      </c>
      <c r="AD74" s="14">
        <f t="shared" si="28"/>
        <v>0</v>
      </c>
      <c r="AE74" s="14">
        <f t="shared" si="29"/>
        <v>0</v>
      </c>
    </row>
    <row r="75" spans="1:31" ht="12.75">
      <c r="A75" s="102"/>
      <c r="B75" s="230"/>
      <c r="C75" s="87">
        <v>0.37</v>
      </c>
      <c r="D75" s="54">
        <v>0.57</v>
      </c>
      <c r="E75" s="99">
        <f t="shared" si="24"/>
        <v>0.19999999999999996</v>
      </c>
      <c r="F75" s="46">
        <v>1200</v>
      </c>
      <c r="G75" s="90" t="s">
        <v>20</v>
      </c>
      <c r="H75" s="4"/>
      <c r="I75" s="2"/>
      <c r="J75" s="2"/>
      <c r="K75" s="64"/>
      <c r="L75" s="67"/>
      <c r="M75" s="2"/>
      <c r="N75" s="241"/>
      <c r="O75" s="5"/>
      <c r="P75" s="367"/>
      <c r="Q75" s="275">
        <v>54860040445</v>
      </c>
      <c r="S75" s="62">
        <f t="shared" si="17"/>
        <v>1200</v>
      </c>
      <c r="T75" s="62">
        <f t="shared" si="18"/>
        <v>0</v>
      </c>
      <c r="U75" s="62">
        <f t="shared" si="20"/>
        <v>0</v>
      </c>
      <c r="V75" s="62">
        <f t="shared" si="19"/>
        <v>0</v>
      </c>
      <c r="W75" s="62">
        <f t="shared" si="25"/>
        <v>0</v>
      </c>
      <c r="X75" s="62">
        <f t="shared" si="26"/>
        <v>0</v>
      </c>
      <c r="Z75" s="14">
        <f t="shared" si="21"/>
        <v>0.19999999999999996</v>
      </c>
      <c r="AA75" s="14">
        <f t="shared" si="22"/>
        <v>0</v>
      </c>
      <c r="AB75" s="14">
        <f t="shared" si="27"/>
        <v>0</v>
      </c>
      <c r="AC75" s="14">
        <f t="shared" si="23"/>
        <v>0</v>
      </c>
      <c r="AD75" s="14">
        <f t="shared" si="28"/>
        <v>0</v>
      </c>
      <c r="AE75" s="48">
        <f t="shared" si="29"/>
        <v>0</v>
      </c>
    </row>
    <row r="76" spans="1:31" ht="12.75">
      <c r="A76" s="31"/>
      <c r="B76" s="97"/>
      <c r="C76" s="87">
        <v>0.57</v>
      </c>
      <c r="D76" s="54">
        <v>1.2</v>
      </c>
      <c r="E76" s="54">
        <f t="shared" si="24"/>
        <v>0.63</v>
      </c>
      <c r="F76" s="46">
        <v>3320</v>
      </c>
      <c r="G76" s="81" t="s">
        <v>17</v>
      </c>
      <c r="H76" s="4"/>
      <c r="I76" s="2"/>
      <c r="J76" s="2"/>
      <c r="K76" s="64"/>
      <c r="L76" s="67"/>
      <c r="M76" s="2"/>
      <c r="N76" s="241"/>
      <c r="O76" s="5"/>
      <c r="P76" s="366"/>
      <c r="Q76" s="275">
        <v>54860040445</v>
      </c>
      <c r="S76" s="62">
        <f t="shared" si="17"/>
        <v>0</v>
      </c>
      <c r="T76" s="62">
        <f t="shared" si="18"/>
        <v>3320</v>
      </c>
      <c r="U76" s="62">
        <f t="shared" si="20"/>
        <v>0</v>
      </c>
      <c r="V76" s="62">
        <f t="shared" si="19"/>
        <v>0</v>
      </c>
      <c r="W76" s="62">
        <f t="shared" si="25"/>
        <v>0</v>
      </c>
      <c r="X76" s="62">
        <f t="shared" si="26"/>
        <v>0</v>
      </c>
      <c r="Z76" s="14">
        <f t="shared" si="21"/>
        <v>0</v>
      </c>
      <c r="AA76" s="14">
        <f t="shared" si="22"/>
        <v>0.63</v>
      </c>
      <c r="AB76" s="14">
        <f t="shared" si="27"/>
        <v>0</v>
      </c>
      <c r="AC76" s="14">
        <f t="shared" si="23"/>
        <v>0</v>
      </c>
      <c r="AD76" s="14">
        <f t="shared" si="28"/>
        <v>0</v>
      </c>
      <c r="AE76" s="48">
        <f t="shared" si="29"/>
        <v>0</v>
      </c>
    </row>
    <row r="77" spans="1:31" ht="13.5" thickBot="1">
      <c r="A77" s="16" t="s">
        <v>39</v>
      </c>
      <c r="B77" s="92" t="s">
        <v>73</v>
      </c>
      <c r="C77" s="93">
        <v>0</v>
      </c>
      <c r="D77" s="94">
        <v>0.17</v>
      </c>
      <c r="E77" s="99">
        <f t="shared" si="24"/>
        <v>0.17</v>
      </c>
      <c r="F77" s="95">
        <v>680</v>
      </c>
      <c r="G77" s="96" t="s">
        <v>17</v>
      </c>
      <c r="H77" s="18"/>
      <c r="I77" s="19"/>
      <c r="J77" s="19"/>
      <c r="K77" s="70"/>
      <c r="L77" s="72"/>
      <c r="M77" s="19"/>
      <c r="N77" s="243"/>
      <c r="O77" s="17"/>
      <c r="P77" s="278">
        <v>54860040446</v>
      </c>
      <c r="Q77" s="276">
        <v>54860040446</v>
      </c>
      <c r="S77" s="62">
        <f t="shared" si="17"/>
        <v>0</v>
      </c>
      <c r="T77" s="62">
        <f t="shared" si="18"/>
        <v>680</v>
      </c>
      <c r="U77" s="62">
        <f t="shared" si="20"/>
        <v>0</v>
      </c>
      <c r="V77" s="62">
        <f t="shared" si="19"/>
        <v>0</v>
      </c>
      <c r="W77" s="62">
        <f t="shared" si="25"/>
        <v>0</v>
      </c>
      <c r="X77" s="62">
        <f t="shared" si="26"/>
        <v>0</v>
      </c>
      <c r="Z77" s="14">
        <f t="shared" si="21"/>
        <v>0</v>
      </c>
      <c r="AA77" s="14">
        <f t="shared" si="22"/>
        <v>0.17</v>
      </c>
      <c r="AB77" s="14">
        <f t="shared" si="27"/>
        <v>0</v>
      </c>
      <c r="AC77" s="14">
        <f t="shared" si="23"/>
        <v>0</v>
      </c>
      <c r="AD77" s="14">
        <f t="shared" si="28"/>
        <v>0</v>
      </c>
      <c r="AE77" s="48">
        <f t="shared" si="29"/>
        <v>0</v>
      </c>
    </row>
    <row r="78" spans="1:31" ht="14.25" thickBot="1" thickTop="1">
      <c r="A78" s="35">
        <f>COUNTA(A64:A77)</f>
        <v>7</v>
      </c>
      <c r="B78" s="7" t="s">
        <v>22</v>
      </c>
      <c r="E78" s="55">
        <f>SUM(E64:E77)</f>
        <v>4.719</v>
      </c>
      <c r="F78" s="37">
        <f>SUM(F64:F77)</f>
        <v>22849</v>
      </c>
      <c r="G78" s="7"/>
      <c r="H78" s="35">
        <f>COUNTA(H64:H77)</f>
        <v>0</v>
      </c>
      <c r="I78" s="9"/>
      <c r="J78" s="9"/>
      <c r="K78" s="66">
        <f>SUM(K64:K77)</f>
        <v>0</v>
      </c>
      <c r="L78" s="37">
        <f>SUM(L64:L77)</f>
        <v>0</v>
      </c>
      <c r="S78" s="63">
        <f aca="true" t="shared" si="30" ref="S78:X78">SUM(S64:S77)</f>
        <v>13520</v>
      </c>
      <c r="T78" s="63">
        <f t="shared" si="30"/>
        <v>8884</v>
      </c>
      <c r="U78" s="63">
        <f t="shared" si="30"/>
        <v>0</v>
      </c>
      <c r="V78" s="63">
        <f t="shared" si="30"/>
        <v>445</v>
      </c>
      <c r="W78" s="63">
        <f t="shared" si="30"/>
        <v>0</v>
      </c>
      <c r="X78" s="63">
        <f t="shared" si="30"/>
        <v>0</v>
      </c>
      <c r="Z78" s="15">
        <f aca="true" t="shared" si="31" ref="Z78:AE78">SUM(Z64:Z77)</f>
        <v>2.59</v>
      </c>
      <c r="AA78" s="15">
        <f t="shared" si="31"/>
        <v>2.021</v>
      </c>
      <c r="AB78" s="15">
        <f t="shared" si="31"/>
        <v>0</v>
      </c>
      <c r="AC78" s="15">
        <f t="shared" si="31"/>
        <v>0.06799999999999995</v>
      </c>
      <c r="AD78" s="15">
        <f t="shared" si="31"/>
        <v>0</v>
      </c>
      <c r="AE78" s="15">
        <f t="shared" si="31"/>
        <v>0</v>
      </c>
    </row>
    <row r="79" spans="1:25" ht="12.75">
      <c r="A79" s="10" t="s">
        <v>15</v>
      </c>
      <c r="B79" s="10" t="s">
        <v>16</v>
      </c>
      <c r="E79" s="56">
        <f>Z78</f>
        <v>2.59</v>
      </c>
      <c r="F79" s="12">
        <f>S78</f>
        <v>13520</v>
      </c>
      <c r="G79" s="9"/>
      <c r="H79" s="10" t="s">
        <v>15</v>
      </c>
      <c r="I79" s="9"/>
      <c r="J79" s="9"/>
      <c r="K79" s="9"/>
      <c r="Y79" s="25"/>
    </row>
    <row r="80" spans="1:25" ht="12.75">
      <c r="A80" s="10"/>
      <c r="B80" s="10" t="s">
        <v>17</v>
      </c>
      <c r="E80" s="56">
        <f>AA78</f>
        <v>2.021</v>
      </c>
      <c r="F80" s="12">
        <f>T78</f>
        <v>8884</v>
      </c>
      <c r="G80" s="9"/>
      <c r="H80" s="9"/>
      <c r="I80" s="9"/>
      <c r="J80" s="9"/>
      <c r="K80" s="9"/>
      <c r="Y80" s="25"/>
    </row>
    <row r="81" spans="1:11" ht="12.75">
      <c r="A81" s="10"/>
      <c r="B81" s="10" t="s">
        <v>18</v>
      </c>
      <c r="E81" s="56">
        <f>AB78</f>
        <v>0</v>
      </c>
      <c r="F81" s="12">
        <f>U78</f>
        <v>0</v>
      </c>
      <c r="G81" s="10"/>
      <c r="H81" s="10"/>
      <c r="I81" s="10"/>
      <c r="J81" s="10"/>
      <c r="K81" s="10"/>
    </row>
    <row r="82" spans="2:6" ht="12.75">
      <c r="B82" s="1" t="s">
        <v>19</v>
      </c>
      <c r="E82" s="56">
        <f>AC78</f>
        <v>0.06799999999999995</v>
      </c>
      <c r="F82" s="12">
        <f>V78</f>
        <v>445</v>
      </c>
    </row>
    <row r="83" ht="13.5" thickBot="1"/>
    <row r="84" spans="1:12" ht="13.5" thickBot="1">
      <c r="A84" s="6">
        <f>A51+A78</f>
        <v>28</v>
      </c>
      <c r="B84" s="7" t="s">
        <v>113</v>
      </c>
      <c r="C84" s="20"/>
      <c r="D84" s="21"/>
      <c r="E84" s="57">
        <f aca="true" t="shared" si="32" ref="E84:F88">E51+E78</f>
        <v>21.266</v>
      </c>
      <c r="F84" s="38">
        <f t="shared" si="32"/>
        <v>110920</v>
      </c>
      <c r="G84" s="7"/>
      <c r="H84" s="6">
        <f>H51+H78</f>
        <v>0</v>
      </c>
      <c r="I84" s="10"/>
      <c r="J84" s="7"/>
      <c r="K84" s="73">
        <f>K51+K78</f>
        <v>0</v>
      </c>
      <c r="L84" s="6">
        <f>L51+L78</f>
        <v>0</v>
      </c>
    </row>
    <row r="85" spans="1:9" ht="12.75">
      <c r="A85" s="10" t="s">
        <v>15</v>
      </c>
      <c r="B85" s="10" t="s">
        <v>16</v>
      </c>
      <c r="C85" s="22"/>
      <c r="D85" s="22"/>
      <c r="E85" s="56">
        <f t="shared" si="32"/>
        <v>13.092</v>
      </c>
      <c r="F85" s="12">
        <f t="shared" si="32"/>
        <v>68955</v>
      </c>
      <c r="G85" s="10"/>
      <c r="H85" s="10" t="s">
        <v>15</v>
      </c>
      <c r="I85" s="10"/>
    </row>
    <row r="86" spans="1:9" ht="12.75">
      <c r="A86" s="10"/>
      <c r="B86" s="10" t="s">
        <v>17</v>
      </c>
      <c r="C86" s="22"/>
      <c r="D86" s="22"/>
      <c r="E86" s="56">
        <f t="shared" si="32"/>
        <v>4.857</v>
      </c>
      <c r="F86" s="12">
        <f t="shared" si="32"/>
        <v>31122</v>
      </c>
      <c r="G86" s="10"/>
      <c r="H86" s="10"/>
      <c r="I86" s="10"/>
    </row>
    <row r="87" spans="1:9" ht="12.75">
      <c r="A87" s="10"/>
      <c r="B87" s="10" t="s">
        <v>18</v>
      </c>
      <c r="C87" s="22"/>
      <c r="D87" s="22"/>
      <c r="E87" s="56">
        <f t="shared" si="32"/>
        <v>0</v>
      </c>
      <c r="F87" s="12">
        <f t="shared" si="32"/>
        <v>0</v>
      </c>
      <c r="G87" s="10"/>
      <c r="H87" s="10"/>
      <c r="I87" s="10"/>
    </row>
    <row r="88" spans="1:9" ht="12.75">
      <c r="A88" s="10"/>
      <c r="B88" s="10" t="s">
        <v>19</v>
      </c>
      <c r="C88" s="11"/>
      <c r="D88" s="11"/>
      <c r="E88" s="56">
        <f t="shared" si="32"/>
        <v>3.277</v>
      </c>
      <c r="F88" s="12">
        <f t="shared" si="32"/>
        <v>10843</v>
      </c>
      <c r="G88" s="10"/>
      <c r="H88" s="10"/>
      <c r="I88" s="10"/>
    </row>
    <row r="89" spans="1:9" ht="12.75">
      <c r="A89" s="10"/>
      <c r="B89" s="10"/>
      <c r="C89" s="11"/>
      <c r="D89" s="11"/>
      <c r="E89" s="11"/>
      <c r="F89" s="11"/>
      <c r="G89" s="10"/>
      <c r="H89" s="10"/>
      <c r="I89" s="10"/>
    </row>
    <row r="91" spans="2:3" ht="12.75">
      <c r="B91" s="360" t="s">
        <v>160</v>
      </c>
      <c r="C91" s="360"/>
    </row>
    <row r="92" spans="2:14" ht="12.75" customHeight="1">
      <c r="B92" s="360" t="s">
        <v>144</v>
      </c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236"/>
    </row>
    <row r="93" spans="2:12" ht="12.75">
      <c r="B93" s="361" t="s">
        <v>25</v>
      </c>
      <c r="C93" s="361"/>
      <c r="D93" s="361"/>
      <c r="E93" s="361"/>
      <c r="F93" s="361"/>
      <c r="G93" s="361"/>
      <c r="H93" s="361"/>
      <c r="I93" s="361"/>
      <c r="J93" s="361"/>
      <c r="K93" s="361"/>
      <c r="L93" s="361"/>
    </row>
    <row r="94" spans="2:12" ht="12.75"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</row>
    <row r="95" spans="2:12" ht="45" customHeight="1">
      <c r="B95" s="303" t="s">
        <v>161</v>
      </c>
      <c r="C95" s="303"/>
      <c r="D95" s="303"/>
      <c r="E95" s="303"/>
      <c r="F95" s="303"/>
      <c r="G95" s="303"/>
      <c r="H95" s="303"/>
      <c r="I95" s="303"/>
      <c r="J95" s="237"/>
      <c r="K95" s="237"/>
      <c r="L95" s="237"/>
    </row>
    <row r="97" spans="2:3" ht="12.75">
      <c r="B97" s="360" t="s">
        <v>160</v>
      </c>
      <c r="C97" s="360"/>
    </row>
    <row r="98" spans="2:12" ht="12.75">
      <c r="B98" s="360" t="s">
        <v>145</v>
      </c>
      <c r="C98" s="360"/>
      <c r="D98" s="360"/>
      <c r="E98" s="360"/>
      <c r="F98" s="360"/>
      <c r="G98" s="360"/>
      <c r="H98" s="360"/>
      <c r="I98" s="360"/>
      <c r="J98" s="360"/>
      <c r="K98" s="360"/>
      <c r="L98" s="360"/>
    </row>
    <row r="99" spans="2:12" ht="12.75">
      <c r="B99" s="361" t="s">
        <v>26</v>
      </c>
      <c r="C99" s="361"/>
      <c r="D99" s="361"/>
      <c r="E99" s="361"/>
      <c r="F99" s="361"/>
      <c r="G99" s="361"/>
      <c r="H99" s="361"/>
      <c r="I99" s="361"/>
      <c r="J99" s="361"/>
      <c r="K99" s="361"/>
      <c r="L99" s="361"/>
    </row>
  </sheetData>
  <sheetProtection/>
  <mergeCells count="71">
    <mergeCell ref="H15:H16"/>
    <mergeCell ref="G15:G16"/>
    <mergeCell ref="P22:P23"/>
    <mergeCell ref="A13:A16"/>
    <mergeCell ref="B13:B16"/>
    <mergeCell ref="C13:O13"/>
    <mergeCell ref="C14:G14"/>
    <mergeCell ref="P13:Q14"/>
    <mergeCell ref="P15:P16"/>
    <mergeCell ref="Q15:Q16"/>
    <mergeCell ref="K61:K62"/>
    <mergeCell ref="A59:A62"/>
    <mergeCell ref="B59:B62"/>
    <mergeCell ref="C59:O59"/>
    <mergeCell ref="C15:D15"/>
    <mergeCell ref="E15:E16"/>
    <mergeCell ref="E61:E62"/>
    <mergeCell ref="F61:F62"/>
    <mergeCell ref="O14:O16"/>
    <mergeCell ref="F15:F16"/>
    <mergeCell ref="A2:Q2"/>
    <mergeCell ref="B6:E6"/>
    <mergeCell ref="B7:E7"/>
    <mergeCell ref="B8:E8"/>
    <mergeCell ref="M4:O4"/>
    <mergeCell ref="M5:Q5"/>
    <mergeCell ref="M6:Q6"/>
    <mergeCell ref="A10:Q10"/>
    <mergeCell ref="M7:Q7"/>
    <mergeCell ref="B98:L98"/>
    <mergeCell ref="B99:L99"/>
    <mergeCell ref="B92:M92"/>
    <mergeCell ref="B91:C91"/>
    <mergeCell ref="B93:L93"/>
    <mergeCell ref="B97:C97"/>
    <mergeCell ref="N15:N16"/>
    <mergeCell ref="H14:N14"/>
    <mergeCell ref="S62:X62"/>
    <mergeCell ref="Z62:AE62"/>
    <mergeCell ref="S16:X16"/>
    <mergeCell ref="Z16:AE16"/>
    <mergeCell ref="A57:Q57"/>
    <mergeCell ref="C60:G60"/>
    <mergeCell ref="C61:D61"/>
    <mergeCell ref="G61:G62"/>
    <mergeCell ref="H61:H62"/>
    <mergeCell ref="I61:J61"/>
    <mergeCell ref="I15:J15"/>
    <mergeCell ref="K15:K16"/>
    <mergeCell ref="L15:L16"/>
    <mergeCell ref="M15:M16"/>
    <mergeCell ref="P24:P25"/>
    <mergeCell ref="P26:P27"/>
    <mergeCell ref="L61:L62"/>
    <mergeCell ref="P34:P35"/>
    <mergeCell ref="P37:P38"/>
    <mergeCell ref="P65:P67"/>
    <mergeCell ref="P68:P69"/>
    <mergeCell ref="P41:P42"/>
    <mergeCell ref="P44:P45"/>
    <mergeCell ref="P47:P50"/>
    <mergeCell ref="B95:I95"/>
    <mergeCell ref="P71:P72"/>
    <mergeCell ref="P74:P76"/>
    <mergeCell ref="P59:Q60"/>
    <mergeCell ref="H60:N60"/>
    <mergeCell ref="O60:O62"/>
    <mergeCell ref="N61:N62"/>
    <mergeCell ref="P61:P62"/>
    <mergeCell ref="Q61:Q62"/>
    <mergeCell ref="M61:M62"/>
  </mergeCells>
  <printOptions horizontalCentered="1" verticalCentered="1"/>
  <pageMargins left="0.1968503937007874" right="0.1968503937007874" top="0.7874015748031497" bottom="0.1968503937007874" header="0" footer="0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Edgars Jumitis</cp:lastModifiedBy>
  <cp:lastPrinted>2017-02-02T10:16:58Z</cp:lastPrinted>
  <dcterms:created xsi:type="dcterms:W3CDTF">2008-04-02T10:56:23Z</dcterms:created>
  <dcterms:modified xsi:type="dcterms:W3CDTF">2021-01-18T13:11:42Z</dcterms:modified>
  <cp:category/>
  <cp:version/>
  <cp:contentType/>
  <cp:contentStatus/>
</cp:coreProperties>
</file>