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610"/>
  </bookViews>
  <sheets>
    <sheet name="Investīciju plāna projekts" sheetId="2" r:id="rId1"/>
    <sheet name="XXX" sheetId="3" r:id="rId2"/>
  </sheets>
  <definedNames>
    <definedName name="_xlnm.Print_Area" localSheetId="0">'Investīciju plāna projekts'!$A$1:$Q$167</definedName>
  </definedNames>
  <calcPr calcId="145621"/>
</workbook>
</file>

<file path=xl/calcChain.xml><?xml version="1.0" encoding="utf-8"?>
<calcChain xmlns="http://schemas.openxmlformats.org/spreadsheetml/2006/main">
  <c r="G166" i="2" l="1"/>
  <c r="G55" i="2" l="1"/>
  <c r="G54" i="2"/>
  <c r="G53" i="2"/>
  <c r="G52" i="2"/>
  <c r="G51" i="2"/>
  <c r="G50" i="2"/>
  <c r="G49" i="2"/>
  <c r="G48" i="2"/>
  <c r="G47" i="2"/>
  <c r="G148" i="2"/>
  <c r="G46" i="2"/>
  <c r="G6" i="2"/>
  <c r="G109" i="2"/>
  <c r="G142" i="2"/>
  <c r="G73" i="2"/>
  <c r="G56" i="2"/>
  <c r="G165" i="2"/>
  <c r="G164" i="2"/>
  <c r="G163" i="2"/>
  <c r="G162" i="2"/>
  <c r="G161" i="2"/>
  <c r="G159" i="2"/>
  <c r="G158" i="2"/>
  <c r="G157" i="2"/>
  <c r="G155" i="2"/>
  <c r="G154" i="2"/>
  <c r="G153" i="2"/>
  <c r="G152" i="2"/>
  <c r="G151" i="2"/>
  <c r="G150" i="2"/>
  <c r="G147" i="2"/>
  <c r="G146" i="2"/>
  <c r="G145" i="2"/>
  <c r="G144" i="2"/>
  <c r="G143"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8" i="2"/>
  <c r="G107" i="2"/>
  <c r="G106" i="2"/>
  <c r="G105" i="2"/>
  <c r="G104" i="2"/>
  <c r="G103" i="2"/>
  <c r="G102" i="2"/>
  <c r="G100" i="2"/>
  <c r="G99" i="2"/>
  <c r="G98" i="2"/>
  <c r="G96" i="2"/>
  <c r="G95" i="2"/>
  <c r="G94" i="2"/>
  <c r="G93" i="2"/>
  <c r="G92" i="2"/>
  <c r="G91" i="2"/>
  <c r="G90" i="2"/>
  <c r="G89" i="2"/>
  <c r="G88" i="2"/>
  <c r="G87" i="2"/>
  <c r="G86" i="2"/>
  <c r="G85" i="2"/>
  <c r="G84" i="2"/>
  <c r="G83" i="2"/>
  <c r="G82" i="2"/>
  <c r="G81" i="2"/>
  <c r="G80" i="2"/>
  <c r="G79" i="2"/>
  <c r="G78" i="2"/>
  <c r="G77" i="2"/>
  <c r="G76" i="2"/>
  <c r="G75" i="2"/>
  <c r="G74" i="2"/>
  <c r="G72" i="2"/>
  <c r="G71" i="2"/>
  <c r="G70" i="2"/>
  <c r="G69" i="2"/>
  <c r="G68" i="2"/>
  <c r="G67" i="2"/>
  <c r="G66" i="2"/>
  <c r="G65" i="2"/>
  <c r="G64" i="2"/>
  <c r="G63" i="2"/>
  <c r="G62" i="2"/>
  <c r="G61" i="2"/>
  <c r="G60" i="2"/>
  <c r="G59" i="2"/>
  <c r="G58" i="2"/>
  <c r="G57"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L166" i="2" l="1"/>
  <c r="K109" i="2" l="1"/>
  <c r="K46" i="2" l="1"/>
  <c r="K6" i="2"/>
  <c r="K142" i="2" l="1"/>
  <c r="F46" i="2" l="1"/>
  <c r="F156" i="2"/>
  <c r="I142" i="2"/>
  <c r="J142" i="2"/>
  <c r="L142" i="2"/>
  <c r="M142" i="2"/>
  <c r="N142" i="2"/>
  <c r="O142" i="2"/>
  <c r="F142" i="2"/>
  <c r="I109" i="2"/>
  <c r="L109" i="2"/>
  <c r="M109" i="2"/>
  <c r="N109" i="2"/>
  <c r="O109" i="2"/>
  <c r="F109" i="2"/>
  <c r="F101" i="2"/>
  <c r="F97" i="2"/>
  <c r="F73" i="2"/>
  <c r="F56" i="2"/>
  <c r="F6" i="2"/>
  <c r="K156" i="2"/>
  <c r="L156" i="2"/>
  <c r="L73" i="2"/>
  <c r="I73" i="2"/>
  <c r="K73" i="2"/>
  <c r="K101" i="2"/>
  <c r="L101" i="2"/>
  <c r="K97" i="2"/>
  <c r="L97" i="2"/>
  <c r="K56" i="2"/>
  <c r="L56" i="2"/>
  <c r="L46" i="2"/>
  <c r="L6" i="2"/>
  <c r="K166" i="2" l="1"/>
  <c r="F166" i="2"/>
  <c r="H147" i="2" l="1"/>
  <c r="H142" i="2" s="1"/>
  <c r="H110" i="2"/>
  <c r="J110" i="2"/>
  <c r="J79" i="2"/>
  <c r="J73" i="2" s="1"/>
  <c r="H79" i="2"/>
  <c r="H73" i="2" s="1"/>
  <c r="M26" i="2"/>
  <c r="J22" i="2"/>
  <c r="H22" i="2"/>
  <c r="J109" i="2" l="1"/>
  <c r="H109" i="2"/>
  <c r="G156" i="2"/>
  <c r="H156" i="2"/>
  <c r="I156" i="2"/>
  <c r="J156" i="2"/>
  <c r="M156" i="2"/>
  <c r="N156" i="2"/>
  <c r="O156" i="2"/>
  <c r="G101" i="2"/>
  <c r="H101" i="2"/>
  <c r="I101" i="2"/>
  <c r="J101" i="2"/>
  <c r="M101" i="2"/>
  <c r="N101" i="2"/>
  <c r="O101" i="2"/>
  <c r="G97" i="2"/>
  <c r="H97" i="2"/>
  <c r="I97" i="2"/>
  <c r="J97" i="2"/>
  <c r="M97" i="2"/>
  <c r="N97" i="2"/>
  <c r="O97" i="2"/>
  <c r="M73" i="2"/>
  <c r="N73" i="2"/>
  <c r="O73" i="2"/>
  <c r="H56" i="2"/>
  <c r="I56" i="2"/>
  <c r="J56" i="2"/>
  <c r="M56" i="2"/>
  <c r="N56" i="2"/>
  <c r="H46" i="2"/>
  <c r="I46" i="2"/>
  <c r="J46" i="2"/>
  <c r="M46" i="2"/>
  <c r="N46" i="2"/>
  <c r="H6" i="2"/>
  <c r="I6" i="2"/>
  <c r="J6" i="2"/>
  <c r="N6" i="2"/>
  <c r="O40" i="2"/>
  <c r="O41" i="2"/>
  <c r="O42" i="2"/>
  <c r="O43" i="2"/>
  <c r="O39" i="2"/>
  <c r="J166" i="2" l="1"/>
  <c r="I166" i="2"/>
  <c r="N166" i="2"/>
  <c r="H166" i="2"/>
  <c r="O6" i="2"/>
  <c r="M30" i="2" l="1"/>
  <c r="M6" i="2" s="1"/>
  <c r="M166" i="2" s="1"/>
  <c r="O58" i="2" l="1"/>
  <c r="O56" i="2" s="1"/>
  <c r="O53" i="2"/>
  <c r="O46" i="2" s="1"/>
  <c r="O166" i="2" l="1"/>
</calcChain>
</file>

<file path=xl/sharedStrings.xml><?xml version="1.0" encoding="utf-8"?>
<sst xmlns="http://schemas.openxmlformats.org/spreadsheetml/2006/main" count="753" uniqueCount="460">
  <si>
    <t>DARBS</t>
  </si>
  <si>
    <t>Valdības funkcija</t>
  </si>
  <si>
    <t>Teritorija</t>
  </si>
  <si>
    <t>Pašvaldības budžets 2020.gadā (grozīts 26.03.2020 sēdē)</t>
  </si>
  <si>
    <t>Aizņēmums, ES fondi vai valsts līdzfinansējums</t>
  </si>
  <si>
    <t>Izmaksas kopā euro (ar PVN) 2021.gadā</t>
  </si>
  <si>
    <t>Apraksts</t>
  </si>
  <si>
    <t>IELAS UN CEĻI</t>
  </si>
  <si>
    <t>1.1.</t>
  </si>
  <si>
    <t xml:space="preserve">BŪVNIECĪBA "Atpūtas ielas posma izbūve, Ānē, cenu pagastā, Ozolnieku novadā" </t>
  </si>
  <si>
    <t>BŪVNIECĪBA</t>
  </si>
  <si>
    <t>06</t>
  </si>
  <si>
    <t>Cenu pagasts</t>
  </si>
  <si>
    <t>aizņēmums 2021.gadā 236940,12</t>
  </si>
  <si>
    <t>PROJEKTĒŠANA</t>
  </si>
  <si>
    <t>Ozolnieku pagasts</t>
  </si>
  <si>
    <t>1.4.</t>
  </si>
  <si>
    <t>1.7.</t>
  </si>
  <si>
    <r>
      <rPr>
        <sz val="12"/>
        <color indexed="8"/>
        <rFont val="Times New Roman"/>
        <family val="1"/>
      </rPr>
      <t xml:space="preserve">PROJEKTĒŠANA Stadiona </t>
    </r>
    <r>
      <rPr>
        <b/>
        <sz val="12"/>
        <color indexed="8"/>
        <rFont val="Times New Roman"/>
        <family val="1"/>
      </rPr>
      <t>ielas</t>
    </r>
    <r>
      <rPr>
        <sz val="12"/>
        <color indexed="8"/>
        <rFont val="Times New Roman"/>
        <family val="1"/>
      </rPr>
      <t xml:space="preserve">  posma no Iecavas ielas līdz Spartaka ielai izbūve</t>
    </r>
  </si>
  <si>
    <t>1.8.</t>
  </si>
  <si>
    <t>1.12.</t>
  </si>
  <si>
    <t xml:space="preserve">PROJEKTĒŠANA Spartaka ielas līdz Skolas ielai  savienojoša gājēju celiņa un  apgaismojuma izbūve Ozolniekos </t>
  </si>
  <si>
    <t>Apgaismota gājēju celiņa izbūve cauri izcirtumam, savienojot Spartaka ielu ar Jelgavas ielas rajonu</t>
  </si>
  <si>
    <t>1.17.</t>
  </si>
  <si>
    <t>1.18.</t>
  </si>
  <si>
    <t>PROJEKTĒŠANA Jelgavas ielas posma no Ozolnieku vidusskolas līdz Iecavas upei pārbūve un tilts pāri Iecavas upei.</t>
  </si>
  <si>
    <t>Pieaugot apbūves blīvumam un iedzīvotāju skaitam Cenu ciemā, jāveic priekšizpēte un tilta pāri Iecavas upei projektēšana</t>
  </si>
  <si>
    <t>1.19.</t>
  </si>
  <si>
    <t>REMONTS</t>
  </si>
  <si>
    <t>Salgales pagasts</t>
  </si>
  <si>
    <t>1.21.</t>
  </si>
  <si>
    <t>1.22.</t>
  </si>
  <si>
    <t>PROJEKTĒŠANA Muižas ielas gājēju celiņa izbūve</t>
  </si>
  <si>
    <t>BŪVNIECĪBA Muižas ielas gājēju celiņa izbūve</t>
  </si>
  <si>
    <t>Gājēju celiņa izbūve no Teteles pamatskolas līdz autobusu pieturvietai</t>
  </si>
  <si>
    <t>1.25.</t>
  </si>
  <si>
    <t>REMONTS Garozas šoseja (Smēdes) - Spartaka iela ceļa posma seguma atjaunošana</t>
  </si>
  <si>
    <t>Sadarbībā ar AS "Lode" veikt ceļa seguma atjaunošanu</t>
  </si>
  <si>
    <t>1.26.</t>
  </si>
  <si>
    <t xml:space="preserve">REMONTS 1.maija ielas seguma pastiprināšana </t>
  </si>
  <si>
    <t>06ACF</t>
  </si>
  <si>
    <t>1.maija ielas seguma uzlabošana, atjaunojot asfalta segumu 150m</t>
  </si>
  <si>
    <t>1.27.</t>
  </si>
  <si>
    <t>REMONTS Upes ielas Garozā asfalta seguma atjaunošana</t>
  </si>
  <si>
    <t>Garozas ciema Upes ielas seguma atjaunošana 450m</t>
  </si>
  <si>
    <t>1.28.</t>
  </si>
  <si>
    <t>1.29.</t>
  </si>
  <si>
    <t>1.30.</t>
  </si>
  <si>
    <t>REMONTS Valdavu ceļa seguma atjaunošana</t>
  </si>
  <si>
    <t>900m ceļa seguma atjaunošana</t>
  </si>
  <si>
    <t>1.31.</t>
  </si>
  <si>
    <t>1.33.</t>
  </si>
  <si>
    <t>PROJEKTĒŠANA Pašvaldības ceļa  Brankas - Tiltiņi asfalta seguma atjaunošana</t>
  </si>
  <si>
    <t>1.34.</t>
  </si>
  <si>
    <t>Ar iedzīvotāju līdzfinansējumu</t>
  </si>
  <si>
    <t>1.35.</t>
  </si>
  <si>
    <t>BŪVNIECĪBA Upes ielas asfaltēšana</t>
  </si>
  <si>
    <t>Līdz Klijēnu ceļam. Sniegt aizņēmumam</t>
  </si>
  <si>
    <t>BŪVNIECĪBA Alejas ielas posma izbūve</t>
  </si>
  <si>
    <t>ŪDENSSAIMNIECĪBAS ATTĪSTĪBA</t>
  </si>
  <si>
    <t>06 OKSDU</t>
  </si>
  <si>
    <t>2.2.</t>
  </si>
  <si>
    <t xml:space="preserve">BŪVNIECĪBA "Ūdensaimniecības attīstība Ozolnieku pagastā, Ozolnieku novadā" </t>
  </si>
  <si>
    <t>2.3.</t>
  </si>
  <si>
    <t>OKSDU projekts Divām daudzdzīvokļu dzīvojamām mājām jāveic bioloģiskās NAI izbūve. Organizēt projektē+būvē</t>
  </si>
  <si>
    <t>2.4.</t>
  </si>
  <si>
    <t>PROJEKTĒŠANA Ūdenssaimniecības pakalpojumu attīstība Ānes un Teteles ciemu savrupmāju rajonā - ūdens, sadzīves kanalizācija, NAI, LŪK, ietve</t>
  </si>
  <si>
    <t>2.5.</t>
  </si>
  <si>
    <t>BŪVNIECĪBA Ūdenssaimniecības pakalpojumu attīstība Ānes un Teteles ciemu savrupmāju rajonā - ūdens, sadzīves kanalizācija, NAI, LŪK, ietve</t>
  </si>
  <si>
    <t>Būvniecība 2022.gadā, piesaistot ES finansējumu</t>
  </si>
  <si>
    <t>2.6.</t>
  </si>
  <si>
    <t>PROJEKTĒŠANA Ūdenssaimniecības pakalpojumu attīstība OZOLNIEKU ciema AIZUPES savrupmāju rajonā - ūdens, sadzīves kanalizācija, NAI, LŪK, ietve Vidus ielā, Druvenieku ceļa apakšzemes komunikāciju pārbūve līdz NAI</t>
  </si>
  <si>
    <t>2.7.</t>
  </si>
  <si>
    <t>BŪVNIECĪBA Ūdenssaimniecības pakalpojumu attīstība OZOLNIEKU ciema AIZUPES savrupmāju rajonā - ūdens, sadzīves kanalizācija, NAI, LŪK, ietve Vidus ielā, Druvenieku ceļa apakšzemes komunikāciju pārbūve līdz NAI</t>
  </si>
  <si>
    <t>Piesaistot ES līdzfinansējumu. Īstenojot ūdenssaimniecības tīklu būvniecību Aizupes rajonā un noslēdzošo izvadu pārbūvi Druvenieku ceļā, Ozolnieku ciema esošā apbūve būs 100% nodrošināta ar centralizētajiem ūdenssaimiecības tīkliem</t>
  </si>
  <si>
    <t>2.8.</t>
  </si>
  <si>
    <t>PROJEKTĒŠANA Dalbes ciema, Teletes ciema aglomerācijas, Cenu ciema aglomerācijas, Ozolnieku ciema aglomerācijas centralizēto ūdenssaimniecības tīklu attīstība -priekšizpēte</t>
  </si>
  <si>
    <t>Attīstoties savrupmāju apbūvei, veikt priekšizpēti par centralizēto tīklu izbūvi</t>
  </si>
  <si>
    <t>PAŠVALDĪBAS ĒKU UZTURĒŠANA</t>
  </si>
  <si>
    <t>08</t>
  </si>
  <si>
    <t>3.2.</t>
  </si>
  <si>
    <t>BŪVNIECĪBA Vietējas nozīmes arhitektūras piemenekļa Salgales baznīcas drupu konservācija</t>
  </si>
  <si>
    <t>Pieejamo ES līdzekļu ietvaros /mantojums.lv/kkf, Konservācijas projekta aktualizācija un īstenošana</t>
  </si>
  <si>
    <t>3.4.</t>
  </si>
  <si>
    <t>4.</t>
  </si>
  <si>
    <t>TERITORIJAS LABIEKĀRTOŠANA</t>
  </si>
  <si>
    <t>LABIEKĀRTOŠANA</t>
  </si>
  <si>
    <t>4.2.</t>
  </si>
  <si>
    <t>LABIEKĀRTOŠANA  Džammu dīķa pludmales izveide, rotaļu elementu uzstādīšana</t>
  </si>
  <si>
    <t>4.3.</t>
  </si>
  <si>
    <t>LABIEKĀRTOŠANA  Ānes dīķa teritorijas labiekārtošana</t>
  </si>
  <si>
    <t>4.5.</t>
  </si>
  <si>
    <t>4.6.</t>
  </si>
  <si>
    <t>BŪVNIECĪBA Teteles kapličas būvniecība</t>
  </si>
  <si>
    <t>Projekts derīgs līdz 2021.gadam</t>
  </si>
  <si>
    <t>4.7.</t>
  </si>
  <si>
    <t>LABIEKĀRTOŠANA Bērnu rotaļu laukuma izbūve zaļajā zonā pie Rīgas 29 PII Pūcīte filiālei</t>
  </si>
  <si>
    <t>4.11.</t>
  </si>
  <si>
    <t>MELIORACIJA Novadgrāvja pārtīrīšana no Alejas ielas (PII) līdz Iecavas upei</t>
  </si>
  <si>
    <t>ozolnieku pagasts</t>
  </si>
  <si>
    <t>4.14.</t>
  </si>
  <si>
    <t xml:space="preserve">MELIORACIJA Novadgrāvja pārtīrīšana Ozolnieku ciemā </t>
  </si>
  <si>
    <t>4.15.</t>
  </si>
  <si>
    <t>MELIORĀCIJA Dārza, Lielupes ielas virsūdeņu novadīšana</t>
  </si>
  <si>
    <t>Applūstošo ielu virsūdeņu novadīšana, atjaunojot novadgrāvjus un izbūvējot drenāžu</t>
  </si>
  <si>
    <t>4.17.</t>
  </si>
  <si>
    <t>NOVADS</t>
  </si>
  <si>
    <t>5.</t>
  </si>
  <si>
    <t>SOC.PAKALPOJUMU INFRASTRUKTŪRA</t>
  </si>
  <si>
    <t>10</t>
  </si>
  <si>
    <t>5.2.</t>
  </si>
  <si>
    <t>PROJEKTĒŠANA SAC "Zemgale" paaugstināta komforta pakalpojumu ēkas projektēšana un izbūve</t>
  </si>
  <si>
    <t>Pieaugot pieprasījumam pēc paaugstināta komforta pakalpojumiem, projektēt jaunu ēku, būvniecība, piesaistot ES līdzfinansējumu</t>
  </si>
  <si>
    <t>5.3.</t>
  </si>
  <si>
    <t>6.</t>
  </si>
  <si>
    <t>DZĪVOJAMĀ FONDA ATTĪSTĪBA</t>
  </si>
  <si>
    <t>6.1.</t>
  </si>
  <si>
    <t>BŪVNIECĪBA pašvaldības palīdzība dzīvokļu jautājumu risināšanā</t>
  </si>
  <si>
    <t>6.3.</t>
  </si>
  <si>
    <t>Celtnieku 24, Āne, jumta remonts</t>
  </si>
  <si>
    <t xml:space="preserve">7. </t>
  </si>
  <si>
    <t>IZGLĪTĪBAS IESTĀDES</t>
  </si>
  <si>
    <t>09</t>
  </si>
  <si>
    <t>BŪVNIECĪBA Ozolnieku vidusskolas sporta spēlu laukumu atjaunošana</t>
  </si>
  <si>
    <t>BŪVNIECĪBA rotaļu rīku un sporta iekārtu uzstādīšana Ozolnieku vidusskolas stadionā</t>
  </si>
  <si>
    <t>7.5.</t>
  </si>
  <si>
    <t>7.6.</t>
  </si>
  <si>
    <t>PROJEKTEŠANA Ozolnieku vidusskolas stadiona skrejceļa atjaunošana</t>
  </si>
  <si>
    <t>REMONTS Ozolnieku vidusskolas stadiona skrejceļa atjaunošana</t>
  </si>
  <si>
    <t>8.</t>
  </si>
  <si>
    <t>SPORTA SKOLAS INFRASTRUKTŪRA</t>
  </si>
  <si>
    <t>8.1.</t>
  </si>
  <si>
    <t>8.2.</t>
  </si>
  <si>
    <t>REMONTS Sporta skolas stadionu skrejceļu seguma atjaunošana</t>
  </si>
  <si>
    <t>PROJEKTEŠANA Sporta skolas sporta spēļu laukumu atjaunošana</t>
  </si>
  <si>
    <t>8.3.</t>
  </si>
  <si>
    <t>REMONTS Sporta skolas sporta spēļu laukumu atjaunošana</t>
  </si>
  <si>
    <t>IELU APGAISMOJUMS UN PIESLĒGUMI</t>
  </si>
  <si>
    <t xml:space="preserve">BŪVNIECĪBA "Ielu apgaismojuma balstu nomaiņa 1.maija ielā, Emburgā" </t>
  </si>
  <si>
    <t xml:space="preserve">BŪVNIECĪBA "Ielu apgaismojuma izbūve no Brankstūriem līdz DUS" </t>
  </si>
  <si>
    <t xml:space="preserve">PROJEKTEŠANA Ievu ielas apgaismojuma izbūve </t>
  </si>
  <si>
    <t>BŪVNIECIBA Ievu ielas apgaismojuma izbūve</t>
  </si>
  <si>
    <t>BŪVNIECĪBA (Pr.+Buv) Spartaka ielas apgaismojuma izbūve Brankās (+ 6 laternas)</t>
  </si>
  <si>
    <t>BŪVNIECĪBA Asfaltbetona seguma izbūve Pļavu ielā 450m, Salgales ciemā</t>
  </si>
  <si>
    <t>REMONTS Jaunbērziņi - Roņu tilts</t>
  </si>
  <si>
    <t>REMONTS Speltes - Anuži-
Strautiņi</t>
  </si>
  <si>
    <t>grants seguma atjaunošana</t>
  </si>
  <si>
    <t>LABIEKĀRTOŠANA Eglaines ielas stāvlaukuma izveide</t>
  </si>
  <si>
    <t>4.21.</t>
  </si>
  <si>
    <t>LABIEKĀRTOŠANA Ozolnieku Ezera apkārtnes sakopšana</t>
  </si>
  <si>
    <t>Gar Eglaines ielu jāizveido stāvlaukums ar apgaismojumu. Tehniskie noteikumi jau LVC ir paprasīti</t>
  </si>
  <si>
    <t>atbilstoši darba grupas izveidotajam sarakstam, iekļaujot arī skeitparku</t>
  </si>
  <si>
    <r>
      <rPr>
        <u/>
        <sz val="12"/>
        <rFont val="Times New Roman"/>
        <family val="1"/>
        <charset val="186"/>
      </rPr>
      <t>Sniegt aizņēmumam ar 15% līdzfinansējumu</t>
    </r>
    <r>
      <rPr>
        <sz val="12"/>
        <rFont val="Times New Roman"/>
        <family val="1"/>
        <charset val="186"/>
      </rPr>
      <t xml:space="preserve">
Stadiona ielas piegulošās teritorijas labiekārtošana- satiksmes drošības organizācija posmā no Skolas ielas līdz Meliorācijas ielai un domei piegulošās teritorijas labiekārtošana, izveidojot bērnu un pieaugušo atpūtas infrastruktūru.</t>
    </r>
  </si>
  <si>
    <t>PROJEKTĒŠANA dzīvokļu pārbūve Celtnieku ielā 24, Ānē - pašvaldības palīdzība dzīvokļu jautājumu risināšanā</t>
  </si>
  <si>
    <t>BŪVNIECĪBA pašvaldības dzīvokļiem šķūņu izbūve</t>
  </si>
  <si>
    <t>REMONTI pašvaldības dzīvokļu kapitālremonti - pašvaldības palīdzība dzīvokļu jautājumu risināšanā</t>
  </si>
  <si>
    <t>Elektrotehniskie mērījumi pašvaldības dzīvokļos</t>
  </si>
  <si>
    <t>6.5.</t>
  </si>
  <si>
    <t>6.6.</t>
  </si>
  <si>
    <t>6.7.</t>
  </si>
  <si>
    <t>8.4.</t>
  </si>
  <si>
    <t xml:space="preserve"> BŪVNIECĪBA Valsts ceļa A8 šķērsojuma izbūve, gājēju celiņa 3.kārta</t>
  </si>
  <si>
    <t>BŪVNIECĪBA Iecavas krastmalas ielas izbūve no apļa līdz Rīgas 29</t>
  </si>
  <si>
    <t>REMONTS Garozas skolas ceļš 325m</t>
  </si>
  <si>
    <t>BŪVNIECĪBA Misas tilts - Glūdas ceļa pārbūve ar asfaltbetona segumu 2,65 km</t>
  </si>
  <si>
    <t>PROJEKTĒŠANA Gājēju celiņš no Ozolniekiem līdz Dalbei</t>
  </si>
  <si>
    <t>Projekta "Gājēju celiņa izbūve no Ozolnieku dzelzceļa stacijas līdz Branku ciemam"3. kārta, kas paredz valsts ceļa A8 šķērsojumu - iespējamais līdzfinansējums LVC projektam</t>
  </si>
  <si>
    <t>Pašvaldības daļa no kopējā projekta</t>
  </si>
  <si>
    <t>OKSDU aiņēmums jaunas kopmītņu tipa ēkas būvniecība</t>
  </si>
  <si>
    <t>Izmaksas kopā euro (ar PVN) 2022.gadā</t>
  </si>
  <si>
    <t>Izmaksas kopā euro (ar PVN) 2023.gadā</t>
  </si>
  <si>
    <t>Izmaksas kopā euro (ar PVN) 2024. -…</t>
  </si>
  <si>
    <t>Garozas ciema ielu seguma virskārtas asfaltēšana</t>
  </si>
  <si>
    <t>REMONTS Parka ielas seguma atjaunošana Brankās</t>
  </si>
  <si>
    <t>REMONTS Tilta ielas seguma atjaunošana Cenu ciemā</t>
  </si>
  <si>
    <t xml:space="preserve">Gājēju tilta remontdarbi pāri Iecavas upei. </t>
  </si>
  <si>
    <t>Gājēju un velo celiņa izbūve no Ānes ciema līdz Jelgavas pilsētas robežai</t>
  </si>
  <si>
    <t>Ānes parka pie PII labiekārtošana</t>
  </si>
  <si>
    <r>
      <rPr>
        <sz val="12"/>
        <color indexed="8"/>
        <rFont val="Times New Roman"/>
        <family val="1"/>
      </rPr>
      <t xml:space="preserve">BŪVNIECĪBA Stadiona </t>
    </r>
    <r>
      <rPr>
        <b/>
        <sz val="12"/>
        <color indexed="8"/>
        <rFont val="Times New Roman"/>
        <family val="1"/>
      </rPr>
      <t>ielas un ietves</t>
    </r>
    <r>
      <rPr>
        <sz val="12"/>
        <color indexed="8"/>
        <rFont val="Times New Roman"/>
        <family val="1"/>
      </rPr>
      <t xml:space="preserve">  posma no Iecavas ielas līdz Spartaka ielai izbūve</t>
    </r>
  </si>
  <si>
    <t>Būvniecība secīgi ūdenssaimniecības tīklu izbūves projektam</t>
  </si>
  <si>
    <t>Veicot ūdenssaimniecības tīklu izbūvi, ielu šķērsos komunikāciju pieslēgumi</t>
  </si>
  <si>
    <t xml:space="preserve">2.1. </t>
  </si>
  <si>
    <t>BŪVNIECĪBA Jaunas ūdens ņemšanas vietas, urbuma izveide Ozolnieku ciemā</t>
  </si>
  <si>
    <t>Provizoriskās projekta kopējās izmaksas periodā 2021. - 2023.</t>
  </si>
  <si>
    <t>Piesaistot ES līdzfinansējumu veikt ēkas ārsienu, logu, durvju siltināšanu, ventilācijas sistēmu pārbūvi</t>
  </si>
  <si>
    <t>Piesaistot ES līdzfinansējumu veikt ēkas pamatu, ārsienu, logu, durvju siltināšanu, ventilācijas sistēmu pārbūvi</t>
  </si>
  <si>
    <t>Piesaistot ES līdzfinansējumu veikt ēkas pamatu, ārsienu, logu, durvju siltināšanu, ventilācijas sistēmu izbūvi</t>
  </si>
  <si>
    <t>Piesaistot ES līdzfinansējumu veikt ēkas pamatu, ārsienu, logu, durvju siltināšanu, centralizētās apkures sistēmas izbūvi.</t>
  </si>
  <si>
    <t>Piesaistot ES līdzfinansējumu veikt ēkas energoefektivitāti</t>
  </si>
  <si>
    <t>LABIEKĀRTOŠANA  Branku parka teritorijas labiekārtošana</t>
  </si>
  <si>
    <t>Rotaļu elementu uzstādīšana 2021.gadā LEADER līdzfinansējums 90%</t>
  </si>
  <si>
    <t>Taciņu uzbēršana, dīķa aizrakšana, pāraugušo koku izzāgēšana, jaunu koku un krūmu stādīšana. LEADER līdzfinansējums 90%</t>
  </si>
  <si>
    <t>Taciņas posma izbūve, peldvietas teritorijas labiekārtošana, labiekārtojuma elementu uzstādīšana. LEADER līdzfinansējums 90% Turpmāk, dīķa teritorijas niedru pļaušana, 2 putnu vērošanas terašu izveide, pontonu laipas izbūve Lielupē. Treniņu laukuma izveide birzī aiz pagrabiem</t>
  </si>
  <si>
    <t>Grants seguma taciņu izveide, labiekārtojuma elementu uzstādīšana, bērnu rotaļu laukuma elementu uzstādīšana. LEADER līdzfinansējums 90%</t>
  </si>
  <si>
    <t>LABIEKĀRTOŠANA Meliorācijas parka, Ozolniekos labiekārtošana</t>
  </si>
  <si>
    <t>Celiņu seguma atjaunošana un pieminekļa tīrīšana, 3 apgaismojuma baltu izbūve</t>
  </si>
  <si>
    <t>LABIEKĀRTOŠANA Nākotnes ielas tiltiņu labiekārtošana</t>
  </si>
  <si>
    <t>Projekts secīgs Alejas ielas pārbūves projektam</t>
  </si>
  <si>
    <t>Ozolnieku ciema centrālo vaļējo novadgrāvju (Klijēnu ceļš līdz Spartaka iela, Iecavas un Pļavu ielas, ) profila atjaunošana. Virsūdeņu novadīšana no teritorijas pie Celtnieku ielas 7, pievienojot pie esošā novadgrāvja</t>
  </si>
  <si>
    <t>Krūmu izciršana, soliņu un pikniku vietu izbūve, pludmaļu piebēršana ar smiltīm. LEADER līdzfinansējums 90%</t>
  </si>
  <si>
    <t>sensorās infrastruktūras izveide LEADER līdzfinansējums 90%</t>
  </si>
  <si>
    <t xml:space="preserve">Izīrējamu malkas šķūnīšu rindu izveide Branku un Ānes ciemos. </t>
  </si>
  <si>
    <t>LABIEKĀRTOŠANA Stadiona žoga paneļu izvietošana</t>
  </si>
  <si>
    <t>Pašvaldības budžets 2021.gadā (apstiprināts 28.01.2021 sēdē)</t>
  </si>
  <si>
    <t xml:space="preserve">Projektēšana 2022.gadā, būvniecība, piesaistot ES līdzfinansējumu. </t>
  </si>
  <si>
    <t>ENERGOEFEKTIVITĀTE Daudzfunkcionāla pakalpojuma centra ēkas Rīgas 29, Ozolniekos energoefektivitāte</t>
  </si>
  <si>
    <t>ENERGOEFEKTIVITĀTE Ozolnieku sporta skolas energoefektivitāte</t>
  </si>
  <si>
    <t>ENERGOEFEKTIVITĀTE Pašvaldības daudzdzīvokļu ēkas Spartaka ielā 4, Brankās energoefektivitāte</t>
  </si>
  <si>
    <t>ENERGOEFEKTIVITĀTE Pašvaldības daudzīvokļu ēkas Celtnieku ielā 24, Ānē energoefektivitāte</t>
  </si>
  <si>
    <t>ENERGOEFEKTIVITĀTE Stadiona iela 10 ēkas energoefektivitāte</t>
  </si>
  <si>
    <t>ENERGOEFEKTIVITĀTE Branku pakalpojuma centra ēkas energoefektivitāte</t>
  </si>
  <si>
    <t>LABIEKĀRTOŠANA SAC teritorijas labiekārtošana</t>
  </si>
  <si>
    <t>BŪVNIECĪBA SAC "Zemgale" paaugstināta komforta pakalpojumu ēkas projektēšana un izbūve</t>
  </si>
  <si>
    <t>Pašvaldības dzīvokļu remonti personām, kurām dzīvojamās telpas jānodrošina, pamatojoties uz likumdošanu</t>
  </si>
  <si>
    <t xml:space="preserve">Saskaņā ar normatīvajiem aktiem, jāveic pašvaldībai piekritīgu dzīvokļu elektrotehniskie mērījumi. Elektroinstalācijas remontdarbi, saskaņā ar īres līgumu, jāorganizē īrniekam. </t>
  </si>
  <si>
    <t>Jumta seguma atjaunošana, noteku izbūve</t>
  </si>
  <si>
    <t>REMONTDARBI Izglītības iestāžu remontdarbi</t>
  </si>
  <si>
    <t>REMONTS Sporta skolas ēkas atjaunošana</t>
  </si>
  <si>
    <t>2021.gadā 2.stāva un sporta zāles remontdarbi, 2022.gadā 1.stāva ģērbtuvju un ieejas halles remonts</t>
  </si>
  <si>
    <t>PII Saulīte kāpņu telpas remonts</t>
  </si>
  <si>
    <t>Nokrišņu radītu jumta bojājumu seku novēršana</t>
  </si>
  <si>
    <t>2 nojumes āra nodarbībām</t>
  </si>
  <si>
    <t>PII Saulīte āra nojumes bērnu rotaļām</t>
  </si>
  <si>
    <t>PII Saulīte sporta laukuma izveide</t>
  </si>
  <si>
    <t>Projektēt un labiekārtot reizē ar Ānes parka labiekārtošanu</t>
  </si>
  <si>
    <t>Ozolnieku VSK sporta zāles remontdarbi</t>
  </si>
  <si>
    <t>Zāles apgaismojuma nomaiņa uz LED</t>
  </si>
  <si>
    <t>Ozolnieku VSK teritorijas labiekārtošana</t>
  </si>
  <si>
    <t>Iekšpagalma labiekārtošana pie ozoliem, Šķēršļu trases izveide pie Zāļās klases, stāvvietas izveide pie C korpusa. LEADER finansējums 90%</t>
  </si>
  <si>
    <t>Ozolnieku VSK ugunsdrošības sistēmas uzstādīšana</t>
  </si>
  <si>
    <t>Ozolnieku VSK ietvju seguma atjaunošana</t>
  </si>
  <si>
    <t>asfaltēto celiņu seguma virskārtas atjaunošana</t>
  </si>
  <si>
    <t>Ozolnieku VSK kāpņu seguma atjaunošana</t>
  </si>
  <si>
    <t>kāpņu un kāpņu laukuma seguma atjaunošana</t>
  </si>
  <si>
    <t>REMONTDARBI Ānes Tautas nama fasādes remonts</t>
  </si>
  <si>
    <t>Fasādes apmetuma remonts un pārkrāsošana</t>
  </si>
  <si>
    <t>Bruģēto segumu remontdarbi, jauna bruģa ieklāšana rotaļu laukumā</t>
  </si>
  <si>
    <t>Salgales pamatskolas teritorijas labiekārtošana</t>
  </si>
  <si>
    <t>Teteles pamatskolas telpu remonti</t>
  </si>
  <si>
    <t>Teteles pamatskolas teritorijas labiekārtošana</t>
  </si>
  <si>
    <t>Bruģētu taciņu un laukuma ierīkošana pie tornīša (LEADER finansējums 2022.gadā)</t>
  </si>
  <si>
    <t>Garozas pamatskolas teritorijas labiekārtošana</t>
  </si>
  <si>
    <t>Ozolnieku MS remontdarbi</t>
  </si>
  <si>
    <t>PII Pūcīte ventilācijas sistēmas remontdarbi</t>
  </si>
  <si>
    <t>Kāpņu telpas remonts, apgaismojuma remonts, ventilācija bērnu lasītavas telpā</t>
  </si>
  <si>
    <t>REMONTDARBI Ozolnieku bibliotēkas telpu remontdarbi</t>
  </si>
  <si>
    <t>Fasādes vienkāršotā atjaunošana, jumta, cokola, fasādes, dūmvadu, kāpņu remonts.</t>
  </si>
  <si>
    <t>Garozas pamatskolas telpu remonti</t>
  </si>
  <si>
    <t>Skolas svinību laukuma bruģēšana, soliņu izvietošana, ūdens ņemšanas vietas izveide ugunsdzēsībai, bruģēti celiņi uz muzeju</t>
  </si>
  <si>
    <t>PII Pūcīte filiāles Rīgas ielā 29 telpu remonti</t>
  </si>
  <si>
    <t>REMONTS Sporta skolas sporta zāles grīdas seguma maiņa</t>
  </si>
  <si>
    <t>Sporta zāles koka seguma grīdas maiņa</t>
  </si>
  <si>
    <t>PROJEKTĒŠANA Iecavas krastmalas ielas izbūve no apļa līdz Rīgas 29</t>
  </si>
  <si>
    <t>Priežu iela 440m, Meža iela 200m, Krasta iela 740m</t>
  </si>
  <si>
    <t>BŪVNIECĪBA Gājēju celiņš no Ozolniekiem līdz Dalbei</t>
  </si>
  <si>
    <t>Posma līdz Cenu ciemam izbūve 2021.gadā</t>
  </si>
  <si>
    <t xml:space="preserve"> Spartaka ielas un Zemgales ielas savienojoša gājēju celiņa un  apgaismojuma izbūve Ozolniekos, 320m</t>
  </si>
  <si>
    <t>Būvprojekta izstrāde</t>
  </si>
  <si>
    <t>Dizaina elementu izveide žogam</t>
  </si>
  <si>
    <t>ventilācijas sistēmas izveide trūkstošajās telpās, aizņēmums 85%</t>
  </si>
  <si>
    <t>kāpņu telpas remonts, telpu kosmētiskais remonts, ventilācijas remonts</t>
  </si>
  <si>
    <t>balss izziņošanas sisitēmas iegāde un uzstādīšana, aizņēmums 85%</t>
  </si>
  <si>
    <t>Sporta zāles jumta logu remonts</t>
  </si>
  <si>
    <t xml:space="preserve">PII Zīlīte telpu remonti </t>
  </si>
  <si>
    <t>baltāss ķieģeļu ēkas remonts 10000, sporta zāles, 1 grupes, medmāsas kab.,elektrosadales telpas rem., siltummezgls 35500</t>
  </si>
  <si>
    <t>1. un 2. stāvu meiteņu WC remonts, linolejs 1.stāvā</t>
  </si>
  <si>
    <t>PII Zīlīte teritorijas labiekārtošana</t>
  </si>
  <si>
    <t>esošā rotaļu laukuma rīku papildināšana</t>
  </si>
  <si>
    <t>Gājēju pārejas ar apgaismojumu izveide Tetelē pie P93</t>
  </si>
  <si>
    <t>LABIEKĀRTOŠANA Spartaka sporta laukuma labiekārtošana</t>
  </si>
  <si>
    <t>LABIEKĀRTOŠANA Mežaparka labiekārtošana un kalna teritorijas labiekārtošana (kalna nogāzes labiekārtošana, sporta laukumu izveide)</t>
  </si>
  <si>
    <t>LABIEKĀRTOŠANA Veselības takas labiekārtošana</t>
  </si>
  <si>
    <t>Koku stādījumu pie pašvaldības ēkām, parkos un skvēros apsekošana, novērtēšana, koku vainagošana un bojāto koku izņemšana.(arborists 8000, vainagošana 30000)</t>
  </si>
  <si>
    <t>Vingrošanas elementu papildināšana, atpūtas vietas senioriem izveide, atpūtas vietas māmiņām izveide.</t>
  </si>
  <si>
    <t>Līdzfinansējums Meliorācijas ielas 8/1 energoefektivitātei</t>
  </si>
  <si>
    <t>Līdzfinansējums par pašvaldībai piederošu dzīvokli Meliorācijas iela 8/1</t>
  </si>
  <si>
    <t>Ozolnieku VSK ventilācijas sistēmas remontdarbi</t>
  </si>
  <si>
    <t>Esošās ventilāijas sistēmas remontdarbi un jaunu atzaru būvniecība</t>
  </si>
  <si>
    <t>gaiteņa remonts, āra kāpņu remonts</t>
  </si>
  <si>
    <t xml:space="preserve">PII Pūcīte teritorijas labiekārtošana </t>
  </si>
  <si>
    <t>Spēlu laukumu teritorijas paplašināšana pašvaldības zemē ar kad.apz. 54660011256</t>
  </si>
  <si>
    <t>PII Bitīte teitorijas labiekārtošana</t>
  </si>
  <si>
    <t>3 nojumju remonts (7050), cokola hidroizolācija (14050), rotaļu rīku atjaunošana (1800)</t>
  </si>
  <si>
    <t>LABIEKĀRTOŠANA Garozas un Emburgas ciemu teritorijas labiekārtošana</t>
  </si>
  <si>
    <t>Ziemassvētku rotājumu piegāde un uzstādīšana</t>
  </si>
  <si>
    <t>Esošā apgaismojuma elementu papildināšana</t>
  </si>
  <si>
    <t>1.2.</t>
  </si>
  <si>
    <t>1.3.</t>
  </si>
  <si>
    <t>1.5.</t>
  </si>
  <si>
    <t>1.6.</t>
  </si>
  <si>
    <t>1.9.</t>
  </si>
  <si>
    <t>1.10.</t>
  </si>
  <si>
    <t>1.11.</t>
  </si>
  <si>
    <t>1.15.</t>
  </si>
  <si>
    <t>1.16.</t>
  </si>
  <si>
    <t>1.23.</t>
  </si>
  <si>
    <t>1.24.</t>
  </si>
  <si>
    <t>1.32.</t>
  </si>
  <si>
    <t>1.36.</t>
  </si>
  <si>
    <t>3.1.</t>
  </si>
  <si>
    <t>3.3.</t>
  </si>
  <si>
    <t>3.5.</t>
  </si>
  <si>
    <t>3.6.</t>
  </si>
  <si>
    <t>3.7.</t>
  </si>
  <si>
    <t>3.8.</t>
  </si>
  <si>
    <t>3.9.</t>
  </si>
  <si>
    <t>3.10.</t>
  </si>
  <si>
    <t>3.11.</t>
  </si>
  <si>
    <t>3.12.</t>
  </si>
  <si>
    <t>3.13.</t>
  </si>
  <si>
    <t>3.14.</t>
  </si>
  <si>
    <t>4.1.</t>
  </si>
  <si>
    <t>4.4.</t>
  </si>
  <si>
    <t>4.8.</t>
  </si>
  <si>
    <t>4.10.</t>
  </si>
  <si>
    <t>4.12.</t>
  </si>
  <si>
    <t>4.13.</t>
  </si>
  <si>
    <t>4.16.</t>
  </si>
  <si>
    <t>4.18.</t>
  </si>
  <si>
    <t>4.19.</t>
  </si>
  <si>
    <t>4.20.</t>
  </si>
  <si>
    <t>5.1.</t>
  </si>
  <si>
    <t>6.2.</t>
  </si>
  <si>
    <t>6.4.</t>
  </si>
  <si>
    <t>7.3.</t>
  </si>
  <si>
    <t>7.4.</t>
  </si>
  <si>
    <t>7.7.</t>
  </si>
  <si>
    <t>7.7.1.</t>
  </si>
  <si>
    <t>7.7.2.</t>
  </si>
  <si>
    <t>7.7.3.</t>
  </si>
  <si>
    <t>7.7.4.</t>
  </si>
  <si>
    <t>7.7.5.</t>
  </si>
  <si>
    <t>7.7.6.</t>
  </si>
  <si>
    <t>7.7.7.</t>
  </si>
  <si>
    <t>7.7.8.</t>
  </si>
  <si>
    <t>7.7.9.</t>
  </si>
  <si>
    <t>7.7.10.</t>
  </si>
  <si>
    <t>7.7.11.</t>
  </si>
  <si>
    <t>7.7.12.</t>
  </si>
  <si>
    <t>7.7.13.</t>
  </si>
  <si>
    <t>7.7.14.</t>
  </si>
  <si>
    <t>7.7.15.</t>
  </si>
  <si>
    <t>7.7.16.</t>
  </si>
  <si>
    <t>7.7.17.</t>
  </si>
  <si>
    <t>7.7.18.</t>
  </si>
  <si>
    <t>7.7.19.</t>
  </si>
  <si>
    <t>7.7.21.</t>
  </si>
  <si>
    <t>7.7.22.</t>
  </si>
  <si>
    <t>8.5.</t>
  </si>
  <si>
    <t>8.6.</t>
  </si>
  <si>
    <t>9.</t>
  </si>
  <si>
    <t>9.1.</t>
  </si>
  <si>
    <t>9.2.</t>
  </si>
  <si>
    <t>9.3.</t>
  </si>
  <si>
    <t>9.4.</t>
  </si>
  <si>
    <t>9.5.</t>
  </si>
  <si>
    <t>9.6.</t>
  </si>
  <si>
    <t>9.7.</t>
  </si>
  <si>
    <t>9.8.</t>
  </si>
  <si>
    <t>8.7.</t>
  </si>
  <si>
    <t>REMONTS Sporta skolas telpu remonti</t>
  </si>
  <si>
    <t>2 treneru telpu remonts</t>
  </si>
  <si>
    <t>LABIEKĀRTOŠANA Sporta skolas telpu aprīkošana</t>
  </si>
  <si>
    <t xml:space="preserve">Trenažieru iekārtu atjaunošana </t>
  </si>
  <si>
    <t>LABIEKĀRTOŠANA  Ānes skeitparka labiekārtošana</t>
  </si>
  <si>
    <t>Skeitparka izveide pie Ānes KN</t>
  </si>
  <si>
    <t>4.22.</t>
  </si>
  <si>
    <t>BŪVNIECĪBA Pašvaldības ceļa  Brankas - Tiltiņi asfalta seguma atjaunošana, m</t>
  </si>
  <si>
    <t>jauna posma izbūve ar apgaismojumu līdz PII Pūcīte filiālei, droāis satiksmes organizācijai</t>
  </si>
  <si>
    <t>Esošo gājēju celiņu savienošana, izbūvējot iztrūkstošo posmu, vienota gājēju celiņu tīkla veidošanai</t>
  </si>
  <si>
    <t>Cenu ciema maģistrālās ielas seguma uzlabošana</t>
  </si>
  <si>
    <t>Ielas seguma virskārtas atjaunošana</t>
  </si>
  <si>
    <t>Ceļa seguma virskārtas atjaunošana</t>
  </si>
  <si>
    <t>Satiksmes organizācija, paredzot atsevišķi izbūvētu gājēju celiņu un divu joslu brauktuvi</t>
  </si>
  <si>
    <t>Esošās tilta konstrukcijas remontdarbi, klāja atjaunošana</t>
  </si>
  <si>
    <t>PROJEKTEŠANA Asfaltbetona seguma izbūve Pļavu ielā 450mGarozā</t>
  </si>
  <si>
    <t xml:space="preserve">Esošā </t>
  </si>
  <si>
    <t>Celiņu labiekātošana parkos, rotaļu laukumu iekārtu atjaunošana</t>
  </si>
  <si>
    <t>REMONTDARBI sporta centra "Mālzeme"  remontdarbi</t>
  </si>
  <si>
    <t xml:space="preserve">3241836.32 </t>
  </si>
  <si>
    <t>REMONTDARBI Branku pakalpojumu centra telpu remontdarbi</t>
  </si>
  <si>
    <t>Bijušo pasta telpu remontdarbi PII Bitīte vajadzībām</t>
  </si>
  <si>
    <t>7.7.23.</t>
  </si>
  <si>
    <t>PII Zīlīte Stadiona ielā 10 teritorijas labiekārtošana</t>
  </si>
  <si>
    <t>BŪVNIECĪBA Notekūdeņu attīrīšanas iekārtu izbūve Jaunpētenieku ciemā</t>
  </si>
  <si>
    <t>3.15.</t>
  </si>
  <si>
    <t>Salgales pagasta pārvaldes ēkas "Vīgriezes" fasādes atjaunošana</t>
  </si>
  <si>
    <t>3.16.</t>
  </si>
  <si>
    <t>Jauna ūdensvada ievada izbūve Salgales pagasta pārvaldes ēkai "Vīgriezes"</t>
  </si>
  <si>
    <t>Jauna elektrības pieslēguma izbūve Salgales pagasta pārvaldes ēkai "Vīgriezes"</t>
  </si>
  <si>
    <t>Esošais ievads atrodas neapkurinātās privātīpašnieka telpās, šogsd aizsala</t>
  </si>
  <si>
    <t>Esošais pieslēgums ir vecais, vēl no padomju laikiem, kopā ar uzskaiti atrodas privātīpašnieka telpās</t>
  </si>
  <si>
    <t>Sniega motocikla iegāde</t>
  </si>
  <si>
    <t>Vecā "Burāna" nomaiņa</t>
  </si>
  <si>
    <t>Saskaņā ar LDz apsekošanas aktā doto uzdevumu pašvaldībai jāveic pārbrauktuves posma asfaltēšana, lai novērstu šķembu nonākšanu uz sliedēm</t>
  </si>
  <si>
    <t>1.20.1.</t>
  </si>
  <si>
    <t>Esošā urbuma rezerves ir izsmeltas OKSDU finansējums (aizņēmums)</t>
  </si>
  <si>
    <t>PROJEKTĒŠANA Teritorijas starp apli un Meliorācijas ielu labiekārtošana</t>
  </si>
  <si>
    <t>BŪVNIECĪBA Teritorijas starp apli un Meliorācijas ielu labiekārtošana</t>
  </si>
  <si>
    <t xml:space="preserve"> </t>
  </si>
  <si>
    <t>PROJEKTĒŠANA Alejas ielas posma izbūve</t>
  </si>
  <si>
    <t>BŪVNIECĪBA Garozas šoseja (Smēdes) - Spartaka iela dzelzceļa pārbrauktuves posma asfaltēšana, 180m (projektē un būvē)</t>
  </si>
  <si>
    <t>REMONTS Iecavas krastmalas ielas no Rīgas ielas līdz Iecavas krastmalai 4 asfaltbetona seguma remots</t>
  </si>
  <si>
    <t>LABIEKĀRTOŠANA Autostāvalukuma labiekārtošana Ānē</t>
  </si>
  <si>
    <t>LABIEKĀRTOŠANA Pašvaldības parku un skvēru koku stādījumu vainagošana, sakopšana</t>
  </si>
  <si>
    <t xml:space="preserve">LABIEKĀRTOŠANA Publisko rotaļu laukumu rotaļu rīku atjaunošana </t>
  </si>
  <si>
    <t>Projektēšana, ietverot Tirgoņu rajonu, Progresa ielas mājas, pārslēdzot esošo kanalizāciju pie kopējiem tīkliem. Aizņēmums būvprojektu izstrādei 85% 2022.g.PB jāparedz līdzfinansējums 6270,00</t>
  </si>
  <si>
    <t>Aizupes apbūve, Iecēnu apbūve, Druvenieku ceļš un attīrīšanas iekārtas.Aizņēmums būvprojektu izstrādei 85%. 2022.g.PB jāparedz līdzfinansējums 6803,25</t>
  </si>
  <si>
    <t>4.23.</t>
  </si>
  <si>
    <t>LABIEKĀRTOŠANA Jauniešu aktivitāšu laukuma izveide Brankās</t>
  </si>
  <si>
    <t>cenu pagasts</t>
  </si>
  <si>
    <t>Skeitparka (400m2) un streetbola (180m2) laukuma labiekārtošana Brankās (Spartakā)</t>
  </si>
  <si>
    <t xml:space="preserve">4.24. </t>
  </si>
  <si>
    <t>Zemo gaisa trašu labiekārtošana novada ciemos</t>
  </si>
  <si>
    <t>Sporta skolas jumta seguma remonts</t>
  </si>
  <si>
    <t>Airēšanas programmas infrastruktūras attīstība</t>
  </si>
  <si>
    <t>Sporta skolas izglītības programmas - airēšanas slaloms- infrastruktūras izveide Eglaines ielā.</t>
  </si>
  <si>
    <t>1.37.</t>
  </si>
  <si>
    <t>REMONTS Krasta ielas seguma virskārtas atjaunošana</t>
  </si>
  <si>
    <t>asfalta seguma virskārtas atjaunošana</t>
  </si>
  <si>
    <t>BŪVNIECĪBA Spartaka ielas līdz Skolas ielai  savienojoša gājēju celiņa un  apgaismojuma izbūve Ozolniekos</t>
  </si>
  <si>
    <t>Vingrošanas rīku izvietošana pie sporta laukuma</t>
  </si>
  <si>
    <t>Tiltiņu metāla balstu metinājuma vietas atjaunošana, koka klāja atjaunošana (jaunu metāla klāja ar margām izgatavošana un uzstāīšana)</t>
  </si>
  <si>
    <t>Celtnieku ielas 6, Ānē apgaismojuma balsta izbūve 5656,24, taciņas labiekārtošana 14912,77 (20569,01), horizontālais marķējums</t>
  </si>
  <si>
    <t>Aktu zāles kosmētiskais remonts (17109,46)</t>
  </si>
  <si>
    <t>Ielas seguma virskārtas atjaunošana 
Pašvaldības budžeta fiansējumā iekļautas BU un AU izmaksas</t>
  </si>
  <si>
    <t>Cenu ciema maģistrālās ielas seguma uzlabošana
Pašvaldības budžeta fiansējumā iekļautas BU un AU izmaksas</t>
  </si>
  <si>
    <t>Esošo gājēju celiņu savienošana, izbūvējot iztrūkstošo posmu, vienota gājēju celiņu tīkla veidošanai
Pašvaldības budžeta fiansējumā iekļautas BU un AU izmaksas</t>
  </si>
  <si>
    <t>jauna posma izbūve ar apgaismojumu līdz PII Pūcīte filiālei, droāis satiksmes organizācijai
Pašvaldības budžeta fiansējumā iekļautas BU un AU izmaksas</t>
  </si>
  <si>
    <t>sniegt aizņēmumam ar 15% līdzfinansējumu
BU izmaksas ~ 1000,00</t>
  </si>
  <si>
    <t>Zemo gaisa trašu izveide Veselības takā, Ozolniekos, Garozas parkā un Branku parkā, līgums noslēgts</t>
  </si>
  <si>
    <t>Tehniskās shēmas izstrāde "Upes ielas posma no Jelgavas ielas līdz Zīļu ielai" un būvniecība</t>
  </si>
  <si>
    <t>13 balsti 10m augsti ielas apgaismošanai
Izmaksās iekļauta Tehnsikās shēmas izstrāde - 1817,42</t>
  </si>
  <si>
    <t>Tehniskā shēmas izstrāde Ozolnieku vidusskolas stadona spēļu laukumu izgaismošanai</t>
  </si>
  <si>
    <t>9.9.</t>
  </si>
  <si>
    <t>Tehnsikās shēmas izstrāde</t>
  </si>
  <si>
    <t>Mežaparka kalna teritorijas apgaismošana</t>
  </si>
  <si>
    <t>PROJEKTĒŠANA Misas tilts - Glūdas ceļa pārbūve ar asfaltbetona segumu
PROJEKTĒŠANA Tilta ielas seguma atjaunošana</t>
  </si>
  <si>
    <t>REMONTS Sporta skolas ēkas jumta atjaunošana</t>
  </si>
  <si>
    <t>21.gadā paredzēts kompleksais vingrošanas rīks - 24110,54 un kalna un piegološās teritorijas izgaismošana ~ 15000. 3 gājēju laipu uzstādīšana - 27000, labiekārtojuma elementu uzstādīšana, pump truk trases izveide pie kalna - 70000
Gājēju taku labiekārtošana, auto stāvvietas no Druvenieku ceļa labiekārtošana, kalna profila veidošana, teritorijas labiekārtošana (70 000 (trase) + 24 000 (trenažieris) + 15000 (gaismas) + būvuzr.)</t>
  </si>
  <si>
    <t>Iekļauts kopējās Mežaparka projekta izmaksās</t>
  </si>
  <si>
    <t>PROJEKTĒŠANA Ielu posmu projektēšana Ozolnieku novadā</t>
  </si>
  <si>
    <t>Pašvaldības budžets 2021.gadā (grozījumi 21.06.2021 sēdē)</t>
  </si>
  <si>
    <t>4pielikums</t>
  </si>
  <si>
    <t>Ozolnieku novada pašvaldības saistošie noteikumi</t>
  </si>
  <si>
    <t>Par Ozolnieku novada budžetu 2021.gadam ar 21.06.2021.grozījumiem</t>
  </si>
  <si>
    <t xml:space="preserve">Sporta spēļu laukumu izbūves atlikusī summa 2021.gadā (34513,10), sporta spēļu laukumu izgaismošana (12000)
Papildus darbi (asfaltbetona, gumijas segums 20m2 papildus, esošo vingrošanas rīku pārvietošana) - 3003,92 </t>
  </si>
  <si>
    <t>Līgums noslēgts ar būvnieku par Sporta skolas stadiona skrejceļa atjaunošana 254305.77 (papildus darbi LK sistēmas atjaunošana zem stadiona un skrejceļiem, betona apmaļu izbūve, notekūdeņu reņu izbūve, smilšu savācēju izbūve gar tāllēkšanas bedrēm u.c. darbi, vienošanās par izslēgtiem darbiem 29649,51 un ieslēgtiem darbiem 65951,41 starpība, kas ir papildus izmaksas 36301,90)</t>
  </si>
  <si>
    <t>Sporta spēļu laukumu atjaunošana atbilstoši Sporta skolas programmai
(Ieprikumā piedāvātā zemākā summa ir 803858,01 ar PVN)
Būvuzruadzībai jāparedz līdz 5000,00</t>
  </si>
  <si>
    <t>Publiski pieejamu bērnu rotaļu laukumu elementu atjaunošana (sadalījums tiks skatīts nākamajā Attīstības komitejā)
Pēc veiktā iepirkuma 3.daļas piedāvājuma summa ir 104112,03 ar PVN)</t>
  </si>
  <si>
    <t>1.38.</t>
  </si>
  <si>
    <t>1. Gājēju celiņa izbūve par P100 autoceļu kreisejā pusē no Krasta ielas Ozolniekos līdz Tilta ielai, Cenu pagastā, Ozolnieku novadā;
2. Ozolnieku vidusskolas stadiona pārbūve Jelgavas ielā 35, Ozolniekos, Ozolnieku novadā;
3. Autoceļa Nr. 70 "Smēdes - Spartaka iela" pieejas pie dzelzceļa seguma asfaltēšana (no abām pusēm 20 metri);
4.Autoceļa "Brankas - Tiltiņi" cietā seguma izbūve, Cenu pagastā, Ozolnieku novadā;
5. Gājēju ietves izbūve gar autoceļu V1068 no Ausekļu ielas Branku ciemā līdz DUS ASTARTE "Brankstūri";
6. Esošās caurtekas pagarināšana Skolas ielas un Spartka ielas krustojumā Ozolniekos;
7. Satiksmes organizācijas projekta izstrāde Skolas ielai un satiksmes mezglam pie Ozolnieku vidusskolas;
8. Cietā seguma un apgaismojuma izbūve Ievu ielā, Iecēnu ciemā, Cenu pagastā, Ozolnieku novadā</t>
  </si>
  <si>
    <t>2.9.</t>
  </si>
  <si>
    <t>7.7.24.</t>
  </si>
  <si>
    <t>PROJEKTĒŠANA Ūdenssaimniecības attīstība Ozolnieku novada ciemos</t>
  </si>
  <si>
    <t>1. Ūdenssaimniecības attīstība un apgaismotas gājēju ietves izbūve Upes ielā, Ozolniekos; 
2. Ūdenssaimniecības attīstība Zīļu ielā, Pūpolu ielā, Ceriņu ielā, Ozolniekos;
3. Ūdenssaimniecības attīstība Jaunatnes ielā, Lielupes ielā, Rožu ielā, Zemgales ielā, Dārza ielā no Oktobra ielas līdz Zemgales ielai, Ozolniekos;                                                         4. Ūdenssaimniecības attītība Dalbes ciemā</t>
  </si>
  <si>
    <t>ENERGOEFEKTIVITĀTE Sporta centra "Mālzeme" ēkas energoefektivitāte un paplašināšana</t>
  </si>
  <si>
    <t>BŪVNIECĪBA Ozolnieku viduskolas ēkas piebūve, paredzot jaunas multifunkcionālas mācību telpas un aktu zāli</t>
  </si>
  <si>
    <t>PROJEKTĒŠANA Ozolnieku viduskolas ēkas piebūve, paredzot jaunas multifunkcionālas mācību telpas un aktu zāli</t>
  </si>
  <si>
    <t>Plānotie līdzekļi saistībā ar īpašuma Skolas ielā 5 iegādi atbilstoši Domes 12.04.2021. ārkārtas sēdes lēmumam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</si>
</sst>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 #,##0.00\ _€_-;\-* #,##0.00\ _€_-;_-* &quot;-&quot;??\ _€_-;_-@_-"/>
    <numFmt numFmtId="166" formatCode="0.00_ "/>
  </numFmts>
  <fonts count="41" x14ac:knownFonts="1">
    <font>
      <sz val="11"/>
      <color theme="1"/>
      <name val="Calibri"/>
      <charset val="186"/>
      <scheme val="minor"/>
    </font>
    <font>
      <sz val="11"/>
      <color theme="1"/>
      <name val="Calibri"/>
      <family val="2"/>
      <scheme val="minor"/>
    </font>
    <font>
      <sz val="11"/>
      <color theme="1"/>
      <name val="Calibri"/>
      <family val="2"/>
      <scheme val="minor"/>
    </font>
    <font>
      <sz val="11"/>
      <color theme="1"/>
      <name val="Calibri"/>
      <family val="2"/>
      <scheme val="minor"/>
    </font>
    <font>
      <sz val="12"/>
      <color indexed="8"/>
      <name val="Times New Roman"/>
      <family val="1"/>
    </font>
    <font>
      <sz val="12"/>
      <name val="Times New Roman"/>
      <family val="1"/>
    </font>
    <font>
      <b/>
      <sz val="12"/>
      <color indexed="8"/>
      <name val="Times New Roman"/>
      <family val="1"/>
    </font>
    <font>
      <sz val="12"/>
      <name val="Times New Roman"/>
      <family val="1"/>
      <charset val="186"/>
    </font>
    <font>
      <u/>
      <sz val="12"/>
      <name val="Times New Roman"/>
      <family val="1"/>
      <charset val="186"/>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1"/>
      <color theme="1"/>
      <name val="Times New Roman"/>
      <family val="1"/>
    </font>
    <font>
      <b/>
      <sz val="10"/>
      <color theme="1"/>
      <name val="Times New Roman"/>
      <family val="1"/>
    </font>
    <font>
      <b/>
      <sz val="12"/>
      <color rgb="FFC00000"/>
      <name val="Times New Roman"/>
      <family val="1"/>
    </font>
    <font>
      <sz val="9"/>
      <color theme="1"/>
      <name val="Times New Roman"/>
      <family val="1"/>
    </font>
    <font>
      <b/>
      <sz val="9"/>
      <color theme="1"/>
      <name val="Times New Roman"/>
      <family val="1"/>
    </font>
    <font>
      <sz val="12"/>
      <color rgb="FFC00000"/>
      <name val="Times New Roman"/>
      <family val="1"/>
    </font>
    <font>
      <sz val="11"/>
      <color theme="1"/>
      <name val="Times New Roman"/>
      <family val="1"/>
    </font>
    <font>
      <sz val="12"/>
      <color rgb="FFFF0000"/>
      <name val="Times New Roman"/>
      <family val="1"/>
    </font>
    <font>
      <sz val="11"/>
      <color theme="1"/>
      <name val="Calibri"/>
      <family val="2"/>
      <charset val="186"/>
      <scheme val="minor"/>
    </font>
    <font>
      <sz val="12"/>
      <color rgb="FFFF0000"/>
      <name val="Times New Roman"/>
      <family val="1"/>
      <charset val="186"/>
    </font>
    <font>
      <sz val="12"/>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2"/>
      <color theme="1"/>
      <name val="Times New Roman"/>
      <family val="1"/>
    </font>
    <font>
      <sz val="12"/>
      <name val="Times New Roman"/>
      <family val="1"/>
    </font>
    <font>
      <b/>
      <sz val="14"/>
      <color rgb="FFFF0000"/>
      <name val="Times New Roman"/>
      <family val="1"/>
    </font>
    <font>
      <sz val="9"/>
      <name val="Times New Roman"/>
      <family val="1"/>
      <charset val="186"/>
    </font>
    <font>
      <sz val="11"/>
      <name val="Calibri"/>
      <family val="2"/>
      <charset val="186"/>
      <scheme val="minor"/>
    </font>
    <font>
      <b/>
      <sz val="10"/>
      <color theme="1"/>
      <name val="Times New Roman"/>
      <family val="1"/>
      <charset val="186"/>
    </font>
    <font>
      <b/>
      <sz val="12"/>
      <color rgb="FFC00000"/>
      <name val="Times New Roman"/>
      <family val="1"/>
      <charset val="186"/>
    </font>
    <font>
      <sz val="12"/>
      <color theme="1"/>
      <name val="Calibri"/>
      <family val="2"/>
      <charset val="186"/>
      <scheme val="minor"/>
    </font>
    <font>
      <b/>
      <sz val="12"/>
      <color rgb="FFFF0000"/>
      <name val="Times New Roman"/>
      <family val="1"/>
    </font>
    <font>
      <b/>
      <sz val="14"/>
      <color theme="1"/>
      <name val="Calibri"/>
      <family val="2"/>
      <scheme val="minor"/>
    </font>
    <font>
      <sz val="9"/>
      <name val="Times New Roman"/>
      <family val="1"/>
    </font>
    <font>
      <sz val="11"/>
      <name val="Times New Roman"/>
      <family val="1"/>
    </font>
    <font>
      <sz val="11"/>
      <name val="Calibri"/>
      <family val="2"/>
      <scheme val="minor"/>
    </font>
    <font>
      <strike/>
      <sz val="12"/>
      <color theme="1"/>
      <name val="Times New Roman"/>
      <family val="1"/>
      <charset val="186"/>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164" fontId="9" fillId="0" borderId="0" applyFont="0" applyFill="0" applyBorder="0" applyAlignment="0" applyProtection="0"/>
  </cellStyleXfs>
  <cellXfs count="194">
    <xf numFmtId="0" fontId="0" fillId="0" borderId="0" xfId="0"/>
    <xf numFmtId="0" fontId="0" fillId="0" borderId="0" xfId="0" applyFill="1"/>
    <xf numFmtId="0" fontId="11" fillId="0" borderId="0" xfId="0" applyFont="1" applyFill="1" applyBorder="1" applyAlignment="1">
      <alignment vertical="center"/>
    </xf>
    <xf numFmtId="49" fontId="11" fillId="0" borderId="0" xfId="0" applyNumberFormat="1" applyFont="1" applyFill="1" applyBorder="1" applyAlignment="1">
      <alignment vertical="center"/>
    </xf>
    <xf numFmtId="0" fontId="11" fillId="0" borderId="0" xfId="0" applyFont="1" applyFill="1" applyBorder="1" applyAlignment="1">
      <alignment horizontal="right" vertical="center"/>
    </xf>
    <xf numFmtId="0" fontId="5" fillId="0" borderId="0" xfId="0" applyFont="1" applyFill="1" applyBorder="1" applyAlignment="1">
      <alignment vertical="center" wrapText="1"/>
    </xf>
    <xf numFmtId="164" fontId="11" fillId="0" borderId="0" xfId="1" applyFont="1" applyFill="1" applyBorder="1" applyAlignment="1">
      <alignment vertical="center" wrapText="1"/>
    </xf>
    <xf numFmtId="0" fontId="0" fillId="0" borderId="0" xfId="0" applyFill="1" applyAlignment="1">
      <alignment wrapText="1"/>
    </xf>
    <xf numFmtId="0" fontId="11"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wrapText="1"/>
    </xf>
    <xf numFmtId="2" fontId="11" fillId="3" borderId="1" xfId="0" applyNumberFormat="1" applyFont="1" applyFill="1" applyBorder="1" applyAlignment="1">
      <alignment horizontal="right" vertical="center"/>
    </xf>
    <xf numFmtId="164" fontId="11" fillId="3" borderId="1" xfId="1" applyFont="1" applyFill="1" applyBorder="1" applyAlignment="1">
      <alignment vertical="center" wrapText="1"/>
    </xf>
    <xf numFmtId="164" fontId="19" fillId="3" borderId="1" xfId="1" applyFont="1" applyFill="1" applyBorder="1" applyAlignment="1">
      <alignment vertical="center" wrapText="1"/>
    </xf>
    <xf numFmtId="0" fontId="5" fillId="3" borderId="1" xfId="0" applyFont="1" applyFill="1" applyBorder="1" applyAlignment="1">
      <alignment vertical="center" wrapText="1"/>
    </xf>
    <xf numFmtId="0" fontId="0" fillId="3" borderId="0" xfId="0" applyFill="1"/>
    <xf numFmtId="0" fontId="16"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4" fontId="5" fillId="3" borderId="1" xfId="0" applyNumberFormat="1" applyFont="1" applyFill="1" applyBorder="1" applyAlignment="1">
      <alignment horizontal="right" vertical="center"/>
    </xf>
    <xf numFmtId="4" fontId="11" fillId="3" borderId="1" xfId="0" applyNumberFormat="1" applyFont="1" applyFill="1" applyBorder="1" applyAlignment="1">
      <alignment horizontal="right" vertical="center"/>
    </xf>
    <xf numFmtId="0" fontId="7" fillId="3" borderId="1" xfId="0" applyFont="1" applyFill="1" applyBorder="1" applyAlignment="1">
      <alignment vertical="center" wrapText="1"/>
    </xf>
    <xf numFmtId="2" fontId="26" fillId="3" borderId="0" xfId="1" applyNumberFormat="1" applyFont="1" applyFill="1" applyBorder="1" applyAlignment="1">
      <alignment vertical="center" wrapText="1"/>
    </xf>
    <xf numFmtId="164" fontId="29" fillId="3" borderId="0" xfId="1" applyFont="1" applyFill="1" applyBorder="1" applyAlignment="1">
      <alignment vertical="center" wrapText="1"/>
    </xf>
    <xf numFmtId="164" fontId="13" fillId="3" borderId="1" xfId="1" applyFont="1" applyFill="1" applyBorder="1" applyAlignment="1">
      <alignment horizontal="center" vertical="center" wrapText="1"/>
    </xf>
    <xf numFmtId="0" fontId="0" fillId="3" borderId="1" xfId="0" applyFill="1" applyBorder="1"/>
    <xf numFmtId="164" fontId="11" fillId="3" borderId="0" xfId="1" applyFont="1" applyFill="1" applyBorder="1" applyAlignment="1">
      <alignment vertical="center" wrapText="1"/>
    </xf>
    <xf numFmtId="164" fontId="7" fillId="3" borderId="1" xfId="1" applyFont="1" applyFill="1" applyBorder="1" applyAlignment="1">
      <alignment horizontal="right" vertical="center" wrapText="1"/>
    </xf>
    <xf numFmtId="0" fontId="11" fillId="2" borderId="0" xfId="0" applyFont="1" applyFill="1" applyBorder="1" applyAlignment="1">
      <alignment horizontal="right" vertical="center"/>
    </xf>
    <xf numFmtId="0" fontId="11" fillId="4" borderId="0" xfId="0" applyFont="1" applyFill="1" applyBorder="1" applyAlignment="1">
      <alignment horizontal="right" vertical="center"/>
    </xf>
    <xf numFmtId="0" fontId="23"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2" fontId="23" fillId="3" borderId="1" xfId="0" applyNumberFormat="1" applyFont="1" applyFill="1" applyBorder="1" applyAlignment="1">
      <alignment horizontal="center" vertical="center"/>
    </xf>
    <xf numFmtId="0" fontId="24" fillId="3" borderId="1" xfId="0" applyFont="1" applyFill="1" applyBorder="1" applyAlignment="1">
      <alignment vertical="center" wrapText="1"/>
    </xf>
    <xf numFmtId="49" fontId="23" fillId="3" borderId="1" xfId="0" applyNumberFormat="1" applyFont="1" applyFill="1" applyBorder="1" applyAlignment="1">
      <alignment vertical="center" wrapText="1"/>
    </xf>
    <xf numFmtId="4" fontId="23" fillId="3" borderId="1" xfId="0" applyNumberFormat="1" applyFont="1" applyFill="1" applyBorder="1" applyAlignment="1">
      <alignment horizontal="right" vertical="center"/>
    </xf>
    <xf numFmtId="0" fontId="11" fillId="3" borderId="0" xfId="0" applyFont="1" applyFill="1" applyBorder="1" applyAlignment="1">
      <alignment horizontal="right" vertical="center"/>
    </xf>
    <xf numFmtId="4" fontId="11" fillId="3" borderId="0" xfId="0" applyNumberFormat="1" applyFont="1" applyFill="1" applyBorder="1" applyAlignment="1">
      <alignment horizontal="right" vertical="center"/>
    </xf>
    <xf numFmtId="0" fontId="28" fillId="3" borderId="1" xfId="0" applyFont="1" applyFill="1" applyBorder="1" applyAlignment="1">
      <alignment vertical="center" wrapText="1"/>
    </xf>
    <xf numFmtId="0" fontId="16" fillId="3" borderId="1" xfId="0"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4" fontId="7" fillId="3" borderId="1" xfId="0" applyNumberFormat="1" applyFont="1" applyFill="1" applyBorder="1" applyAlignment="1">
      <alignment horizontal="right" vertical="center" wrapText="1"/>
    </xf>
    <xf numFmtId="4" fontId="15" fillId="3" borderId="1" xfId="0" applyNumberFormat="1" applyFont="1" applyFill="1" applyBorder="1" applyAlignment="1">
      <alignment horizontal="right" vertical="center" wrapText="1"/>
    </xf>
    <xf numFmtId="0" fontId="11" fillId="3" borderId="0" xfId="0" applyFont="1" applyFill="1" applyBorder="1" applyAlignment="1">
      <alignment vertical="center"/>
    </xf>
    <xf numFmtId="0" fontId="5" fillId="3" borderId="0" xfId="0" applyFont="1" applyFill="1" applyBorder="1" applyAlignment="1">
      <alignment vertical="center" wrapText="1"/>
    </xf>
    <xf numFmtId="49" fontId="11" fillId="3" borderId="0" xfId="0" applyNumberFormat="1" applyFont="1" applyFill="1" applyBorder="1" applyAlignment="1">
      <alignment vertical="center"/>
    </xf>
    <xf numFmtId="164" fontId="12" fillId="3" borderId="0" xfId="1" applyFont="1" applyFill="1" applyBorder="1" applyAlignment="1">
      <alignment vertical="center" wrapText="1"/>
    </xf>
    <xf numFmtId="166" fontId="12" fillId="3" borderId="0" xfId="0" applyNumberFormat="1" applyFont="1" applyFill="1" applyBorder="1" applyAlignment="1">
      <alignment horizontal="right" vertical="center"/>
    </xf>
    <xf numFmtId="0" fontId="13" fillId="3" borderId="1" xfId="0" applyFont="1" applyFill="1" applyBorder="1" applyAlignment="1">
      <alignment horizontal="center" vertical="center"/>
    </xf>
    <xf numFmtId="49" fontId="14" fillId="3"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3" borderId="0" xfId="0" applyFill="1" applyAlignment="1">
      <alignment horizontal="center"/>
    </xf>
    <xf numFmtId="0" fontId="12"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4" fontId="15" fillId="3" borderId="1" xfId="0" applyNumberFormat="1" applyFont="1" applyFill="1" applyBorder="1" applyAlignment="1">
      <alignment horizontal="right" vertical="center"/>
    </xf>
    <xf numFmtId="0" fontId="7" fillId="3" borderId="1" xfId="0" applyFont="1" applyFill="1" applyBorder="1" applyAlignment="1">
      <alignment horizontal="center" vertical="center" wrapText="1"/>
    </xf>
    <xf numFmtId="0" fontId="11" fillId="3" borderId="1" xfId="0" applyFont="1" applyFill="1" applyBorder="1" applyAlignment="1">
      <alignment vertical="center"/>
    </xf>
    <xf numFmtId="0" fontId="17"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right" vertical="center" wrapText="1"/>
    </xf>
    <xf numFmtId="0" fontId="23" fillId="3" borderId="1" xfId="0" applyFont="1" applyFill="1" applyBorder="1" applyAlignment="1">
      <alignment horizontal="left" vertical="center" wrapText="1"/>
    </xf>
    <xf numFmtId="4" fontId="15" fillId="3" borderId="0" xfId="0" applyNumberFormat="1" applyFont="1" applyFill="1" applyBorder="1" applyAlignment="1">
      <alignment horizontal="right" vertical="center"/>
    </xf>
    <xf numFmtId="0" fontId="18" fillId="3" borderId="0" xfId="0" applyFont="1" applyFill="1" applyBorder="1" applyAlignment="1">
      <alignment vertical="center"/>
    </xf>
    <xf numFmtId="0" fontId="0" fillId="3" borderId="0" xfId="0" applyFill="1" applyBorder="1"/>
    <xf numFmtId="4" fontId="11" fillId="3" borderId="0" xfId="0" applyNumberFormat="1" applyFont="1" applyFill="1" applyBorder="1" applyAlignment="1">
      <alignment vertical="center"/>
    </xf>
    <xf numFmtId="0" fontId="23" fillId="3" borderId="0" xfId="0" applyFont="1" applyFill="1" applyBorder="1" applyAlignment="1">
      <alignment vertical="center"/>
    </xf>
    <xf numFmtId="0" fontId="7" fillId="3" borderId="1" xfId="0" applyFont="1" applyFill="1" applyBorder="1" applyAlignment="1">
      <alignment horizontal="left" vertical="center" wrapText="1"/>
    </xf>
    <xf numFmtId="2" fontId="35" fillId="3" borderId="0" xfId="0" applyNumberFormat="1" applyFont="1" applyFill="1" applyBorder="1" applyAlignment="1">
      <alignment horizontal="center" vertical="center"/>
    </xf>
    <xf numFmtId="165" fontId="35" fillId="3" borderId="0" xfId="0" applyNumberFormat="1" applyFont="1" applyFill="1" applyBorder="1" applyAlignment="1">
      <alignment horizontal="right" vertical="center" wrapText="1"/>
    </xf>
    <xf numFmtId="164" fontId="28" fillId="3" borderId="1" xfId="1" applyFont="1" applyFill="1" applyBorder="1" applyAlignment="1">
      <alignment horizontal="right" vertical="center" wrapText="1"/>
    </xf>
    <xf numFmtId="164" fontId="22" fillId="3" borderId="0" xfId="1" applyFont="1" applyFill="1" applyBorder="1" applyAlignment="1">
      <alignment horizontal="center" vertical="center"/>
    </xf>
    <xf numFmtId="164" fontId="23" fillId="3" borderId="0" xfId="1" applyFont="1" applyFill="1" applyBorder="1" applyAlignment="1">
      <alignment horizontal="right" vertical="center"/>
    </xf>
    <xf numFmtId="164" fontId="11" fillId="3" borderId="0" xfId="1" applyFont="1" applyFill="1" applyBorder="1" applyAlignment="1">
      <alignment horizontal="right" vertical="center"/>
    </xf>
    <xf numFmtId="164" fontId="14" fillId="3" borderId="1" xfId="1" applyFont="1" applyFill="1" applyBorder="1" applyAlignment="1">
      <alignment horizontal="center" vertical="center" wrapText="1"/>
    </xf>
    <xf numFmtId="164" fontId="11" fillId="3" borderId="1" xfId="1" applyFont="1" applyFill="1" applyBorder="1" applyAlignment="1">
      <alignment horizontal="right" vertical="center"/>
    </xf>
    <xf numFmtId="164" fontId="23" fillId="3" borderId="1" xfId="1" applyFont="1" applyFill="1" applyBorder="1" applyAlignment="1">
      <alignment horizontal="center" vertical="center"/>
    </xf>
    <xf numFmtId="164" fontId="15" fillId="3" borderId="1" xfId="1" applyFont="1" applyFill="1" applyBorder="1" applyAlignment="1">
      <alignment horizontal="right" vertical="center" wrapText="1"/>
    </xf>
    <xf numFmtId="4" fontId="7" fillId="3" borderId="1" xfId="0" applyNumberFormat="1" applyFont="1" applyFill="1" applyBorder="1" applyAlignment="1">
      <alignment horizontal="right" vertical="center"/>
    </xf>
    <xf numFmtId="164" fontId="28" fillId="3" borderId="1" xfId="1" applyFont="1" applyFill="1" applyBorder="1" applyAlignment="1">
      <alignment horizontal="right" vertical="center"/>
    </xf>
    <xf numFmtId="4" fontId="23" fillId="3" borderId="1" xfId="0" applyNumberFormat="1" applyFont="1" applyFill="1" applyBorder="1" applyAlignment="1">
      <alignment horizontal="right" vertical="center" wrapText="1"/>
    </xf>
    <xf numFmtId="164" fontId="23" fillId="3" borderId="1" xfId="1" applyFont="1" applyFill="1" applyBorder="1" applyAlignment="1">
      <alignment horizontal="right" vertical="center"/>
    </xf>
    <xf numFmtId="164" fontId="11" fillId="3" borderId="1" xfId="1" applyFont="1" applyFill="1" applyBorder="1" applyAlignment="1">
      <alignment vertical="center"/>
    </xf>
    <xf numFmtId="0" fontId="0" fillId="3" borderId="0" xfId="0" applyFill="1" applyAlignment="1">
      <alignment wrapText="1"/>
    </xf>
    <xf numFmtId="0" fontId="24" fillId="3" borderId="1" xfId="0" applyFont="1" applyFill="1" applyBorder="1" applyAlignment="1">
      <alignment horizontal="left" vertical="center" wrapText="1"/>
    </xf>
    <xf numFmtId="49" fontId="23" fillId="3" borderId="1" xfId="0" applyNumberFormat="1" applyFont="1" applyFill="1" applyBorder="1" applyAlignment="1">
      <alignment horizontal="left" vertical="center" wrapText="1"/>
    </xf>
    <xf numFmtId="164" fontId="28" fillId="3" borderId="1" xfId="1" applyFont="1" applyFill="1" applyBorder="1" applyAlignment="1">
      <alignment vertical="center" wrapText="1"/>
    </xf>
    <xf numFmtId="0" fontId="3" fillId="3" borderId="0" xfId="0" applyFont="1" applyFill="1" applyAlignment="1">
      <alignment wrapText="1"/>
    </xf>
    <xf numFmtId="164" fontId="23" fillId="3" borderId="1" xfId="1" applyFont="1" applyFill="1" applyBorder="1" applyAlignment="1">
      <alignment vertical="center" wrapText="1"/>
    </xf>
    <xf numFmtId="0" fontId="34" fillId="3" borderId="0" xfId="0" applyFont="1" applyFill="1" applyAlignment="1">
      <alignment wrapText="1"/>
    </xf>
    <xf numFmtId="0" fontId="34" fillId="3" borderId="0" xfId="0" applyFont="1" applyFill="1"/>
    <xf numFmtId="0" fontId="23" fillId="3" borderId="1" xfId="0" applyFont="1" applyFill="1" applyBorder="1" applyAlignment="1">
      <alignment vertical="center"/>
    </xf>
    <xf numFmtId="0" fontId="10" fillId="3" borderId="0" xfId="0" applyFont="1" applyFill="1" applyAlignment="1">
      <alignment wrapText="1"/>
    </xf>
    <xf numFmtId="0" fontId="11" fillId="3" borderId="0" xfId="0" applyFont="1" applyFill="1" applyBorder="1" applyAlignment="1">
      <alignment vertical="justify"/>
    </xf>
    <xf numFmtId="0" fontId="13" fillId="3" borderId="1" xfId="0" applyFont="1" applyFill="1" applyBorder="1" applyAlignment="1">
      <alignment vertical="justify"/>
    </xf>
    <xf numFmtId="0" fontId="12" fillId="3" borderId="1" xfId="0" applyFont="1" applyFill="1" applyBorder="1" applyAlignment="1">
      <alignment vertical="justify"/>
    </xf>
    <xf numFmtId="0" fontId="11" fillId="3" borderId="1" xfId="0" applyFont="1" applyFill="1" applyBorder="1" applyAlignment="1">
      <alignment vertical="justify" wrapText="1"/>
    </xf>
    <xf numFmtId="0" fontId="4" fillId="3" borderId="1" xfId="0" applyFont="1" applyFill="1" applyBorder="1" applyAlignment="1">
      <alignment vertical="justify" wrapText="1"/>
    </xf>
    <xf numFmtId="0" fontId="28" fillId="3" borderId="1" xfId="0" applyFont="1" applyFill="1" applyBorder="1" applyAlignment="1">
      <alignment vertical="justify" wrapText="1"/>
    </xf>
    <xf numFmtId="0" fontId="23" fillId="3" borderId="1" xfId="0" applyFont="1" applyFill="1" applyBorder="1" applyAlignment="1">
      <alignment vertical="justify" wrapText="1"/>
    </xf>
    <xf numFmtId="0" fontId="27" fillId="3" borderId="1" xfId="0" applyFont="1" applyFill="1" applyBorder="1" applyAlignment="1">
      <alignment vertical="justify" wrapText="1"/>
    </xf>
    <xf numFmtId="0" fontId="11" fillId="3" borderId="1" xfId="0" applyFont="1" applyFill="1" applyBorder="1" applyAlignment="1">
      <alignment vertical="justify"/>
    </xf>
    <xf numFmtId="0" fontId="12" fillId="3" borderId="1" xfId="0" applyFont="1" applyFill="1" applyBorder="1" applyAlignment="1">
      <alignment vertical="justify" wrapText="1"/>
    </xf>
    <xf numFmtId="0" fontId="13" fillId="3" borderId="1" xfId="0" applyFont="1" applyFill="1" applyBorder="1" applyAlignment="1">
      <alignment vertical="justify" wrapText="1"/>
    </xf>
    <xf numFmtId="0" fontId="7" fillId="3" borderId="1" xfId="0" applyFont="1" applyFill="1" applyBorder="1" applyAlignment="1">
      <alignment vertical="justify" wrapText="1"/>
    </xf>
    <xf numFmtId="0" fontId="18" fillId="3" borderId="0" xfId="0" applyFont="1" applyFill="1" applyBorder="1" applyAlignment="1">
      <alignment vertical="justify"/>
    </xf>
    <xf numFmtId="164" fontId="36" fillId="3" borderId="0" xfId="1" applyFont="1" applyFill="1" applyAlignment="1">
      <alignment horizontal="left" wrapText="1"/>
    </xf>
    <xf numFmtId="0" fontId="0" fillId="3" borderId="0" xfId="0" applyFill="1" applyAlignment="1">
      <alignment horizontal="center" wrapText="1"/>
    </xf>
    <xf numFmtId="0" fontId="21" fillId="3" borderId="0" xfId="0" applyFont="1" applyFill="1" applyAlignment="1">
      <alignment wrapText="1"/>
    </xf>
    <xf numFmtId="0" fontId="23" fillId="3" borderId="1" xfId="0" applyNumberFormat="1" applyFont="1" applyFill="1" applyBorder="1" applyAlignment="1">
      <alignment horizontal="center" vertical="center"/>
    </xf>
    <xf numFmtId="0" fontId="28"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64" fontId="0" fillId="3" borderId="0" xfId="1" applyFont="1" applyFill="1"/>
    <xf numFmtId="0" fontId="30"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31" fillId="3" borderId="0" xfId="0" applyFont="1" applyFill="1" applyAlignment="1">
      <alignment wrapText="1"/>
    </xf>
    <xf numFmtId="0" fontId="31" fillId="3" borderId="0" xfId="0" applyFont="1" applyFill="1"/>
    <xf numFmtId="0" fontId="5" fillId="3" borderId="1" xfId="0" applyFont="1" applyFill="1" applyBorder="1" applyAlignment="1">
      <alignment horizontal="center" vertical="center"/>
    </xf>
    <xf numFmtId="0" fontId="5" fillId="3" borderId="1" xfId="0" applyFont="1" applyFill="1" applyBorder="1" applyAlignment="1">
      <alignment vertical="justify" wrapText="1"/>
    </xf>
    <xf numFmtId="0" fontId="37" fillId="3" borderId="1" xfId="0" applyFont="1" applyFill="1" applyBorder="1" applyAlignment="1">
      <alignment vertical="center" wrapText="1"/>
    </xf>
    <xf numFmtId="49" fontId="5" fillId="3" borderId="1" xfId="0" applyNumberFormat="1" applyFont="1" applyFill="1" applyBorder="1" applyAlignment="1">
      <alignment vertical="center" wrapText="1"/>
    </xf>
    <xf numFmtId="164" fontId="7" fillId="3" borderId="1" xfId="1" applyFont="1" applyFill="1" applyBorder="1" applyAlignment="1">
      <alignment horizontal="center" vertical="center"/>
    </xf>
    <xf numFmtId="164" fontId="5" fillId="3" borderId="1" xfId="1" applyFont="1" applyFill="1" applyBorder="1" applyAlignment="1">
      <alignment vertical="center" wrapText="1"/>
    </xf>
    <xf numFmtId="164" fontId="38" fillId="3" borderId="1" xfId="1" applyFont="1" applyFill="1" applyBorder="1" applyAlignment="1">
      <alignment vertical="center" wrapText="1"/>
    </xf>
    <xf numFmtId="0" fontId="39" fillId="3" borderId="0" xfId="0" applyFont="1" applyFill="1" applyAlignment="1">
      <alignment wrapText="1"/>
    </xf>
    <xf numFmtId="0" fontId="39" fillId="3" borderId="0" xfId="0" applyFont="1" applyFill="1"/>
    <xf numFmtId="164" fontId="5" fillId="3" borderId="1" xfId="1" applyFont="1" applyFill="1" applyBorder="1" applyAlignment="1">
      <alignment horizontal="right" vertical="center"/>
    </xf>
    <xf numFmtId="0" fontId="23" fillId="3" borderId="2" xfId="0" applyFont="1" applyFill="1" applyBorder="1" applyAlignment="1">
      <alignment horizontal="center" vertical="center"/>
    </xf>
    <xf numFmtId="49" fontId="27" fillId="3" borderId="1" xfId="0" applyNumberFormat="1" applyFont="1" applyFill="1" applyBorder="1" applyAlignment="1">
      <alignment vertical="center" wrapText="1"/>
    </xf>
    <xf numFmtId="0" fontId="24" fillId="3" borderId="1" xfId="0" applyFont="1" applyFill="1" applyBorder="1" applyAlignment="1">
      <alignment horizontal="center" vertical="center" wrapText="1"/>
    </xf>
    <xf numFmtId="49" fontId="25" fillId="3" borderId="1" xfId="0" applyNumberFormat="1" applyFont="1" applyFill="1" applyBorder="1" applyAlignment="1">
      <alignment horizontal="left" vertical="center" wrapText="1"/>
    </xf>
    <xf numFmtId="49" fontId="25" fillId="3" borderId="1" xfId="0" applyNumberFormat="1" applyFont="1" applyFill="1" applyBorder="1" applyAlignment="1">
      <alignment horizontal="center" vertical="center" wrapText="1"/>
    </xf>
    <xf numFmtId="164" fontId="5" fillId="3" borderId="1" xfId="1" applyFont="1" applyFill="1" applyBorder="1" applyAlignment="1">
      <alignment horizontal="right" vertical="center" wrapText="1"/>
    </xf>
    <xf numFmtId="164" fontId="20" fillId="3" borderId="1" xfId="1" applyFont="1" applyFill="1" applyBorder="1" applyAlignment="1">
      <alignment horizontal="right" vertical="center" wrapText="1"/>
    </xf>
    <xf numFmtId="0" fontId="2" fillId="3" borderId="0" xfId="0" applyFont="1" applyFill="1" applyAlignment="1">
      <alignment wrapText="1"/>
    </xf>
    <xf numFmtId="0" fontId="26" fillId="3" borderId="1" xfId="0"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4" fontId="33" fillId="3" borderId="1" xfId="0" applyNumberFormat="1" applyFont="1" applyFill="1" applyBorder="1" applyAlignment="1">
      <alignment horizontal="right" vertical="center" wrapText="1"/>
    </xf>
    <xf numFmtId="164" fontId="33" fillId="3" borderId="1" xfId="1" applyFont="1" applyFill="1" applyBorder="1" applyAlignment="1">
      <alignment horizontal="right" vertical="center" wrapText="1"/>
    </xf>
    <xf numFmtId="0" fontId="0" fillId="3" borderId="0" xfId="0" applyFill="1" applyBorder="1" applyAlignment="1">
      <alignment wrapText="1"/>
    </xf>
    <xf numFmtId="0" fontId="14" fillId="4" borderId="1" xfId="0" applyFont="1" applyFill="1" applyBorder="1" applyAlignment="1">
      <alignment horizontal="center" vertical="center" wrapText="1"/>
    </xf>
    <xf numFmtId="164" fontId="14" fillId="4" borderId="1" xfId="1" applyFont="1" applyFill="1" applyBorder="1" applyAlignment="1">
      <alignment horizontal="center" vertical="center" wrapText="1"/>
    </xf>
    <xf numFmtId="4" fontId="15" fillId="4" borderId="1" xfId="0" applyNumberFormat="1" applyFont="1" applyFill="1" applyBorder="1" applyAlignment="1">
      <alignment horizontal="right" vertical="center"/>
    </xf>
    <xf numFmtId="164" fontId="11" fillId="4" borderId="1" xfId="1" applyFont="1" applyFill="1" applyBorder="1" applyAlignment="1">
      <alignment horizontal="right" vertical="center"/>
    </xf>
    <xf numFmtId="4" fontId="15" fillId="4" borderId="1" xfId="0" applyNumberFormat="1" applyFont="1" applyFill="1" applyBorder="1" applyAlignment="1">
      <alignment horizontal="right" vertical="center" wrapText="1"/>
    </xf>
    <xf numFmtId="164" fontId="7" fillId="4" borderId="1" xfId="1" applyFont="1" applyFill="1" applyBorder="1" applyAlignment="1">
      <alignment horizontal="right" vertical="center" wrapText="1"/>
    </xf>
    <xf numFmtId="164" fontId="23" fillId="4" borderId="1" xfId="1" applyFont="1" applyFill="1" applyBorder="1" applyAlignment="1">
      <alignment horizontal="center" vertical="center"/>
    </xf>
    <xf numFmtId="164" fontId="7" fillId="4" borderId="1" xfId="1" applyFont="1" applyFill="1" applyBorder="1" applyAlignment="1">
      <alignment horizontal="center" vertical="center"/>
    </xf>
    <xf numFmtId="164" fontId="5" fillId="4" borderId="1" xfId="1" applyFont="1" applyFill="1" applyBorder="1" applyAlignment="1">
      <alignment horizontal="right" vertical="center"/>
    </xf>
    <xf numFmtId="164" fontId="11" fillId="4" borderId="1" xfId="1" applyFont="1" applyFill="1" applyBorder="1" applyAlignment="1">
      <alignment vertical="center" wrapText="1"/>
    </xf>
    <xf numFmtId="164" fontId="15" fillId="4" borderId="1" xfId="1" applyFont="1" applyFill="1" applyBorder="1" applyAlignment="1">
      <alignment horizontal="right" vertical="center" wrapText="1"/>
    </xf>
    <xf numFmtId="164" fontId="5" fillId="4" borderId="1" xfId="1" applyFont="1" applyFill="1" applyBorder="1" applyAlignment="1">
      <alignment horizontal="right" vertical="center" wrapText="1"/>
    </xf>
    <xf numFmtId="164" fontId="28" fillId="4" borderId="1" xfId="1" applyFont="1" applyFill="1" applyBorder="1" applyAlignment="1">
      <alignment horizontal="right" vertical="center" wrapText="1"/>
    </xf>
    <xf numFmtId="0" fontId="0" fillId="4" borderId="0" xfId="0" applyFill="1"/>
    <xf numFmtId="164" fontId="28" fillId="4" borderId="1" xfId="1" applyFont="1" applyFill="1" applyBorder="1" applyAlignment="1">
      <alignment horizontal="right" vertical="center"/>
    </xf>
    <xf numFmtId="4" fontId="7" fillId="4" borderId="1" xfId="0" applyNumberFormat="1" applyFont="1" applyFill="1" applyBorder="1" applyAlignment="1">
      <alignment horizontal="right" vertical="center" wrapText="1"/>
    </xf>
    <xf numFmtId="164" fontId="33" fillId="4" borderId="1" xfId="1" applyFont="1" applyFill="1" applyBorder="1" applyAlignment="1">
      <alignment horizontal="right" vertical="center" wrapText="1"/>
    </xf>
    <xf numFmtId="164" fontId="23" fillId="4" borderId="1" xfId="1" applyFont="1" applyFill="1" applyBorder="1" applyAlignment="1">
      <alignment horizontal="right" vertical="center"/>
    </xf>
    <xf numFmtId="164" fontId="11" fillId="4" borderId="1" xfId="1" applyFont="1" applyFill="1" applyBorder="1" applyAlignment="1">
      <alignment vertical="center"/>
    </xf>
    <xf numFmtId="4" fontId="15" fillId="4" borderId="0" xfId="0" applyNumberFormat="1" applyFont="1" applyFill="1" applyBorder="1" applyAlignment="1">
      <alignment horizontal="right" vertical="center"/>
    </xf>
    <xf numFmtId="164" fontId="11" fillId="4" borderId="0" xfId="1" applyFont="1" applyFill="1" applyBorder="1" applyAlignment="1">
      <alignment horizontal="right" vertical="center"/>
    </xf>
    <xf numFmtId="164" fontId="23" fillId="3" borderId="0" xfId="1" applyFont="1" applyFill="1" applyBorder="1" applyAlignment="1">
      <alignment vertical="center" wrapText="1"/>
    </xf>
    <xf numFmtId="4" fontId="25" fillId="3" borderId="0" xfId="0" applyNumberFormat="1" applyFont="1" applyFill="1" applyAlignment="1">
      <alignment horizontal="right"/>
    </xf>
    <xf numFmtId="164" fontId="5" fillId="3" borderId="0" xfId="0" applyNumberFormat="1" applyFont="1" applyFill="1" applyBorder="1" applyAlignment="1">
      <alignment horizontal="right" vertical="center" wrapText="1"/>
    </xf>
    <xf numFmtId="0" fontId="22" fillId="3" borderId="0" xfId="0" applyFont="1" applyFill="1" applyBorder="1" applyAlignment="1">
      <alignment horizontal="center" vertical="center"/>
    </xf>
    <xf numFmtId="43" fontId="0" fillId="3" borderId="0" xfId="0" applyNumberFormat="1" applyFill="1" applyAlignment="1">
      <alignment wrapText="1"/>
    </xf>
    <xf numFmtId="0" fontId="26" fillId="3" borderId="1" xfId="0" applyFont="1" applyFill="1" applyBorder="1" applyAlignment="1">
      <alignment vertical="top" wrapText="1"/>
    </xf>
    <xf numFmtId="0" fontId="5" fillId="3" borderId="1" xfId="0" applyFont="1" applyFill="1" applyBorder="1" applyAlignment="1">
      <alignment horizontal="left" vertical="center" wrapText="1"/>
    </xf>
    <xf numFmtId="0" fontId="26" fillId="3" borderId="0" xfId="0" applyFont="1" applyFill="1" applyBorder="1" applyAlignment="1">
      <alignment vertical="center"/>
    </xf>
    <xf numFmtId="164" fontId="0" fillId="3" borderId="0" xfId="0" applyNumberFormat="1" applyFill="1" applyAlignment="1">
      <alignment wrapText="1"/>
    </xf>
    <xf numFmtId="164" fontId="11" fillId="0" borderId="1" xfId="1" applyFont="1" applyFill="1" applyBorder="1" applyAlignment="1">
      <alignment vertical="center" wrapText="1"/>
    </xf>
    <xf numFmtId="0" fontId="40" fillId="3" borderId="0" xfId="0" applyFont="1" applyFill="1" applyBorder="1" applyAlignment="1">
      <alignment vertical="center"/>
    </xf>
    <xf numFmtId="0" fontId="23" fillId="3" borderId="1" xfId="0" applyFont="1" applyFill="1" applyBorder="1" applyAlignment="1">
      <alignment vertical="top" wrapText="1"/>
    </xf>
    <xf numFmtId="0" fontId="21" fillId="3" borderId="0" xfId="0" applyFont="1" applyFill="1"/>
    <xf numFmtId="0" fontId="11" fillId="0" borderId="1" xfId="0" applyFont="1" applyFill="1" applyBorder="1" applyAlignment="1">
      <alignment vertical="justify" wrapText="1"/>
    </xf>
    <xf numFmtId="4" fontId="5" fillId="0" borderId="1"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0" fontId="1" fillId="3" borderId="0" xfId="0" applyFont="1" applyFill="1" applyAlignment="1">
      <alignment wrapText="1"/>
    </xf>
    <xf numFmtId="0" fontId="23" fillId="0" borderId="1" xfId="0" applyFont="1" applyFill="1" applyBorder="1" applyAlignment="1">
      <alignment vertical="justify" wrapText="1"/>
    </xf>
    <xf numFmtId="0" fontId="23" fillId="0" borderId="1" xfId="0" applyFont="1" applyFill="1" applyBorder="1" applyAlignment="1">
      <alignment horizontal="center" vertical="center"/>
    </xf>
    <xf numFmtId="0" fontId="16" fillId="0" borderId="1" xfId="0" applyFont="1" applyFill="1" applyBorder="1" applyAlignment="1">
      <alignment vertical="center" wrapText="1"/>
    </xf>
    <xf numFmtId="49" fontId="11" fillId="0" borderId="1" xfId="0" applyNumberFormat="1" applyFont="1" applyFill="1" applyBorder="1" applyAlignment="1">
      <alignment vertical="center" wrapText="1"/>
    </xf>
    <xf numFmtId="164" fontId="28" fillId="0" borderId="1" xfId="1" applyFont="1" applyFill="1" applyBorder="1" applyAlignment="1">
      <alignment horizontal="right" vertical="center"/>
    </xf>
    <xf numFmtId="164" fontId="28" fillId="0" borderId="1" xfId="1" applyFont="1" applyFill="1" applyBorder="1" applyAlignment="1">
      <alignment vertical="center" wrapText="1"/>
    </xf>
    <xf numFmtId="164" fontId="19" fillId="0" borderId="1" xfId="1" applyFont="1" applyFill="1" applyBorder="1" applyAlignment="1">
      <alignment vertical="center" wrapText="1"/>
    </xf>
    <xf numFmtId="0" fontId="7" fillId="0" borderId="1" xfId="0" applyFont="1" applyFill="1" applyBorder="1" applyAlignment="1">
      <alignment vertical="center" wrapText="1"/>
    </xf>
    <xf numFmtId="0" fontId="10" fillId="0" borderId="0" xfId="0" applyFont="1" applyFill="1" applyAlignment="1">
      <alignment wrapText="1"/>
    </xf>
    <xf numFmtId="0" fontId="11" fillId="3" borderId="0" xfId="0" applyFont="1" applyFill="1" applyAlignment="1">
      <alignment horizontal="center" vertical="center"/>
    </xf>
    <xf numFmtId="164" fontId="11" fillId="3" borderId="0" xfId="1" applyFont="1" applyFill="1" applyBorder="1" applyAlignment="1">
      <alignment horizontal="center" vertical="center" wrapText="1"/>
    </xf>
    <xf numFmtId="0" fontId="22"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64" fontId="29" fillId="3" borderId="3" xfId="1" applyFont="1" applyFill="1" applyBorder="1" applyAlignment="1">
      <alignment horizontal="center" vertical="center"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4"/>
  <sheetViews>
    <sheetView tabSelected="1" zoomScaleNormal="100" zoomScaleSheetLayoutView="100" workbookViewId="0">
      <pane ySplit="5" topLeftCell="A120" activePane="bottomLeft" state="frozen"/>
      <selection pane="bottomLeft" activeCell="H170" sqref="H170"/>
    </sheetView>
  </sheetViews>
  <sheetFormatPr defaultColWidth="8.85546875" defaultRowHeight="15.75" x14ac:dyDescent="0.25"/>
  <cols>
    <col min="1" max="1" width="8" style="43" customWidth="1"/>
    <col min="2" max="2" width="47.5703125" style="94" customWidth="1"/>
    <col min="3" max="3" width="16.140625" style="43" hidden="1" customWidth="1"/>
    <col min="4" max="4" width="9.5703125" style="45" hidden="1" customWidth="1"/>
    <col min="5" max="5" width="15" style="45" customWidth="1"/>
    <col min="6" max="6" width="17.7109375" style="36" customWidth="1"/>
    <col min="7" max="7" width="17.5703125" style="36" customWidth="1"/>
    <col min="8" max="8" width="14.28515625" style="36" customWidth="1"/>
    <col min="9" max="9" width="4.7109375" style="36" hidden="1" customWidth="1"/>
    <col min="10" max="10" width="14.140625" style="74" customWidth="1"/>
    <col min="11" max="11" width="15.28515625" style="74" customWidth="1"/>
    <col min="12" max="12" width="14.140625" style="74" customWidth="1"/>
    <col min="13" max="13" width="13.7109375" style="26" customWidth="1"/>
    <col min="14" max="14" width="15.140625" style="26" customWidth="1"/>
    <col min="15" max="15" width="13.7109375" style="26" customWidth="1"/>
    <col min="16" max="16" width="58.140625" style="44" customWidth="1"/>
    <col min="17" max="17" width="31" style="84" customWidth="1"/>
    <col min="18" max="18" width="32" style="16" customWidth="1"/>
    <col min="19" max="16384" width="8.85546875" style="16"/>
  </cols>
  <sheetData>
    <row r="1" spans="1:18" ht="23.45" customHeight="1" x14ac:dyDescent="0.25">
      <c r="B1" s="191"/>
      <c r="C1" s="191"/>
      <c r="D1" s="191"/>
      <c r="E1" s="191"/>
      <c r="F1" s="191"/>
      <c r="G1" s="69"/>
      <c r="H1" s="166"/>
      <c r="I1" s="166"/>
      <c r="J1" s="72"/>
      <c r="K1" s="72"/>
      <c r="L1" s="72"/>
      <c r="M1" s="192"/>
      <c r="N1" s="192"/>
      <c r="O1" s="192"/>
      <c r="P1" s="164" t="s">
        <v>443</v>
      </c>
    </row>
    <row r="2" spans="1:18" ht="15.6" customHeight="1" x14ac:dyDescent="0.25">
      <c r="D2" s="43"/>
      <c r="E2" s="43"/>
      <c r="F2" s="67"/>
      <c r="H2" s="37"/>
      <c r="J2" s="73"/>
      <c r="K2" s="73"/>
      <c r="L2" s="73"/>
      <c r="M2" s="22"/>
      <c r="N2" s="163"/>
      <c r="O2" s="163"/>
      <c r="P2" s="165" t="s">
        <v>444</v>
      </c>
    </row>
    <row r="3" spans="1:18" ht="31.15" customHeight="1" x14ac:dyDescent="0.25">
      <c r="D3" s="43"/>
      <c r="E3" s="43"/>
      <c r="F3" s="173"/>
      <c r="H3" s="37"/>
      <c r="J3" s="73"/>
      <c r="K3" s="73"/>
      <c r="L3" s="73"/>
      <c r="M3" s="22"/>
      <c r="N3" s="163"/>
      <c r="O3" s="163"/>
      <c r="P3" s="165" t="s">
        <v>445</v>
      </c>
    </row>
    <row r="4" spans="1:18" ht="18.75" x14ac:dyDescent="0.3">
      <c r="F4" s="46"/>
      <c r="G4" s="47"/>
      <c r="M4" s="23"/>
      <c r="N4" s="193"/>
      <c r="O4" s="193"/>
      <c r="P4" s="70"/>
      <c r="Q4" s="107"/>
    </row>
    <row r="5" spans="1:18" s="52" customFormat="1" ht="82.9" customHeight="1" x14ac:dyDescent="0.25">
      <c r="A5" s="48"/>
      <c r="B5" s="95"/>
      <c r="C5" s="48" t="s">
        <v>0</v>
      </c>
      <c r="D5" s="49" t="s">
        <v>1</v>
      </c>
      <c r="E5" s="49" t="s">
        <v>2</v>
      </c>
      <c r="F5" s="50" t="s">
        <v>183</v>
      </c>
      <c r="G5" s="51" t="s">
        <v>5</v>
      </c>
      <c r="H5" s="51" t="s">
        <v>203</v>
      </c>
      <c r="I5" s="51" t="s">
        <v>3</v>
      </c>
      <c r="J5" s="75" t="s">
        <v>4</v>
      </c>
      <c r="K5" s="142" t="s">
        <v>442</v>
      </c>
      <c r="L5" s="143" t="s">
        <v>4</v>
      </c>
      <c r="M5" s="24" t="s">
        <v>169</v>
      </c>
      <c r="N5" s="24" t="s">
        <v>170</v>
      </c>
      <c r="O5" s="24" t="s">
        <v>171</v>
      </c>
      <c r="P5" s="31" t="s">
        <v>6</v>
      </c>
      <c r="Q5" s="108"/>
    </row>
    <row r="6" spans="1:18" x14ac:dyDescent="0.25">
      <c r="A6" s="53">
        <v>1</v>
      </c>
      <c r="B6" s="96" t="s">
        <v>7</v>
      </c>
      <c r="C6" s="53"/>
      <c r="D6" s="54"/>
      <c r="E6" s="54"/>
      <c r="F6" s="55">
        <f>SUM(F7:F43)</f>
        <v>4461326.07</v>
      </c>
      <c r="G6" s="55">
        <f>SUM(G7:G45)</f>
        <v>1608713.67</v>
      </c>
      <c r="H6" s="55">
        <f>SUM(H7:H43)</f>
        <v>247321.193</v>
      </c>
      <c r="I6" s="55">
        <f>SUM(I7:I43)</f>
        <v>0</v>
      </c>
      <c r="J6" s="55">
        <f>SUM(J7:J43)</f>
        <v>1279206.6470000001</v>
      </c>
      <c r="K6" s="144">
        <f>SUM(K7:K45)</f>
        <v>388903.48</v>
      </c>
      <c r="L6" s="144">
        <f>SUM(L7:L43)</f>
        <v>1219810.19</v>
      </c>
      <c r="M6" s="55">
        <f>SUM(M7:M43)</f>
        <v>1622500</v>
      </c>
      <c r="N6" s="55">
        <f>SUM(N7:N43)</f>
        <v>278000</v>
      </c>
      <c r="O6" s="55">
        <f>SUM(O7:O43)</f>
        <v>1076000</v>
      </c>
      <c r="P6" s="15"/>
    </row>
    <row r="7" spans="1:18" ht="31.5" x14ac:dyDescent="0.25">
      <c r="A7" s="8" t="s">
        <v>8</v>
      </c>
      <c r="B7" s="97" t="s">
        <v>9</v>
      </c>
      <c r="C7" s="17" t="s">
        <v>10</v>
      </c>
      <c r="D7" s="18" t="s">
        <v>11</v>
      </c>
      <c r="E7" s="18" t="s">
        <v>12</v>
      </c>
      <c r="F7" s="20">
        <v>456674.81</v>
      </c>
      <c r="G7" s="20">
        <f>K7+L7</f>
        <v>315920.15999999997</v>
      </c>
      <c r="H7" s="20">
        <v>78980.039999999994</v>
      </c>
      <c r="I7" s="20"/>
      <c r="J7" s="76">
        <v>236940.12</v>
      </c>
      <c r="K7" s="145">
        <v>78980.039999999994</v>
      </c>
      <c r="L7" s="145">
        <v>236940.12</v>
      </c>
      <c r="M7" s="13"/>
      <c r="N7" s="13"/>
      <c r="O7" s="14"/>
      <c r="P7" s="15" t="s">
        <v>13</v>
      </c>
    </row>
    <row r="8" spans="1:18" ht="31.5" x14ac:dyDescent="0.25">
      <c r="A8" s="8" t="s">
        <v>286</v>
      </c>
      <c r="B8" s="97" t="s">
        <v>18</v>
      </c>
      <c r="C8" s="17" t="s">
        <v>14</v>
      </c>
      <c r="D8" s="18" t="s">
        <v>11</v>
      </c>
      <c r="E8" s="18" t="s">
        <v>15</v>
      </c>
      <c r="F8" s="20">
        <v>6000</v>
      </c>
      <c r="G8" s="20">
        <f t="shared" ref="G8:G45" si="0">K8+L8</f>
        <v>0</v>
      </c>
      <c r="H8" s="19"/>
      <c r="I8" s="20"/>
      <c r="J8" s="76"/>
      <c r="K8" s="145"/>
      <c r="L8" s="145"/>
      <c r="M8" s="13">
        <v>6000</v>
      </c>
      <c r="N8" s="13"/>
      <c r="O8" s="14"/>
      <c r="P8" s="15" t="s">
        <v>180</v>
      </c>
    </row>
    <row r="9" spans="1:18" ht="31.5" x14ac:dyDescent="0.25">
      <c r="A9" s="8" t="s">
        <v>287</v>
      </c>
      <c r="B9" s="98" t="s">
        <v>178</v>
      </c>
      <c r="C9" s="17" t="s">
        <v>10</v>
      </c>
      <c r="D9" s="18" t="s">
        <v>11</v>
      </c>
      <c r="E9" s="18" t="s">
        <v>15</v>
      </c>
      <c r="F9" s="20">
        <v>72000</v>
      </c>
      <c r="G9" s="20">
        <f t="shared" si="0"/>
        <v>0</v>
      </c>
      <c r="H9" s="19"/>
      <c r="I9" s="20"/>
      <c r="J9" s="76"/>
      <c r="K9" s="145"/>
      <c r="L9" s="145"/>
      <c r="M9" s="13"/>
      <c r="N9" s="13">
        <v>72000</v>
      </c>
      <c r="O9" s="13"/>
      <c r="P9" s="15" t="s">
        <v>179</v>
      </c>
    </row>
    <row r="10" spans="1:18" ht="31.5" x14ac:dyDescent="0.25">
      <c r="A10" s="8" t="s">
        <v>16</v>
      </c>
      <c r="B10" s="97" t="s">
        <v>252</v>
      </c>
      <c r="C10" s="17" t="s">
        <v>14</v>
      </c>
      <c r="D10" s="18" t="s">
        <v>11</v>
      </c>
      <c r="E10" s="18" t="s">
        <v>15</v>
      </c>
      <c r="F10" s="20">
        <v>3000</v>
      </c>
      <c r="G10" s="76">
        <f t="shared" si="0"/>
        <v>4356</v>
      </c>
      <c r="H10" s="19">
        <v>3000</v>
      </c>
      <c r="I10" s="20"/>
      <c r="J10" s="76"/>
      <c r="K10" s="145">
        <v>4356</v>
      </c>
      <c r="L10" s="145"/>
      <c r="M10" s="13"/>
      <c r="N10" s="13"/>
      <c r="O10" s="13"/>
      <c r="P10" s="68" t="s">
        <v>368</v>
      </c>
      <c r="Q10" s="109"/>
    </row>
    <row r="11" spans="1:18" ht="47.25" x14ac:dyDescent="0.25">
      <c r="A11" s="8" t="s">
        <v>288</v>
      </c>
      <c r="B11" s="97" t="s">
        <v>162</v>
      </c>
      <c r="C11" s="17" t="s">
        <v>10</v>
      </c>
      <c r="D11" s="18" t="s">
        <v>11</v>
      </c>
      <c r="E11" s="18" t="s">
        <v>15</v>
      </c>
      <c r="F11" s="20">
        <v>100000</v>
      </c>
      <c r="G11" s="20">
        <f t="shared" si="0"/>
        <v>97110.44</v>
      </c>
      <c r="H11" s="19">
        <v>15000</v>
      </c>
      <c r="I11" s="20"/>
      <c r="J11" s="76">
        <v>85000</v>
      </c>
      <c r="K11" s="145">
        <v>22088.400000000001</v>
      </c>
      <c r="L11" s="145">
        <v>75022.039999999994</v>
      </c>
      <c r="M11" s="13"/>
      <c r="N11" s="13"/>
      <c r="O11" s="25"/>
      <c r="P11" s="68" t="s">
        <v>428</v>
      </c>
      <c r="Q11" s="13"/>
      <c r="R11" s="109"/>
    </row>
    <row r="12" spans="1:18" ht="47.25" x14ac:dyDescent="0.25">
      <c r="A12" s="30" t="s">
        <v>289</v>
      </c>
      <c r="B12" s="97" t="s">
        <v>21</v>
      </c>
      <c r="C12" s="17" t="s">
        <v>14</v>
      </c>
      <c r="D12" s="18" t="s">
        <v>11</v>
      </c>
      <c r="E12" s="18" t="s">
        <v>15</v>
      </c>
      <c r="F12" s="20">
        <v>3000</v>
      </c>
      <c r="G12" s="76">
        <f t="shared" si="0"/>
        <v>3751</v>
      </c>
      <c r="H12" s="19">
        <v>3000</v>
      </c>
      <c r="I12" s="20"/>
      <c r="J12" s="76"/>
      <c r="K12" s="145">
        <v>3751</v>
      </c>
      <c r="L12" s="145"/>
      <c r="M12" s="13"/>
      <c r="N12" s="13"/>
      <c r="O12" s="14"/>
      <c r="P12" s="56" t="s">
        <v>369</v>
      </c>
    </row>
    <row r="13" spans="1:18" ht="47.25" x14ac:dyDescent="0.25">
      <c r="A13" s="110" t="s">
        <v>17</v>
      </c>
      <c r="B13" s="97" t="s">
        <v>420</v>
      </c>
      <c r="C13" s="17" t="s">
        <v>10</v>
      </c>
      <c r="D13" s="18" t="s">
        <v>11</v>
      </c>
      <c r="E13" s="18" t="s">
        <v>15</v>
      </c>
      <c r="F13" s="20">
        <v>75000</v>
      </c>
      <c r="G13" s="20">
        <f t="shared" si="0"/>
        <v>84240.78</v>
      </c>
      <c r="H13" s="19">
        <v>11250</v>
      </c>
      <c r="I13" s="20"/>
      <c r="J13" s="76">
        <v>63750</v>
      </c>
      <c r="K13" s="145">
        <v>14218.45</v>
      </c>
      <c r="L13" s="145">
        <v>70022.33</v>
      </c>
      <c r="M13" s="13"/>
      <c r="N13" s="13"/>
      <c r="O13" s="14"/>
      <c r="P13" s="56" t="s">
        <v>427</v>
      </c>
    </row>
    <row r="14" spans="1:18" ht="47.25" x14ac:dyDescent="0.25">
      <c r="A14" s="30" t="s">
        <v>19</v>
      </c>
      <c r="B14" s="97" t="s">
        <v>25</v>
      </c>
      <c r="C14" s="17" t="s">
        <v>14</v>
      </c>
      <c r="D14" s="18" t="s">
        <v>11</v>
      </c>
      <c r="E14" s="18" t="s">
        <v>15</v>
      </c>
      <c r="F14" s="20">
        <v>46000</v>
      </c>
      <c r="G14" s="20">
        <f t="shared" si="0"/>
        <v>0</v>
      </c>
      <c r="H14" s="19"/>
      <c r="I14" s="20"/>
      <c r="J14" s="76"/>
      <c r="K14" s="145"/>
      <c r="L14" s="145"/>
      <c r="M14" s="20">
        <v>46000</v>
      </c>
      <c r="N14" s="25"/>
      <c r="O14" s="13">
        <v>46000</v>
      </c>
      <c r="P14" s="31" t="s">
        <v>26</v>
      </c>
      <c r="Q14" s="109"/>
    </row>
    <row r="15" spans="1:18" ht="47.25" x14ac:dyDescent="0.25">
      <c r="A15" s="30" t="s">
        <v>290</v>
      </c>
      <c r="B15" s="100" t="s">
        <v>437</v>
      </c>
      <c r="C15" s="17" t="s">
        <v>14</v>
      </c>
      <c r="D15" s="18" t="s">
        <v>11</v>
      </c>
      <c r="E15" s="18" t="s">
        <v>12</v>
      </c>
      <c r="F15" s="20">
        <v>12000</v>
      </c>
      <c r="G15" s="76">
        <f t="shared" si="0"/>
        <v>11858</v>
      </c>
      <c r="H15" s="19">
        <v>12000</v>
      </c>
      <c r="I15" s="20"/>
      <c r="J15" s="76"/>
      <c r="K15" s="145">
        <v>11858</v>
      </c>
      <c r="L15" s="145"/>
      <c r="M15" s="13"/>
      <c r="N15" s="13"/>
      <c r="O15" s="14"/>
      <c r="P15" s="56" t="s">
        <v>370</v>
      </c>
    </row>
    <row r="16" spans="1:18" ht="31.5" x14ac:dyDescent="0.25">
      <c r="A16" s="32" t="s">
        <v>291</v>
      </c>
      <c r="B16" s="100" t="s">
        <v>164</v>
      </c>
      <c r="C16" s="17" t="s">
        <v>10</v>
      </c>
      <c r="D16" s="18" t="s">
        <v>11</v>
      </c>
      <c r="E16" s="18" t="s">
        <v>12</v>
      </c>
      <c r="F16" s="20">
        <v>400000</v>
      </c>
      <c r="G16" s="20">
        <f t="shared" si="0"/>
        <v>461457.81</v>
      </c>
      <c r="H16" s="19"/>
      <c r="I16" s="20"/>
      <c r="J16" s="76">
        <v>400000</v>
      </c>
      <c r="K16" s="145">
        <v>103716.31</v>
      </c>
      <c r="L16" s="145">
        <v>357741.5</v>
      </c>
      <c r="M16" s="13"/>
      <c r="N16" s="13"/>
      <c r="O16" s="13"/>
      <c r="P16" s="56" t="s">
        <v>426</v>
      </c>
      <c r="Q16" s="109"/>
    </row>
    <row r="17" spans="1:17" ht="33" customHeight="1" x14ac:dyDescent="0.25">
      <c r="A17" s="32" t="s">
        <v>292</v>
      </c>
      <c r="B17" s="97" t="s">
        <v>32</v>
      </c>
      <c r="C17" s="17" t="s">
        <v>14</v>
      </c>
      <c r="D17" s="18" t="s">
        <v>11</v>
      </c>
      <c r="E17" s="18" t="s">
        <v>12</v>
      </c>
      <c r="F17" s="20"/>
      <c r="G17" s="20">
        <f t="shared" si="0"/>
        <v>0</v>
      </c>
      <c r="H17" s="19"/>
      <c r="I17" s="20"/>
      <c r="J17" s="76"/>
      <c r="K17" s="145"/>
      <c r="L17" s="145"/>
      <c r="M17" s="13"/>
      <c r="N17" s="13">
        <v>6000</v>
      </c>
      <c r="O17" s="14">
        <v>6000</v>
      </c>
      <c r="P17" s="56" t="s">
        <v>34</v>
      </c>
    </row>
    <row r="18" spans="1:17" ht="31.5" x14ac:dyDescent="0.25">
      <c r="A18" s="30" t="s">
        <v>20</v>
      </c>
      <c r="B18" s="97" t="s">
        <v>33</v>
      </c>
      <c r="C18" s="17" t="s">
        <v>10</v>
      </c>
      <c r="D18" s="18" t="s">
        <v>11</v>
      </c>
      <c r="E18" s="18" t="s">
        <v>12</v>
      </c>
      <c r="F18" s="20"/>
      <c r="G18" s="20">
        <f t="shared" si="0"/>
        <v>0</v>
      </c>
      <c r="H18" s="19"/>
      <c r="I18" s="20"/>
      <c r="J18" s="76"/>
      <c r="K18" s="145"/>
      <c r="L18" s="145"/>
      <c r="M18" s="13"/>
      <c r="N18" s="13"/>
      <c r="O18" s="14">
        <v>70000</v>
      </c>
      <c r="P18" s="31" t="s">
        <v>34</v>
      </c>
    </row>
    <row r="19" spans="1:17" ht="31.5" x14ac:dyDescent="0.25">
      <c r="A19" s="32">
        <v>1.1299999999999999</v>
      </c>
      <c r="B19" s="97" t="s">
        <v>36</v>
      </c>
      <c r="C19" s="17" t="s">
        <v>28</v>
      </c>
      <c r="D19" s="18" t="s">
        <v>11</v>
      </c>
      <c r="E19" s="18" t="s">
        <v>12</v>
      </c>
      <c r="F19" s="20">
        <v>70000</v>
      </c>
      <c r="G19" s="20">
        <f t="shared" si="0"/>
        <v>0</v>
      </c>
      <c r="H19" s="19"/>
      <c r="I19" s="20"/>
      <c r="J19" s="76"/>
      <c r="K19" s="145"/>
      <c r="L19" s="145"/>
      <c r="M19" s="13">
        <v>10000</v>
      </c>
      <c r="N19" s="13"/>
      <c r="O19" s="13">
        <v>60000</v>
      </c>
      <c r="P19" s="31" t="s">
        <v>37</v>
      </c>
    </row>
    <row r="20" spans="1:17" ht="47.25" x14ac:dyDescent="0.25">
      <c r="A20" s="32">
        <v>1.1399999999999999</v>
      </c>
      <c r="B20" s="101" t="s">
        <v>401</v>
      </c>
      <c r="C20" s="17"/>
      <c r="D20" s="18"/>
      <c r="E20" s="18" t="s">
        <v>12</v>
      </c>
      <c r="F20" s="20">
        <v>40000</v>
      </c>
      <c r="G20" s="20">
        <f t="shared" si="0"/>
        <v>0</v>
      </c>
      <c r="H20" s="19"/>
      <c r="I20" s="20"/>
      <c r="J20" s="76"/>
      <c r="K20" s="145"/>
      <c r="L20" s="145"/>
      <c r="M20" s="13">
        <v>40000</v>
      </c>
      <c r="N20" s="13"/>
      <c r="O20" s="13"/>
      <c r="P20" s="111" t="s">
        <v>394</v>
      </c>
    </row>
    <row r="21" spans="1:17" ht="31.5" x14ac:dyDescent="0.25">
      <c r="A21" s="30" t="s">
        <v>293</v>
      </c>
      <c r="B21" s="97" t="s">
        <v>172</v>
      </c>
      <c r="C21" s="17"/>
      <c r="D21" s="18"/>
      <c r="E21" s="18" t="s">
        <v>29</v>
      </c>
      <c r="F21" s="20">
        <v>150000</v>
      </c>
      <c r="G21" s="20">
        <f t="shared" si="0"/>
        <v>0</v>
      </c>
      <c r="H21" s="19"/>
      <c r="I21" s="20"/>
      <c r="J21" s="76"/>
      <c r="K21" s="145"/>
      <c r="L21" s="145"/>
      <c r="M21" s="13">
        <v>150000</v>
      </c>
      <c r="N21" s="13"/>
      <c r="O21" s="14"/>
      <c r="P21" s="31" t="s">
        <v>253</v>
      </c>
    </row>
    <row r="22" spans="1:17" ht="31.5" x14ac:dyDescent="0.25">
      <c r="A22" s="32" t="s">
        <v>294</v>
      </c>
      <c r="B22" s="97" t="s">
        <v>174</v>
      </c>
      <c r="C22" s="17" t="s">
        <v>28</v>
      </c>
      <c r="D22" s="18" t="s">
        <v>40</v>
      </c>
      <c r="E22" s="18" t="s">
        <v>12</v>
      </c>
      <c r="F22" s="20">
        <v>190000</v>
      </c>
      <c r="G22" s="20">
        <f t="shared" si="0"/>
        <v>232456.42</v>
      </c>
      <c r="H22" s="19">
        <f>G22*0.15</f>
        <v>34868.463000000003</v>
      </c>
      <c r="I22" s="20"/>
      <c r="J22" s="76">
        <f>G22*0.85</f>
        <v>197587.95699999999</v>
      </c>
      <c r="K22" s="145">
        <v>48300.79</v>
      </c>
      <c r="L22" s="145">
        <v>184155.63</v>
      </c>
      <c r="M22" s="13"/>
      <c r="N22" s="13"/>
      <c r="O22" s="14"/>
      <c r="P22" s="56" t="s">
        <v>425</v>
      </c>
    </row>
    <row r="23" spans="1:17" ht="31.5" x14ac:dyDescent="0.25">
      <c r="A23" s="30" t="s">
        <v>23</v>
      </c>
      <c r="B23" s="97" t="s">
        <v>52</v>
      </c>
      <c r="C23" s="17" t="s">
        <v>14</v>
      </c>
      <c r="D23" s="18" t="s">
        <v>11</v>
      </c>
      <c r="E23" s="18" t="s">
        <v>12</v>
      </c>
      <c r="F23" s="20">
        <v>8000</v>
      </c>
      <c r="G23" s="20">
        <f t="shared" si="0"/>
        <v>0</v>
      </c>
      <c r="H23" s="19"/>
      <c r="I23" s="20"/>
      <c r="J23" s="76"/>
      <c r="K23" s="145"/>
      <c r="L23" s="145"/>
      <c r="M23" s="13">
        <v>8000</v>
      </c>
      <c r="N23" s="13"/>
      <c r="O23" s="14"/>
      <c r="P23" s="56" t="s">
        <v>372</v>
      </c>
    </row>
    <row r="24" spans="1:17" ht="31.5" x14ac:dyDescent="0.25">
      <c r="A24" s="32" t="s">
        <v>24</v>
      </c>
      <c r="B24" s="99" t="s">
        <v>367</v>
      </c>
      <c r="C24" s="17" t="s">
        <v>10</v>
      </c>
      <c r="D24" s="18" t="s">
        <v>11</v>
      </c>
      <c r="E24" s="18" t="s">
        <v>12</v>
      </c>
      <c r="F24" s="20">
        <v>315000</v>
      </c>
      <c r="G24" s="20">
        <f t="shared" si="0"/>
        <v>0</v>
      </c>
      <c r="H24" s="19"/>
      <c r="I24" s="20"/>
      <c r="J24" s="76"/>
      <c r="K24" s="145"/>
      <c r="L24" s="145"/>
      <c r="M24" s="20">
        <v>315000</v>
      </c>
      <c r="N24" s="20"/>
      <c r="O24" s="14"/>
      <c r="P24" s="56" t="s">
        <v>372</v>
      </c>
    </row>
    <row r="25" spans="1:17" ht="31.5" x14ac:dyDescent="0.25">
      <c r="A25" s="32" t="s">
        <v>27</v>
      </c>
      <c r="B25" s="97" t="s">
        <v>56</v>
      </c>
      <c r="C25" s="17" t="s">
        <v>10</v>
      </c>
      <c r="D25" s="18" t="s">
        <v>11</v>
      </c>
      <c r="E25" s="18" t="s">
        <v>15</v>
      </c>
      <c r="F25" s="20">
        <v>295151.26</v>
      </c>
      <c r="G25" s="20">
        <f t="shared" si="0"/>
        <v>295151.26</v>
      </c>
      <c r="H25" s="19">
        <v>44272.69</v>
      </c>
      <c r="I25" s="20"/>
      <c r="J25" s="76">
        <v>250878.57</v>
      </c>
      <c r="K25" s="145">
        <v>44272.69</v>
      </c>
      <c r="L25" s="145">
        <v>250878.57</v>
      </c>
      <c r="M25" s="13"/>
      <c r="N25" s="13"/>
      <c r="O25" s="14"/>
      <c r="P25" s="31" t="s">
        <v>57</v>
      </c>
      <c r="Q25" s="109"/>
    </row>
    <row r="26" spans="1:17" ht="31.5" x14ac:dyDescent="0.25">
      <c r="A26" s="32">
        <v>1.2</v>
      </c>
      <c r="B26" s="101" t="s">
        <v>400</v>
      </c>
      <c r="C26" s="17" t="s">
        <v>10</v>
      </c>
      <c r="D26" s="18" t="s">
        <v>11</v>
      </c>
      <c r="E26" s="18" t="s">
        <v>15</v>
      </c>
      <c r="F26" s="20">
        <v>12000</v>
      </c>
      <c r="G26" s="20">
        <f t="shared" si="0"/>
        <v>0</v>
      </c>
      <c r="H26" s="19">
        <v>12000</v>
      </c>
      <c r="I26" s="20"/>
      <c r="J26" s="76"/>
      <c r="K26" s="145">
        <v>0</v>
      </c>
      <c r="L26" s="145"/>
      <c r="M26" s="13">
        <f>F26</f>
        <v>12000</v>
      </c>
      <c r="N26" s="13"/>
      <c r="O26" s="14"/>
      <c r="P26" s="56" t="s">
        <v>373</v>
      </c>
    </row>
    <row r="27" spans="1:17" ht="31.5" x14ac:dyDescent="0.25">
      <c r="A27" s="32" t="s">
        <v>395</v>
      </c>
      <c r="B27" s="97" t="s">
        <v>58</v>
      </c>
      <c r="C27" s="17"/>
      <c r="D27" s="18"/>
      <c r="E27" s="18" t="s">
        <v>15</v>
      </c>
      <c r="F27" s="20">
        <v>400000</v>
      </c>
      <c r="G27" s="20">
        <f t="shared" si="0"/>
        <v>0</v>
      </c>
      <c r="H27" s="19"/>
      <c r="I27" s="20"/>
      <c r="J27" s="76"/>
      <c r="K27" s="145"/>
      <c r="L27" s="145"/>
      <c r="M27" s="13">
        <v>200000</v>
      </c>
      <c r="N27" s="13">
        <v>200000</v>
      </c>
      <c r="O27" s="14"/>
      <c r="P27" s="56" t="s">
        <v>373</v>
      </c>
    </row>
    <row r="28" spans="1:17" ht="47.25" x14ac:dyDescent="0.25">
      <c r="A28" s="32" t="s">
        <v>30</v>
      </c>
      <c r="B28" s="100" t="s">
        <v>161</v>
      </c>
      <c r="C28" s="33" t="s">
        <v>10</v>
      </c>
      <c r="D28" s="34" t="s">
        <v>11</v>
      </c>
      <c r="E28" s="34" t="s">
        <v>15</v>
      </c>
      <c r="F28" s="35">
        <v>302500</v>
      </c>
      <c r="G28" s="20">
        <f t="shared" si="0"/>
        <v>0</v>
      </c>
      <c r="H28" s="19"/>
      <c r="I28" s="20"/>
      <c r="J28" s="76"/>
      <c r="K28" s="145"/>
      <c r="L28" s="145"/>
      <c r="M28" s="13">
        <v>302500</v>
      </c>
      <c r="N28" s="13"/>
      <c r="O28" s="35"/>
      <c r="P28" s="21" t="s">
        <v>166</v>
      </c>
    </row>
    <row r="29" spans="1:17" ht="31.5" x14ac:dyDescent="0.25">
      <c r="A29" s="32" t="s">
        <v>31</v>
      </c>
      <c r="B29" s="100" t="s">
        <v>165</v>
      </c>
      <c r="C29" s="33" t="s">
        <v>14</v>
      </c>
      <c r="D29" s="34" t="s">
        <v>11</v>
      </c>
      <c r="E29" s="34" t="s">
        <v>12</v>
      </c>
      <c r="F29" s="35">
        <v>10000</v>
      </c>
      <c r="G29" s="20">
        <f t="shared" si="0"/>
        <v>0</v>
      </c>
      <c r="H29" s="19">
        <v>10000</v>
      </c>
      <c r="I29" s="20"/>
      <c r="J29" s="76"/>
      <c r="K29" s="145">
        <v>0</v>
      </c>
      <c r="L29" s="145"/>
      <c r="M29" s="13"/>
      <c r="N29" s="13"/>
      <c r="O29" s="35"/>
      <c r="P29" s="21" t="s">
        <v>255</v>
      </c>
    </row>
    <row r="30" spans="1:17" ht="31.5" x14ac:dyDescent="0.25">
      <c r="A30" s="32" t="s">
        <v>295</v>
      </c>
      <c r="B30" s="100" t="s">
        <v>254</v>
      </c>
      <c r="C30" s="33"/>
      <c r="D30" s="34"/>
      <c r="E30" s="34" t="s">
        <v>12</v>
      </c>
      <c r="F30" s="35">
        <v>450000</v>
      </c>
      <c r="G30" s="20">
        <f t="shared" si="0"/>
        <v>0</v>
      </c>
      <c r="H30" s="19"/>
      <c r="I30" s="20"/>
      <c r="J30" s="76"/>
      <c r="K30" s="145"/>
      <c r="L30" s="145"/>
      <c r="M30" s="13">
        <f>F30</f>
        <v>450000</v>
      </c>
      <c r="N30" s="13"/>
      <c r="O30" s="35"/>
      <c r="P30" s="21" t="s">
        <v>255</v>
      </c>
    </row>
    <row r="31" spans="1:17" ht="31.5" x14ac:dyDescent="0.25">
      <c r="A31" s="32" t="s">
        <v>296</v>
      </c>
      <c r="B31" s="100" t="s">
        <v>176</v>
      </c>
      <c r="C31" s="33"/>
      <c r="D31" s="34"/>
      <c r="E31" s="34" t="s">
        <v>12</v>
      </c>
      <c r="F31" s="35">
        <v>422000</v>
      </c>
      <c r="G31" s="20">
        <f t="shared" si="0"/>
        <v>0</v>
      </c>
      <c r="H31" s="19"/>
      <c r="I31" s="20"/>
      <c r="J31" s="76"/>
      <c r="K31" s="145"/>
      <c r="L31" s="145"/>
      <c r="M31" s="13">
        <v>22000</v>
      </c>
      <c r="N31" s="13"/>
      <c r="O31" s="35">
        <v>400000</v>
      </c>
      <c r="P31" s="21" t="s">
        <v>204</v>
      </c>
    </row>
    <row r="32" spans="1:17" x14ac:dyDescent="0.25">
      <c r="A32" s="32" t="s">
        <v>35</v>
      </c>
      <c r="B32" s="100" t="s">
        <v>175</v>
      </c>
      <c r="C32" s="33"/>
      <c r="D32" s="34"/>
      <c r="E32" s="34"/>
      <c r="F32" s="35">
        <v>15000</v>
      </c>
      <c r="G32" s="20">
        <f t="shared" si="0"/>
        <v>19411.8</v>
      </c>
      <c r="H32" s="19">
        <v>15000</v>
      </c>
      <c r="I32" s="20"/>
      <c r="J32" s="76"/>
      <c r="K32" s="145">
        <v>19411.8</v>
      </c>
      <c r="L32" s="145"/>
      <c r="M32" s="13"/>
      <c r="N32" s="13"/>
      <c r="O32" s="35"/>
      <c r="P32" s="21" t="s">
        <v>374</v>
      </c>
    </row>
    <row r="33" spans="1:18" ht="31.5" x14ac:dyDescent="0.25">
      <c r="A33" s="30" t="s">
        <v>38</v>
      </c>
      <c r="B33" s="97" t="s">
        <v>256</v>
      </c>
      <c r="C33" s="17" t="s">
        <v>14</v>
      </c>
      <c r="D33" s="18" t="s">
        <v>11</v>
      </c>
      <c r="E33" s="18" t="s">
        <v>15</v>
      </c>
      <c r="F33" s="20">
        <v>16000</v>
      </c>
      <c r="G33" s="20">
        <f t="shared" si="0"/>
        <v>0</v>
      </c>
      <c r="H33" s="19"/>
      <c r="I33" s="20"/>
      <c r="J33" s="76"/>
      <c r="K33" s="145"/>
      <c r="L33" s="145"/>
      <c r="M33" s="13">
        <v>16000</v>
      </c>
      <c r="N33" s="13"/>
      <c r="O33" s="13"/>
      <c r="P33" s="31" t="s">
        <v>22</v>
      </c>
    </row>
    <row r="34" spans="1:18" ht="31.5" x14ac:dyDescent="0.25">
      <c r="A34" s="112" t="s">
        <v>42</v>
      </c>
      <c r="B34" s="97" t="s">
        <v>402</v>
      </c>
      <c r="C34" s="17" t="s">
        <v>28</v>
      </c>
      <c r="D34" s="18" t="s">
        <v>11</v>
      </c>
      <c r="E34" s="18" t="s">
        <v>15</v>
      </c>
      <c r="F34" s="20">
        <v>30000</v>
      </c>
      <c r="G34" s="20">
        <f t="shared" si="0"/>
        <v>30000</v>
      </c>
      <c r="H34" s="19">
        <v>4500</v>
      </c>
      <c r="I34" s="20"/>
      <c r="J34" s="76">
        <v>25500</v>
      </c>
      <c r="K34" s="145">
        <v>4500</v>
      </c>
      <c r="L34" s="145">
        <v>25500</v>
      </c>
      <c r="M34" s="13"/>
      <c r="N34" s="13"/>
      <c r="O34" s="13"/>
      <c r="P34" s="68" t="s">
        <v>371</v>
      </c>
    </row>
    <row r="35" spans="1:18" ht="31.5" x14ac:dyDescent="0.25">
      <c r="A35" s="32" t="s">
        <v>45</v>
      </c>
      <c r="B35" s="101" t="s">
        <v>173</v>
      </c>
      <c r="C35" s="17" t="s">
        <v>28</v>
      </c>
      <c r="D35" s="18" t="s">
        <v>40</v>
      </c>
      <c r="E35" s="18" t="s">
        <v>12</v>
      </c>
      <c r="F35" s="20">
        <v>25000</v>
      </c>
      <c r="G35" s="20">
        <f t="shared" si="0"/>
        <v>0</v>
      </c>
      <c r="H35" s="19"/>
      <c r="I35" s="20"/>
      <c r="J35" s="76"/>
      <c r="K35" s="145"/>
      <c r="L35" s="145"/>
      <c r="M35" s="13">
        <v>25000</v>
      </c>
      <c r="N35" s="13"/>
      <c r="O35" s="14"/>
      <c r="P35" s="68" t="s">
        <v>371</v>
      </c>
    </row>
    <row r="36" spans="1:18" x14ac:dyDescent="0.25">
      <c r="A36" s="30" t="s">
        <v>46</v>
      </c>
      <c r="B36" s="97" t="s">
        <v>48</v>
      </c>
      <c r="C36" s="17" t="s">
        <v>28</v>
      </c>
      <c r="D36" s="18" t="s">
        <v>40</v>
      </c>
      <c r="E36" s="18" t="s">
        <v>12</v>
      </c>
      <c r="F36" s="20">
        <v>20000</v>
      </c>
      <c r="G36" s="20">
        <f t="shared" si="0"/>
        <v>0</v>
      </c>
      <c r="H36" s="19"/>
      <c r="I36" s="20"/>
      <c r="J36" s="76"/>
      <c r="K36" s="145"/>
      <c r="L36" s="145"/>
      <c r="M36" s="13">
        <v>20000</v>
      </c>
      <c r="N36" s="13"/>
      <c r="O36" s="13"/>
      <c r="P36" s="31" t="s">
        <v>49</v>
      </c>
    </row>
    <row r="37" spans="1:18" ht="31.5" x14ac:dyDescent="0.25">
      <c r="A37" s="32" t="s">
        <v>47</v>
      </c>
      <c r="B37" s="97" t="s">
        <v>163</v>
      </c>
      <c r="C37" s="17" t="s">
        <v>28</v>
      </c>
      <c r="D37" s="18" t="s">
        <v>11</v>
      </c>
      <c r="E37" s="18" t="s">
        <v>29</v>
      </c>
      <c r="F37" s="20">
        <v>23000</v>
      </c>
      <c r="G37" s="20">
        <f t="shared" si="0"/>
        <v>23000</v>
      </c>
      <c r="H37" s="19">
        <v>3450</v>
      </c>
      <c r="I37" s="20"/>
      <c r="J37" s="76">
        <v>19550</v>
      </c>
      <c r="K37" s="145">
        <v>3450</v>
      </c>
      <c r="L37" s="145">
        <v>19550</v>
      </c>
      <c r="M37" s="13"/>
      <c r="N37" s="13"/>
      <c r="O37" s="13"/>
      <c r="P37" s="68" t="s">
        <v>371</v>
      </c>
      <c r="R37" s="113"/>
    </row>
    <row r="38" spans="1:18" ht="31.5" x14ac:dyDescent="0.25">
      <c r="A38" s="32" t="s">
        <v>50</v>
      </c>
      <c r="B38" s="97" t="s">
        <v>39</v>
      </c>
      <c r="C38" s="17" t="s">
        <v>28</v>
      </c>
      <c r="D38" s="18" t="s">
        <v>40</v>
      </c>
      <c r="E38" s="18" t="s">
        <v>29</v>
      </c>
      <c r="F38" s="20">
        <v>32000</v>
      </c>
      <c r="G38" s="20">
        <f t="shared" si="0"/>
        <v>0</v>
      </c>
      <c r="H38" s="19"/>
      <c r="I38" s="20"/>
      <c r="J38" s="76"/>
      <c r="K38" s="145"/>
      <c r="L38" s="145"/>
      <c r="M38" s="13"/>
      <c r="N38" s="13"/>
      <c r="O38" s="14">
        <v>32000</v>
      </c>
      <c r="P38" s="31" t="s">
        <v>41</v>
      </c>
    </row>
    <row r="39" spans="1:18" ht="31.5" x14ac:dyDescent="0.25">
      <c r="A39" s="30" t="s">
        <v>297</v>
      </c>
      <c r="B39" s="97" t="s">
        <v>43</v>
      </c>
      <c r="C39" s="17" t="s">
        <v>28</v>
      </c>
      <c r="D39" s="18" t="s">
        <v>40</v>
      </c>
      <c r="E39" s="18" t="s">
        <v>29</v>
      </c>
      <c r="F39" s="20">
        <v>43000</v>
      </c>
      <c r="G39" s="20">
        <f t="shared" si="0"/>
        <v>0</v>
      </c>
      <c r="H39" s="19"/>
      <c r="I39" s="20"/>
      <c r="J39" s="76"/>
      <c r="K39" s="145"/>
      <c r="L39" s="145"/>
      <c r="M39" s="13"/>
      <c r="N39" s="13"/>
      <c r="O39" s="14">
        <f>F39</f>
        <v>43000</v>
      </c>
      <c r="P39" s="31" t="s">
        <v>44</v>
      </c>
    </row>
    <row r="40" spans="1:18" ht="31.5" x14ac:dyDescent="0.25">
      <c r="A40" s="32" t="s">
        <v>51</v>
      </c>
      <c r="B40" s="100" t="s">
        <v>375</v>
      </c>
      <c r="C40" s="17" t="s">
        <v>14</v>
      </c>
      <c r="D40" s="18" t="s">
        <v>11</v>
      </c>
      <c r="E40" s="18" t="s">
        <v>29</v>
      </c>
      <c r="F40" s="20">
        <v>4000</v>
      </c>
      <c r="G40" s="20">
        <f t="shared" si="0"/>
        <v>0</v>
      </c>
      <c r="H40" s="19"/>
      <c r="I40" s="20"/>
      <c r="J40" s="76"/>
      <c r="K40" s="145"/>
      <c r="L40" s="145"/>
      <c r="M40" s="13"/>
      <c r="N40" s="13"/>
      <c r="O40" s="14">
        <f t="shared" ref="O40:O43" si="1">F40</f>
        <v>4000</v>
      </c>
      <c r="P40" s="68" t="s">
        <v>371</v>
      </c>
    </row>
    <row r="41" spans="1:18" ht="31.5" x14ac:dyDescent="0.25">
      <c r="A41" s="30" t="s">
        <v>53</v>
      </c>
      <c r="B41" s="97" t="s">
        <v>143</v>
      </c>
      <c r="C41" s="17" t="s">
        <v>10</v>
      </c>
      <c r="D41" s="18" t="s">
        <v>11</v>
      </c>
      <c r="E41" s="18" t="s">
        <v>29</v>
      </c>
      <c r="F41" s="20">
        <v>150000</v>
      </c>
      <c r="G41" s="20">
        <f t="shared" si="0"/>
        <v>0</v>
      </c>
      <c r="H41" s="19"/>
      <c r="I41" s="20"/>
      <c r="J41" s="76"/>
      <c r="K41" s="145"/>
      <c r="L41" s="145"/>
      <c r="M41" s="13"/>
      <c r="N41" s="13"/>
      <c r="O41" s="14">
        <f t="shared" si="1"/>
        <v>150000</v>
      </c>
      <c r="P41" s="31" t="s">
        <v>54</v>
      </c>
    </row>
    <row r="42" spans="1:18" ht="31.5" x14ac:dyDescent="0.25">
      <c r="A42" s="32" t="s">
        <v>55</v>
      </c>
      <c r="B42" s="97" t="s">
        <v>144</v>
      </c>
      <c r="C42" s="17" t="s">
        <v>28</v>
      </c>
      <c r="D42" s="18" t="s">
        <v>11</v>
      </c>
      <c r="E42" s="18" t="s">
        <v>29</v>
      </c>
      <c r="F42" s="20">
        <v>15000</v>
      </c>
      <c r="G42" s="20">
        <f t="shared" si="0"/>
        <v>0</v>
      </c>
      <c r="H42" s="19"/>
      <c r="I42" s="20"/>
      <c r="J42" s="76"/>
      <c r="K42" s="145"/>
      <c r="L42" s="145"/>
      <c r="M42" s="13"/>
      <c r="N42" s="13"/>
      <c r="O42" s="14">
        <f t="shared" si="1"/>
        <v>15000</v>
      </c>
      <c r="P42" s="31" t="s">
        <v>146</v>
      </c>
    </row>
    <row r="43" spans="1:18" ht="31.5" x14ac:dyDescent="0.25">
      <c r="A43" s="32" t="s">
        <v>298</v>
      </c>
      <c r="B43" s="102" t="s">
        <v>145</v>
      </c>
      <c r="C43" s="17" t="s">
        <v>28</v>
      </c>
      <c r="D43" s="18" t="s">
        <v>11</v>
      </c>
      <c r="E43" s="18" t="s">
        <v>29</v>
      </c>
      <c r="F43" s="20">
        <v>250000</v>
      </c>
      <c r="G43" s="20">
        <f t="shared" si="0"/>
        <v>0</v>
      </c>
      <c r="H43" s="19"/>
      <c r="I43" s="20"/>
      <c r="J43" s="76"/>
      <c r="K43" s="145"/>
      <c r="L43" s="145"/>
      <c r="M43" s="13"/>
      <c r="N43" s="13"/>
      <c r="O43" s="14">
        <f t="shared" si="1"/>
        <v>250000</v>
      </c>
      <c r="P43" s="31" t="s">
        <v>146</v>
      </c>
    </row>
    <row r="44" spans="1:18" ht="31.5" x14ac:dyDescent="0.25">
      <c r="A44" s="32" t="s">
        <v>417</v>
      </c>
      <c r="B44" s="102" t="s">
        <v>418</v>
      </c>
      <c r="C44" s="17"/>
      <c r="D44" s="18"/>
      <c r="E44" s="18" t="s">
        <v>15</v>
      </c>
      <c r="F44" s="20"/>
      <c r="G44" s="20">
        <f t="shared" si="0"/>
        <v>0</v>
      </c>
      <c r="H44" s="19"/>
      <c r="I44" s="20"/>
      <c r="J44" s="76"/>
      <c r="K44" s="145"/>
      <c r="L44" s="145"/>
      <c r="M44" s="13"/>
      <c r="N44" s="13"/>
      <c r="O44" s="14"/>
      <c r="P44" s="31" t="s">
        <v>419</v>
      </c>
    </row>
    <row r="45" spans="1:18" s="175" customFormat="1" ht="267.75" x14ac:dyDescent="0.25">
      <c r="A45" s="32" t="s">
        <v>450</v>
      </c>
      <c r="B45" s="174" t="s">
        <v>441</v>
      </c>
      <c r="C45" s="17"/>
      <c r="D45" s="18"/>
      <c r="E45" s="18"/>
      <c r="F45" s="20">
        <v>65000</v>
      </c>
      <c r="G45" s="20">
        <f t="shared" si="0"/>
        <v>30000</v>
      </c>
      <c r="H45" s="19"/>
      <c r="I45" s="20"/>
      <c r="J45" s="76"/>
      <c r="K45" s="145">
        <v>30000</v>
      </c>
      <c r="L45" s="145"/>
      <c r="M45" s="13">
        <v>35000</v>
      </c>
      <c r="N45" s="13"/>
      <c r="O45" s="14"/>
      <c r="P45" s="169" t="s">
        <v>451</v>
      </c>
      <c r="Q45" s="109"/>
    </row>
    <row r="46" spans="1:18" x14ac:dyDescent="0.25">
      <c r="A46" s="53">
        <v>2</v>
      </c>
      <c r="B46" s="103" t="s">
        <v>59</v>
      </c>
      <c r="C46" s="58"/>
      <c r="D46" s="59"/>
      <c r="E46" s="59"/>
      <c r="F46" s="42">
        <f>F47+F48+F49+F50+F51+F52+F53+F54</f>
        <v>6738225.0800000001</v>
      </c>
      <c r="G46" s="42">
        <f>SUM(G47:G55)</f>
        <v>3693338.2499999995</v>
      </c>
      <c r="H46" s="42">
        <f t="shared" ref="G46:O46" si="2">SUM(H47:H54)</f>
        <v>305244.38</v>
      </c>
      <c r="I46" s="42">
        <f t="shared" si="2"/>
        <v>22200</v>
      </c>
      <c r="J46" s="42">
        <f t="shared" si="2"/>
        <v>108800</v>
      </c>
      <c r="K46" s="146">
        <f>SUM(K47:K55)</f>
        <v>310863.01</v>
      </c>
      <c r="L46" s="146">
        <f t="shared" si="2"/>
        <v>3331475.2399999998</v>
      </c>
      <c r="M46" s="42">
        <f t="shared" si="2"/>
        <v>486044.38</v>
      </c>
      <c r="N46" s="42">
        <f t="shared" si="2"/>
        <v>440000</v>
      </c>
      <c r="O46" s="42">
        <f t="shared" si="2"/>
        <v>2120000</v>
      </c>
      <c r="P46" s="15"/>
    </row>
    <row r="47" spans="1:18" s="117" customFormat="1" ht="31.5" x14ac:dyDescent="0.25">
      <c r="A47" s="112" t="s">
        <v>181</v>
      </c>
      <c r="B47" s="105" t="s">
        <v>182</v>
      </c>
      <c r="C47" s="114"/>
      <c r="D47" s="115"/>
      <c r="E47" s="115" t="s">
        <v>15</v>
      </c>
      <c r="F47" s="41">
        <v>36300</v>
      </c>
      <c r="G47" s="41">
        <f>K47+L47</f>
        <v>0</v>
      </c>
      <c r="H47" s="41"/>
      <c r="I47" s="41"/>
      <c r="J47" s="27"/>
      <c r="K47" s="147"/>
      <c r="L47" s="147"/>
      <c r="M47" s="27"/>
      <c r="N47" s="27"/>
      <c r="O47" s="27"/>
      <c r="P47" s="21" t="s">
        <v>396</v>
      </c>
      <c r="Q47" s="116"/>
    </row>
    <row r="48" spans="1:18" ht="31.5" x14ac:dyDescent="0.25">
      <c r="A48" s="8" t="s">
        <v>61</v>
      </c>
      <c r="B48" s="97" t="s">
        <v>62</v>
      </c>
      <c r="C48" s="17" t="s">
        <v>10</v>
      </c>
      <c r="D48" s="18" t="s">
        <v>60</v>
      </c>
      <c r="E48" s="18" t="s">
        <v>15</v>
      </c>
      <c r="F48" s="20">
        <v>3813925.08</v>
      </c>
      <c r="G48" s="20">
        <f t="shared" ref="G48:G55" si="3">K48+L48</f>
        <v>3527880.6999999997</v>
      </c>
      <c r="H48" s="20">
        <v>286044.38</v>
      </c>
      <c r="I48" s="20"/>
      <c r="J48" s="76" t="s">
        <v>379</v>
      </c>
      <c r="K48" s="145">
        <v>286044.38</v>
      </c>
      <c r="L48" s="145">
        <v>3241836.32</v>
      </c>
      <c r="M48" s="13">
        <v>286044.38</v>
      </c>
      <c r="N48" s="13"/>
      <c r="O48" s="14"/>
      <c r="P48" s="38" t="s">
        <v>167</v>
      </c>
    </row>
    <row r="49" spans="1:17" ht="31.5" x14ac:dyDescent="0.25">
      <c r="A49" s="8" t="s">
        <v>63</v>
      </c>
      <c r="B49" s="97" t="s">
        <v>384</v>
      </c>
      <c r="C49" s="17" t="s">
        <v>10</v>
      </c>
      <c r="D49" s="18" t="s">
        <v>60</v>
      </c>
      <c r="E49" s="18" t="s">
        <v>12</v>
      </c>
      <c r="F49" s="19">
        <v>40000</v>
      </c>
      <c r="G49" s="20">
        <f t="shared" si="3"/>
        <v>0</v>
      </c>
      <c r="H49" s="20"/>
      <c r="I49" s="20"/>
      <c r="J49" s="76"/>
      <c r="K49" s="145"/>
      <c r="L49" s="145"/>
      <c r="M49" s="13"/>
      <c r="N49" s="13">
        <v>40000</v>
      </c>
      <c r="O49" s="14"/>
      <c r="P49" s="15" t="s">
        <v>64</v>
      </c>
    </row>
    <row r="50" spans="1:17" ht="63" x14ac:dyDescent="0.25">
      <c r="A50" s="8" t="s">
        <v>65</v>
      </c>
      <c r="B50" s="97" t="s">
        <v>66</v>
      </c>
      <c r="C50" s="39" t="s">
        <v>14</v>
      </c>
      <c r="D50" s="18" t="s">
        <v>60</v>
      </c>
      <c r="E50" s="40" t="s">
        <v>12</v>
      </c>
      <c r="F50" s="19">
        <v>68000</v>
      </c>
      <c r="G50" s="20">
        <f t="shared" si="3"/>
        <v>50578</v>
      </c>
      <c r="H50" s="20">
        <v>10200</v>
      </c>
      <c r="I50" s="20">
        <v>10200</v>
      </c>
      <c r="J50" s="76">
        <v>57800</v>
      </c>
      <c r="K50" s="145">
        <v>7586.7</v>
      </c>
      <c r="L50" s="145">
        <v>42991.3</v>
      </c>
      <c r="M50" s="13"/>
      <c r="N50" s="13"/>
      <c r="O50" s="14"/>
      <c r="P50" s="15" t="s">
        <v>406</v>
      </c>
    </row>
    <row r="51" spans="1:17" ht="47.25" x14ac:dyDescent="0.25">
      <c r="A51" s="8" t="s">
        <v>67</v>
      </c>
      <c r="B51" s="97" t="s">
        <v>68</v>
      </c>
      <c r="C51" s="39" t="s">
        <v>10</v>
      </c>
      <c r="D51" s="18" t="s">
        <v>60</v>
      </c>
      <c r="E51" s="40" t="s">
        <v>12</v>
      </c>
      <c r="F51" s="19">
        <v>800000</v>
      </c>
      <c r="G51" s="20">
        <f t="shared" si="3"/>
        <v>0</v>
      </c>
      <c r="H51" s="20"/>
      <c r="I51" s="20"/>
      <c r="J51" s="76"/>
      <c r="K51" s="145"/>
      <c r="L51" s="145"/>
      <c r="M51" s="13">
        <v>200000</v>
      </c>
      <c r="N51" s="13">
        <v>400000</v>
      </c>
      <c r="O51" s="14">
        <v>200000</v>
      </c>
      <c r="P51" s="15" t="s">
        <v>69</v>
      </c>
    </row>
    <row r="52" spans="1:17" ht="94.5" x14ac:dyDescent="0.25">
      <c r="A52" s="8" t="s">
        <v>70</v>
      </c>
      <c r="B52" s="97" t="s">
        <v>71</v>
      </c>
      <c r="C52" s="39" t="s">
        <v>14</v>
      </c>
      <c r="D52" s="18" t="s">
        <v>60</v>
      </c>
      <c r="E52" s="40" t="s">
        <v>15</v>
      </c>
      <c r="F52" s="19">
        <v>60000</v>
      </c>
      <c r="G52" s="20">
        <f t="shared" si="3"/>
        <v>54879.55</v>
      </c>
      <c r="H52" s="20">
        <v>9000</v>
      </c>
      <c r="I52" s="20">
        <v>12000</v>
      </c>
      <c r="J52" s="76">
        <v>51000</v>
      </c>
      <c r="K52" s="145">
        <v>8231.93</v>
      </c>
      <c r="L52" s="145">
        <v>46647.62</v>
      </c>
      <c r="M52" s="13"/>
      <c r="N52" s="13"/>
      <c r="O52" s="14"/>
      <c r="P52" s="15" t="s">
        <v>407</v>
      </c>
    </row>
    <row r="53" spans="1:17" ht="78.75" x14ac:dyDescent="0.25">
      <c r="A53" s="8" t="s">
        <v>72</v>
      </c>
      <c r="B53" s="97" t="s">
        <v>73</v>
      </c>
      <c r="C53" s="39" t="s">
        <v>10</v>
      </c>
      <c r="D53" s="18" t="s">
        <v>60</v>
      </c>
      <c r="E53" s="40" t="s">
        <v>15</v>
      </c>
      <c r="F53" s="19">
        <v>1900000</v>
      </c>
      <c r="G53" s="20">
        <f t="shared" si="3"/>
        <v>0</v>
      </c>
      <c r="H53" s="20"/>
      <c r="I53" s="20"/>
      <c r="J53" s="76"/>
      <c r="K53" s="145"/>
      <c r="L53" s="145"/>
      <c r="M53" s="13"/>
      <c r="N53" s="13"/>
      <c r="O53" s="14">
        <f>F53</f>
        <v>1900000</v>
      </c>
      <c r="P53" s="15" t="s">
        <v>74</v>
      </c>
    </row>
    <row r="54" spans="1:17" ht="63" x14ac:dyDescent="0.25">
      <c r="A54" s="43" t="s">
        <v>75</v>
      </c>
      <c r="B54" s="97" t="s">
        <v>76</v>
      </c>
      <c r="C54" s="39" t="s">
        <v>14</v>
      </c>
      <c r="D54" s="18" t="s">
        <v>60</v>
      </c>
      <c r="E54" s="40" t="s">
        <v>12</v>
      </c>
      <c r="F54" s="19">
        <v>20000</v>
      </c>
      <c r="G54" s="20">
        <f t="shared" si="3"/>
        <v>0</v>
      </c>
      <c r="H54" s="20"/>
      <c r="I54" s="20"/>
      <c r="J54" s="76"/>
      <c r="K54" s="145"/>
      <c r="L54" s="145"/>
      <c r="M54" s="13"/>
      <c r="N54" s="13"/>
      <c r="O54" s="14">
        <v>20000</v>
      </c>
      <c r="P54" s="15" t="s">
        <v>77</v>
      </c>
    </row>
    <row r="55" spans="1:17" ht="167.25" customHeight="1" x14ac:dyDescent="0.25">
      <c r="A55" s="170" t="s">
        <v>452</v>
      </c>
      <c r="B55" s="168" t="s">
        <v>454</v>
      </c>
      <c r="C55" s="39"/>
      <c r="D55" s="18"/>
      <c r="E55" s="40" t="s">
        <v>15</v>
      </c>
      <c r="F55" s="19">
        <v>60000</v>
      </c>
      <c r="G55" s="20">
        <f t="shared" si="3"/>
        <v>60000</v>
      </c>
      <c r="H55" s="20"/>
      <c r="I55" s="20"/>
      <c r="J55" s="76"/>
      <c r="K55" s="145">
        <v>9000</v>
      </c>
      <c r="L55" s="145">
        <v>51000</v>
      </c>
      <c r="M55" s="13"/>
      <c r="N55" s="13"/>
      <c r="O55" s="14"/>
      <c r="P55" s="15" t="s">
        <v>455</v>
      </c>
    </row>
    <row r="56" spans="1:17" x14ac:dyDescent="0.25">
      <c r="A56" s="53">
        <v>3</v>
      </c>
      <c r="B56" s="103" t="s">
        <v>78</v>
      </c>
      <c r="C56" s="58"/>
      <c r="D56" s="59"/>
      <c r="E56" s="59"/>
      <c r="F56" s="42">
        <f>SUM(F57:F72)</f>
        <v>4924000</v>
      </c>
      <c r="G56" s="42">
        <f t="shared" ref="G56:O56" si="4">SUM(G57:G72)</f>
        <v>39471.32</v>
      </c>
      <c r="H56" s="42">
        <f t="shared" si="4"/>
        <v>62000</v>
      </c>
      <c r="I56" s="42">
        <f t="shared" si="4"/>
        <v>0</v>
      </c>
      <c r="J56" s="42">
        <f t="shared" si="4"/>
        <v>0</v>
      </c>
      <c r="K56" s="146">
        <f t="shared" si="4"/>
        <v>39471.32</v>
      </c>
      <c r="L56" s="146">
        <f t="shared" si="4"/>
        <v>0</v>
      </c>
      <c r="M56" s="42">
        <f t="shared" si="4"/>
        <v>218000</v>
      </c>
      <c r="N56" s="42">
        <f t="shared" si="4"/>
        <v>2424000</v>
      </c>
      <c r="O56" s="42">
        <f t="shared" si="4"/>
        <v>2220000</v>
      </c>
      <c r="P56" s="15"/>
    </row>
    <row r="57" spans="1:17" ht="31.5" x14ac:dyDescent="0.25">
      <c r="A57" s="8" t="s">
        <v>299</v>
      </c>
      <c r="B57" s="97" t="s">
        <v>81</v>
      </c>
      <c r="C57" s="9" t="s">
        <v>28</v>
      </c>
      <c r="D57" s="10" t="s">
        <v>79</v>
      </c>
      <c r="E57" s="10" t="s">
        <v>29</v>
      </c>
      <c r="F57" s="11">
        <v>45000</v>
      </c>
      <c r="G57" s="12">
        <f t="shared" ref="G57:G72" si="5">K57+L57</f>
        <v>0</v>
      </c>
      <c r="H57" s="12"/>
      <c r="I57" s="12"/>
      <c r="J57" s="76"/>
      <c r="K57" s="145"/>
      <c r="L57" s="145"/>
      <c r="M57" s="13"/>
      <c r="N57" s="13">
        <v>45000</v>
      </c>
      <c r="O57" s="14"/>
      <c r="P57" s="15" t="s">
        <v>82</v>
      </c>
    </row>
    <row r="58" spans="1:17" x14ac:dyDescent="0.25">
      <c r="A58" s="8" t="s">
        <v>80</v>
      </c>
      <c r="B58" s="97" t="s">
        <v>93</v>
      </c>
      <c r="C58" s="17" t="s">
        <v>10</v>
      </c>
      <c r="D58" s="18" t="s">
        <v>11</v>
      </c>
      <c r="E58" s="18" t="s">
        <v>12</v>
      </c>
      <c r="F58" s="19">
        <v>300000</v>
      </c>
      <c r="G58" s="20">
        <f t="shared" si="5"/>
        <v>0</v>
      </c>
      <c r="H58" s="19"/>
      <c r="I58" s="20"/>
      <c r="J58" s="76"/>
      <c r="K58" s="145"/>
      <c r="L58" s="145"/>
      <c r="M58" s="13"/>
      <c r="N58" s="13"/>
      <c r="O58" s="13">
        <f>F58</f>
        <v>300000</v>
      </c>
      <c r="P58" s="15" t="s">
        <v>94</v>
      </c>
      <c r="Q58" s="109"/>
    </row>
    <row r="59" spans="1:17" ht="31.5" x14ac:dyDescent="0.25">
      <c r="A59" s="8" t="s">
        <v>300</v>
      </c>
      <c r="B59" s="97" t="s">
        <v>234</v>
      </c>
      <c r="C59" s="17"/>
      <c r="D59" s="18"/>
      <c r="E59" s="18" t="s">
        <v>12</v>
      </c>
      <c r="F59" s="19">
        <v>60000</v>
      </c>
      <c r="G59" s="20">
        <f t="shared" si="5"/>
        <v>0</v>
      </c>
      <c r="H59" s="19"/>
      <c r="I59" s="20"/>
      <c r="J59" s="76"/>
      <c r="K59" s="145"/>
      <c r="L59" s="145"/>
      <c r="M59" s="13">
        <v>60000</v>
      </c>
      <c r="N59" s="13"/>
      <c r="O59" s="13"/>
      <c r="P59" s="15" t="s">
        <v>235</v>
      </c>
      <c r="Q59" s="109"/>
    </row>
    <row r="60" spans="1:17" ht="31.5" x14ac:dyDescent="0.25">
      <c r="A60" s="8" t="s">
        <v>83</v>
      </c>
      <c r="B60" s="97" t="s">
        <v>245</v>
      </c>
      <c r="C60" s="17"/>
      <c r="D60" s="18"/>
      <c r="E60" s="18" t="s">
        <v>15</v>
      </c>
      <c r="F60" s="19">
        <v>24000</v>
      </c>
      <c r="G60" s="20">
        <f t="shared" si="5"/>
        <v>17806.77</v>
      </c>
      <c r="H60" s="19">
        <v>24000</v>
      </c>
      <c r="I60" s="20"/>
      <c r="J60" s="76"/>
      <c r="K60" s="145">
        <v>17806.77</v>
      </c>
      <c r="L60" s="145"/>
      <c r="M60" s="13"/>
      <c r="N60" s="13"/>
      <c r="O60" s="13"/>
      <c r="P60" s="15" t="s">
        <v>244</v>
      </c>
      <c r="Q60" s="109"/>
    </row>
    <row r="61" spans="1:17" ht="31.5" x14ac:dyDescent="0.25">
      <c r="A61" s="8" t="s">
        <v>301</v>
      </c>
      <c r="B61" s="97" t="s">
        <v>380</v>
      </c>
      <c r="C61" s="17"/>
      <c r="D61" s="18"/>
      <c r="E61" s="18" t="s">
        <v>12</v>
      </c>
      <c r="F61" s="19">
        <v>10000</v>
      </c>
      <c r="G61" s="20">
        <f t="shared" si="5"/>
        <v>6664.55</v>
      </c>
      <c r="H61" s="19">
        <v>10000</v>
      </c>
      <c r="I61" s="20"/>
      <c r="J61" s="76"/>
      <c r="K61" s="145">
        <v>6664.55</v>
      </c>
      <c r="L61" s="145"/>
      <c r="M61" s="13"/>
      <c r="N61" s="13"/>
      <c r="O61" s="13"/>
      <c r="P61" s="15" t="s">
        <v>381</v>
      </c>
      <c r="Q61" s="109"/>
    </row>
    <row r="62" spans="1:17" ht="31.5" x14ac:dyDescent="0.25">
      <c r="A62" s="8" t="s">
        <v>302</v>
      </c>
      <c r="B62" s="97" t="s">
        <v>378</v>
      </c>
      <c r="C62" s="17"/>
      <c r="D62" s="18"/>
      <c r="E62" s="18" t="s">
        <v>12</v>
      </c>
      <c r="F62" s="19">
        <v>6000</v>
      </c>
      <c r="G62" s="20">
        <f t="shared" si="5"/>
        <v>15000</v>
      </c>
      <c r="H62" s="19">
        <v>6000</v>
      </c>
      <c r="I62" s="20"/>
      <c r="J62" s="76"/>
      <c r="K62" s="145">
        <v>15000</v>
      </c>
      <c r="L62" s="145"/>
      <c r="M62" s="13"/>
      <c r="N62" s="13"/>
      <c r="O62" s="13"/>
      <c r="P62" s="15" t="s">
        <v>262</v>
      </c>
      <c r="Q62" s="109"/>
    </row>
    <row r="63" spans="1:17" ht="31.5" x14ac:dyDescent="0.25">
      <c r="A63" s="8" t="s">
        <v>303</v>
      </c>
      <c r="B63" s="176" t="s">
        <v>456</v>
      </c>
      <c r="C63" s="9" t="s">
        <v>14</v>
      </c>
      <c r="D63" s="10" t="s">
        <v>79</v>
      </c>
      <c r="E63" s="10" t="s">
        <v>12</v>
      </c>
      <c r="F63" s="11">
        <v>978000</v>
      </c>
      <c r="G63" s="12">
        <f t="shared" si="5"/>
        <v>0</v>
      </c>
      <c r="H63" s="12"/>
      <c r="I63" s="12"/>
      <c r="J63" s="76"/>
      <c r="K63" s="145"/>
      <c r="L63" s="145"/>
      <c r="M63" s="13">
        <v>68000</v>
      </c>
      <c r="N63" s="13">
        <v>910000</v>
      </c>
      <c r="O63" s="14"/>
      <c r="P63" s="15" t="s">
        <v>185</v>
      </c>
    </row>
    <row r="64" spans="1:17" ht="47.25" x14ac:dyDescent="0.25">
      <c r="A64" s="8" t="s">
        <v>304</v>
      </c>
      <c r="B64" s="97" t="s">
        <v>205</v>
      </c>
      <c r="C64" s="9" t="s">
        <v>14</v>
      </c>
      <c r="D64" s="10" t="s">
        <v>79</v>
      </c>
      <c r="E64" s="10" t="s">
        <v>15</v>
      </c>
      <c r="F64" s="11">
        <v>622000</v>
      </c>
      <c r="G64" s="12">
        <f t="shared" si="5"/>
        <v>0</v>
      </c>
      <c r="H64" s="12"/>
      <c r="I64" s="12"/>
      <c r="J64" s="76"/>
      <c r="K64" s="145"/>
      <c r="L64" s="145"/>
      <c r="M64" s="13">
        <v>42000</v>
      </c>
      <c r="N64" s="13">
        <v>580000</v>
      </c>
      <c r="O64" s="14"/>
      <c r="P64" s="15" t="s">
        <v>184</v>
      </c>
    </row>
    <row r="65" spans="1:17" ht="31.5" x14ac:dyDescent="0.25">
      <c r="A65" s="8" t="s">
        <v>305</v>
      </c>
      <c r="B65" s="97" t="s">
        <v>206</v>
      </c>
      <c r="C65" s="9" t="s">
        <v>14</v>
      </c>
      <c r="D65" s="10" t="s">
        <v>79</v>
      </c>
      <c r="E65" s="10" t="s">
        <v>15</v>
      </c>
      <c r="F65" s="11">
        <v>1916000</v>
      </c>
      <c r="G65" s="12">
        <f t="shared" si="5"/>
        <v>0</v>
      </c>
      <c r="H65" s="12"/>
      <c r="I65" s="12"/>
      <c r="J65" s="76"/>
      <c r="K65" s="145"/>
      <c r="L65" s="145"/>
      <c r="M65" s="13"/>
      <c r="N65" s="13">
        <v>96000</v>
      </c>
      <c r="O65" s="14">
        <v>1820000</v>
      </c>
      <c r="P65" s="15" t="s">
        <v>186</v>
      </c>
    </row>
    <row r="66" spans="1:17" ht="47.25" x14ac:dyDescent="0.25">
      <c r="A66" s="8" t="s">
        <v>306</v>
      </c>
      <c r="B66" s="97" t="s">
        <v>207</v>
      </c>
      <c r="C66" s="9" t="s">
        <v>14</v>
      </c>
      <c r="D66" s="10" t="s">
        <v>79</v>
      </c>
      <c r="E66" s="10" t="s">
        <v>12</v>
      </c>
      <c r="F66" s="11">
        <v>48000</v>
      </c>
      <c r="G66" s="12">
        <f t="shared" si="5"/>
        <v>0</v>
      </c>
      <c r="H66" s="12"/>
      <c r="I66" s="12"/>
      <c r="J66" s="76"/>
      <c r="K66" s="145"/>
      <c r="L66" s="145"/>
      <c r="M66" s="13"/>
      <c r="N66" s="13">
        <v>48000</v>
      </c>
      <c r="O66" s="14"/>
      <c r="P66" s="15" t="s">
        <v>187</v>
      </c>
    </row>
    <row r="67" spans="1:17" ht="47.25" x14ac:dyDescent="0.25">
      <c r="A67" s="8" t="s">
        <v>307</v>
      </c>
      <c r="B67" s="97" t="s">
        <v>208</v>
      </c>
      <c r="C67" s="9" t="s">
        <v>14</v>
      </c>
      <c r="D67" s="10" t="s">
        <v>79</v>
      </c>
      <c r="E67" s="10" t="s">
        <v>12</v>
      </c>
      <c r="F67" s="11">
        <v>728000</v>
      </c>
      <c r="G67" s="12">
        <f t="shared" si="5"/>
        <v>0</v>
      </c>
      <c r="H67" s="12"/>
      <c r="I67" s="12"/>
      <c r="J67" s="76"/>
      <c r="K67" s="145"/>
      <c r="L67" s="145"/>
      <c r="M67" s="13">
        <v>48000</v>
      </c>
      <c r="N67" s="13">
        <v>680000</v>
      </c>
      <c r="O67" s="14"/>
      <c r="P67" s="15" t="s">
        <v>187</v>
      </c>
    </row>
    <row r="68" spans="1:17" ht="31.5" x14ac:dyDescent="0.25">
      <c r="A68" s="8" t="s">
        <v>308</v>
      </c>
      <c r="B68" s="101" t="s">
        <v>209</v>
      </c>
      <c r="C68" s="9"/>
      <c r="D68" s="10"/>
      <c r="E68" s="10" t="s">
        <v>15</v>
      </c>
      <c r="F68" s="11">
        <v>50000</v>
      </c>
      <c r="G68" s="12">
        <f t="shared" si="5"/>
        <v>0</v>
      </c>
      <c r="H68" s="12"/>
      <c r="I68" s="12"/>
      <c r="J68" s="76"/>
      <c r="K68" s="145"/>
      <c r="L68" s="145"/>
      <c r="M68" s="13"/>
      <c r="N68" s="13"/>
      <c r="O68" s="14">
        <v>50000</v>
      </c>
      <c r="P68" s="15" t="s">
        <v>188</v>
      </c>
    </row>
    <row r="69" spans="1:17" ht="31.5" x14ac:dyDescent="0.25">
      <c r="A69" s="8" t="s">
        <v>309</v>
      </c>
      <c r="B69" s="97" t="s">
        <v>210</v>
      </c>
      <c r="C69" s="9" t="s">
        <v>14</v>
      </c>
      <c r="D69" s="10" t="s">
        <v>79</v>
      </c>
      <c r="E69" s="10" t="s">
        <v>12</v>
      </c>
      <c r="F69" s="11">
        <v>50000</v>
      </c>
      <c r="G69" s="12">
        <f t="shared" si="5"/>
        <v>0</v>
      </c>
      <c r="H69" s="12"/>
      <c r="I69" s="12"/>
      <c r="J69" s="76"/>
      <c r="K69" s="145"/>
      <c r="L69" s="145"/>
      <c r="M69" s="13"/>
      <c r="N69" s="13"/>
      <c r="O69" s="14">
        <v>50000</v>
      </c>
      <c r="P69" s="15" t="s">
        <v>188</v>
      </c>
    </row>
    <row r="70" spans="1:17" ht="31.5" x14ac:dyDescent="0.25">
      <c r="A70" s="8" t="s">
        <v>310</v>
      </c>
      <c r="B70" s="97" t="s">
        <v>386</v>
      </c>
      <c r="C70" s="9"/>
      <c r="D70" s="10"/>
      <c r="E70" s="10" t="s">
        <v>29</v>
      </c>
      <c r="F70" s="11">
        <v>65000</v>
      </c>
      <c r="G70" s="12">
        <f t="shared" si="5"/>
        <v>0</v>
      </c>
      <c r="H70" s="12"/>
      <c r="I70" s="12"/>
      <c r="J70" s="76"/>
      <c r="K70" s="145"/>
      <c r="L70" s="145"/>
      <c r="M70" s="13"/>
      <c r="N70" s="13">
        <v>65000</v>
      </c>
      <c r="O70" s="14"/>
      <c r="P70" s="15" t="s">
        <v>246</v>
      </c>
    </row>
    <row r="71" spans="1:17" ht="31.5" x14ac:dyDescent="0.25">
      <c r="A71" s="8" t="s">
        <v>385</v>
      </c>
      <c r="B71" s="97" t="s">
        <v>388</v>
      </c>
      <c r="C71" s="9"/>
      <c r="D71" s="10"/>
      <c r="E71" s="10" t="s">
        <v>29</v>
      </c>
      <c r="F71" s="11">
        <v>10000</v>
      </c>
      <c r="G71" s="11">
        <f t="shared" si="5"/>
        <v>0</v>
      </c>
      <c r="H71" s="11">
        <v>10000</v>
      </c>
      <c r="I71" s="12"/>
      <c r="J71" s="76"/>
      <c r="K71" s="145"/>
      <c r="L71" s="145"/>
      <c r="M71" s="13"/>
      <c r="N71" s="13"/>
      <c r="O71" s="14"/>
      <c r="P71" s="15" t="s">
        <v>390</v>
      </c>
    </row>
    <row r="72" spans="1:17" ht="31.5" x14ac:dyDescent="0.25">
      <c r="A72" s="8" t="s">
        <v>387</v>
      </c>
      <c r="B72" s="97" t="s">
        <v>389</v>
      </c>
      <c r="C72" s="9"/>
      <c r="D72" s="10"/>
      <c r="E72" s="10" t="s">
        <v>29</v>
      </c>
      <c r="F72" s="11">
        <v>12000</v>
      </c>
      <c r="G72" s="11">
        <f t="shared" si="5"/>
        <v>0</v>
      </c>
      <c r="H72" s="11">
        <v>12000</v>
      </c>
      <c r="I72" s="12"/>
      <c r="J72" s="76"/>
      <c r="K72" s="145"/>
      <c r="L72" s="145"/>
      <c r="M72" s="13"/>
      <c r="N72" s="13"/>
      <c r="O72" s="14"/>
      <c r="P72" s="15" t="s">
        <v>391</v>
      </c>
    </row>
    <row r="73" spans="1:17" x14ac:dyDescent="0.25">
      <c r="A73" s="53" t="s">
        <v>84</v>
      </c>
      <c r="B73" s="103" t="s">
        <v>85</v>
      </c>
      <c r="C73" s="58"/>
      <c r="D73" s="59"/>
      <c r="E73" s="59"/>
      <c r="F73" s="42">
        <f>SUM(F74:F96)</f>
        <v>1064235</v>
      </c>
      <c r="G73" s="42">
        <f>SUM(G74:G96)</f>
        <v>619017.94999999995</v>
      </c>
      <c r="H73" s="42">
        <f t="shared" ref="G73:J73" si="6">SUM(H74:H96)</f>
        <v>469233.96600000001</v>
      </c>
      <c r="I73" s="42">
        <f t="shared" si="6"/>
        <v>46000</v>
      </c>
      <c r="J73" s="42">
        <f t="shared" si="6"/>
        <v>184905.69400000002</v>
      </c>
      <c r="K73" s="146">
        <f>SUM(K74:K96)</f>
        <v>545380.98</v>
      </c>
      <c r="L73" s="146">
        <f>SUM(L74:L96)</f>
        <v>73636.97</v>
      </c>
      <c r="M73" s="42">
        <f t="shared" ref="M73:O73" si="7">SUM(M74:M94)</f>
        <v>370000</v>
      </c>
      <c r="N73" s="42">
        <f t="shared" si="7"/>
        <v>91000</v>
      </c>
      <c r="O73" s="42">
        <f t="shared" si="7"/>
        <v>0</v>
      </c>
      <c r="P73" s="15"/>
    </row>
    <row r="74" spans="1:17" ht="31.5" x14ac:dyDescent="0.25">
      <c r="A74" s="8" t="s">
        <v>311</v>
      </c>
      <c r="B74" s="97" t="s">
        <v>88</v>
      </c>
      <c r="C74" s="17" t="s">
        <v>86</v>
      </c>
      <c r="D74" s="18" t="s">
        <v>11</v>
      </c>
      <c r="E74" s="18" t="s">
        <v>12</v>
      </c>
      <c r="F74" s="11">
        <v>7000</v>
      </c>
      <c r="G74" s="20">
        <f t="shared" ref="G74:G96" si="8">K74+L74</f>
        <v>0</v>
      </c>
      <c r="H74" s="20"/>
      <c r="I74" s="20">
        <v>5000</v>
      </c>
      <c r="J74" s="77"/>
      <c r="K74" s="148"/>
      <c r="L74" s="148"/>
      <c r="M74" s="13">
        <v>7000</v>
      </c>
      <c r="N74" s="13"/>
      <c r="O74" s="14"/>
      <c r="P74" s="38" t="s">
        <v>190</v>
      </c>
    </row>
    <row r="75" spans="1:17" ht="31.5" x14ac:dyDescent="0.25">
      <c r="A75" s="8" t="s">
        <v>87</v>
      </c>
      <c r="B75" s="97" t="s">
        <v>269</v>
      </c>
      <c r="C75" s="17"/>
      <c r="D75" s="18"/>
      <c r="E75" s="18" t="s">
        <v>12</v>
      </c>
      <c r="F75" s="11">
        <v>13000</v>
      </c>
      <c r="G75" s="20">
        <f t="shared" si="8"/>
        <v>0</v>
      </c>
      <c r="H75" s="20"/>
      <c r="I75" s="20"/>
      <c r="J75" s="77"/>
      <c r="K75" s="148"/>
      <c r="L75" s="148"/>
      <c r="M75" s="13">
        <v>13000</v>
      </c>
      <c r="N75" s="13"/>
      <c r="O75" s="14"/>
      <c r="P75" s="15" t="s">
        <v>421</v>
      </c>
    </row>
    <row r="76" spans="1:17" ht="31.5" x14ac:dyDescent="0.25">
      <c r="A76" s="8" t="s">
        <v>89</v>
      </c>
      <c r="B76" s="97" t="s">
        <v>189</v>
      </c>
      <c r="C76" s="17"/>
      <c r="D76" s="18"/>
      <c r="E76" s="18" t="s">
        <v>12</v>
      </c>
      <c r="F76" s="11">
        <v>12000</v>
      </c>
      <c r="G76" s="20">
        <f t="shared" si="8"/>
        <v>0</v>
      </c>
      <c r="H76" s="20"/>
      <c r="I76" s="20"/>
      <c r="J76" s="77"/>
      <c r="K76" s="148"/>
      <c r="L76" s="148"/>
      <c r="M76" s="13">
        <v>12000</v>
      </c>
      <c r="N76" s="13"/>
      <c r="O76" s="14"/>
      <c r="P76" s="38" t="s">
        <v>191</v>
      </c>
    </row>
    <row r="77" spans="1:17" s="126" customFormat="1" ht="78.75" x14ac:dyDescent="0.25">
      <c r="A77" s="118" t="s">
        <v>312</v>
      </c>
      <c r="B77" s="119" t="s">
        <v>90</v>
      </c>
      <c r="C77" s="120" t="s">
        <v>86</v>
      </c>
      <c r="D77" s="121" t="s">
        <v>11</v>
      </c>
      <c r="E77" s="121" t="s">
        <v>12</v>
      </c>
      <c r="F77" s="11">
        <v>65000</v>
      </c>
      <c r="G77" s="19">
        <f t="shared" si="8"/>
        <v>25112.77</v>
      </c>
      <c r="H77" s="19">
        <v>25000</v>
      </c>
      <c r="I77" s="19">
        <v>20000</v>
      </c>
      <c r="J77" s="122"/>
      <c r="K77" s="149">
        <v>25112.77</v>
      </c>
      <c r="L77" s="149"/>
      <c r="M77" s="123">
        <v>40000</v>
      </c>
      <c r="N77" s="123"/>
      <c r="O77" s="124"/>
      <c r="P77" s="15" t="s">
        <v>192</v>
      </c>
      <c r="Q77" s="125"/>
    </row>
    <row r="78" spans="1:17" s="126" customFormat="1" ht="31.5" x14ac:dyDescent="0.25">
      <c r="A78" s="118" t="s">
        <v>91</v>
      </c>
      <c r="B78" s="119" t="s">
        <v>364</v>
      </c>
      <c r="C78" s="120"/>
      <c r="D78" s="121"/>
      <c r="E78" s="121" t="s">
        <v>12</v>
      </c>
      <c r="F78" s="11">
        <v>23000</v>
      </c>
      <c r="G78" s="19">
        <f t="shared" si="8"/>
        <v>24139.5</v>
      </c>
      <c r="H78" s="19">
        <v>23000</v>
      </c>
      <c r="I78" s="19"/>
      <c r="J78" s="122"/>
      <c r="K78" s="149">
        <v>24139.5</v>
      </c>
      <c r="L78" s="149"/>
      <c r="M78" s="123"/>
      <c r="N78" s="123"/>
      <c r="O78" s="124"/>
      <c r="P78" s="15" t="s">
        <v>365</v>
      </c>
      <c r="Q78" s="125"/>
    </row>
    <row r="79" spans="1:17" s="126" customFormat="1" ht="47.25" x14ac:dyDescent="0.25">
      <c r="A79" s="118" t="s">
        <v>92</v>
      </c>
      <c r="B79" s="119" t="s">
        <v>177</v>
      </c>
      <c r="C79" s="120"/>
      <c r="D79" s="121"/>
      <c r="E79" s="121" t="s">
        <v>12</v>
      </c>
      <c r="F79" s="11">
        <v>100000</v>
      </c>
      <c r="G79" s="19">
        <f t="shared" si="8"/>
        <v>94339.66</v>
      </c>
      <c r="H79" s="19">
        <f>G79*0.1</f>
        <v>9433.9660000000003</v>
      </c>
      <c r="I79" s="19"/>
      <c r="J79" s="122">
        <f>G79*0.9</f>
        <v>84905.694000000003</v>
      </c>
      <c r="K79" s="149">
        <v>94339.66</v>
      </c>
      <c r="L79" s="149"/>
      <c r="M79" s="123">
        <v>45000</v>
      </c>
      <c r="N79" s="123">
        <v>25000</v>
      </c>
      <c r="O79" s="124"/>
      <c r="P79" s="15" t="s">
        <v>193</v>
      </c>
      <c r="Q79" s="125"/>
    </row>
    <row r="80" spans="1:17" s="126" customFormat="1" ht="126" x14ac:dyDescent="0.25">
      <c r="A80" s="118" t="s">
        <v>95</v>
      </c>
      <c r="B80" s="119" t="s">
        <v>270</v>
      </c>
      <c r="C80" s="120" t="s">
        <v>10</v>
      </c>
      <c r="D80" s="121" t="s">
        <v>11</v>
      </c>
      <c r="E80" s="121" t="s">
        <v>15</v>
      </c>
      <c r="F80" s="11">
        <v>150000</v>
      </c>
      <c r="G80" s="19">
        <f t="shared" si="8"/>
        <v>115000</v>
      </c>
      <c r="H80" s="19">
        <v>90000</v>
      </c>
      <c r="I80" s="19">
        <v>15000</v>
      </c>
      <c r="J80" s="127"/>
      <c r="K80" s="150">
        <v>115000</v>
      </c>
      <c r="L80" s="150"/>
      <c r="M80" s="123">
        <v>80000</v>
      </c>
      <c r="N80" s="123"/>
      <c r="O80" s="123"/>
      <c r="P80" s="15" t="s">
        <v>439</v>
      </c>
      <c r="Q80" s="125"/>
    </row>
    <row r="81" spans="1:17" ht="31.5" x14ac:dyDescent="0.25">
      <c r="A81" s="8" t="s">
        <v>313</v>
      </c>
      <c r="B81" s="97" t="s">
        <v>271</v>
      </c>
      <c r="C81" s="17"/>
      <c r="D81" s="18"/>
      <c r="E81" s="18" t="s">
        <v>15</v>
      </c>
      <c r="F81" s="11">
        <v>30000</v>
      </c>
      <c r="G81" s="20">
        <f t="shared" si="8"/>
        <v>0</v>
      </c>
      <c r="H81" s="19"/>
      <c r="I81" s="20"/>
      <c r="J81" s="76"/>
      <c r="K81" s="145"/>
      <c r="L81" s="145"/>
      <c r="M81" s="13">
        <v>30000</v>
      </c>
      <c r="N81" s="13"/>
      <c r="O81" s="13"/>
      <c r="P81" s="15" t="s">
        <v>273</v>
      </c>
    </row>
    <row r="82" spans="1:17" s="126" customFormat="1" ht="31.5" x14ac:dyDescent="0.25">
      <c r="A82" s="112" t="s">
        <v>314</v>
      </c>
      <c r="B82" s="119" t="s">
        <v>96</v>
      </c>
      <c r="C82" s="120" t="s">
        <v>86</v>
      </c>
      <c r="D82" s="121"/>
      <c r="E82" s="121" t="s">
        <v>15</v>
      </c>
      <c r="F82" s="19">
        <v>70000</v>
      </c>
      <c r="G82" s="19">
        <f t="shared" si="8"/>
        <v>59043.490000000005</v>
      </c>
      <c r="H82" s="19">
        <v>10500</v>
      </c>
      <c r="I82" s="19"/>
      <c r="J82" s="127">
        <v>59500</v>
      </c>
      <c r="K82" s="150">
        <v>9706.52</v>
      </c>
      <c r="L82" s="150">
        <v>49336.97</v>
      </c>
      <c r="M82" s="123"/>
      <c r="N82" s="123"/>
      <c r="O82" s="124"/>
      <c r="P82" s="21" t="s">
        <v>429</v>
      </c>
      <c r="Q82" s="125"/>
    </row>
    <row r="83" spans="1:17" ht="31.5" x14ac:dyDescent="0.25">
      <c r="A83" s="30" t="s">
        <v>97</v>
      </c>
      <c r="B83" s="97" t="s">
        <v>194</v>
      </c>
      <c r="C83" s="17"/>
      <c r="D83" s="18"/>
      <c r="E83" s="18" t="s">
        <v>15</v>
      </c>
      <c r="F83" s="19">
        <v>10000</v>
      </c>
      <c r="G83" s="20">
        <f t="shared" si="8"/>
        <v>0</v>
      </c>
      <c r="H83" s="19"/>
      <c r="I83" s="20"/>
      <c r="J83" s="76"/>
      <c r="K83" s="145"/>
      <c r="L83" s="145"/>
      <c r="M83" s="13"/>
      <c r="N83" s="13">
        <v>10000</v>
      </c>
      <c r="O83" s="14"/>
      <c r="P83" s="21" t="s">
        <v>195</v>
      </c>
    </row>
    <row r="84" spans="1:17" ht="31.5" x14ac:dyDescent="0.25">
      <c r="A84" s="30" t="s">
        <v>315</v>
      </c>
      <c r="B84" s="97" t="s">
        <v>283</v>
      </c>
      <c r="C84" s="17"/>
      <c r="D84" s="18"/>
      <c r="E84" s="18" t="s">
        <v>15</v>
      </c>
      <c r="F84" s="19">
        <v>27000</v>
      </c>
      <c r="G84" s="20">
        <f t="shared" si="8"/>
        <v>27000</v>
      </c>
      <c r="H84" s="19">
        <v>2700</v>
      </c>
      <c r="I84" s="20"/>
      <c r="J84" s="76">
        <v>24300</v>
      </c>
      <c r="K84" s="145">
        <v>2700</v>
      </c>
      <c r="L84" s="145">
        <v>24300</v>
      </c>
      <c r="M84" s="13"/>
      <c r="N84" s="13"/>
      <c r="O84" s="14"/>
      <c r="P84" s="21" t="s">
        <v>377</v>
      </c>
    </row>
    <row r="85" spans="1:17" ht="47.25" x14ac:dyDescent="0.25">
      <c r="A85" s="30" t="s">
        <v>316</v>
      </c>
      <c r="B85" s="97" t="s">
        <v>196</v>
      </c>
      <c r="C85" s="17"/>
      <c r="D85" s="18"/>
      <c r="E85" s="18" t="s">
        <v>15</v>
      </c>
      <c r="F85" s="19">
        <v>3800</v>
      </c>
      <c r="G85" s="76">
        <f t="shared" si="8"/>
        <v>24183.7</v>
      </c>
      <c r="H85" s="19">
        <v>3800</v>
      </c>
      <c r="I85" s="20"/>
      <c r="J85" s="76"/>
      <c r="K85" s="145">
        <v>24183.7</v>
      </c>
      <c r="L85" s="145"/>
      <c r="M85" s="13"/>
      <c r="N85" s="13"/>
      <c r="O85" s="14"/>
      <c r="P85" s="21" t="s">
        <v>422</v>
      </c>
    </row>
    <row r="86" spans="1:17" ht="31.5" x14ac:dyDescent="0.25">
      <c r="A86" s="30" t="s">
        <v>100</v>
      </c>
      <c r="B86" s="97" t="s">
        <v>98</v>
      </c>
      <c r="C86" s="17" t="s">
        <v>86</v>
      </c>
      <c r="D86" s="18" t="s">
        <v>11</v>
      </c>
      <c r="E86" s="18" t="s">
        <v>99</v>
      </c>
      <c r="F86" s="19">
        <v>18000</v>
      </c>
      <c r="G86" s="20">
        <f t="shared" si="8"/>
        <v>0</v>
      </c>
      <c r="H86" s="20"/>
      <c r="I86" s="20"/>
      <c r="J86" s="76"/>
      <c r="K86" s="145"/>
      <c r="L86" s="145"/>
      <c r="M86" s="13">
        <v>18000</v>
      </c>
      <c r="N86" s="13"/>
      <c r="O86" s="14"/>
      <c r="P86" s="15" t="s">
        <v>197</v>
      </c>
    </row>
    <row r="87" spans="1:17" ht="63" x14ac:dyDescent="0.25">
      <c r="A87" s="30" t="s">
        <v>102</v>
      </c>
      <c r="B87" s="97" t="s">
        <v>101</v>
      </c>
      <c r="C87" s="17" t="s">
        <v>86</v>
      </c>
      <c r="D87" s="18" t="s">
        <v>11</v>
      </c>
      <c r="E87" s="18" t="s">
        <v>15</v>
      </c>
      <c r="F87" s="19">
        <v>50000</v>
      </c>
      <c r="G87" s="20">
        <f t="shared" si="8"/>
        <v>0</v>
      </c>
      <c r="H87" s="20"/>
      <c r="I87" s="20"/>
      <c r="J87" s="76"/>
      <c r="K87" s="145"/>
      <c r="L87" s="145"/>
      <c r="M87" s="13"/>
      <c r="N87" s="13">
        <v>50000</v>
      </c>
      <c r="O87" s="14"/>
      <c r="P87" s="15" t="s">
        <v>198</v>
      </c>
    </row>
    <row r="88" spans="1:17" ht="31.5" x14ac:dyDescent="0.25">
      <c r="A88" s="30" t="s">
        <v>317</v>
      </c>
      <c r="B88" s="97" t="s">
        <v>103</v>
      </c>
      <c r="C88" s="17" t="s">
        <v>86</v>
      </c>
      <c r="D88" s="18" t="s">
        <v>11</v>
      </c>
      <c r="E88" s="18" t="s">
        <v>15</v>
      </c>
      <c r="F88" s="19">
        <v>6000</v>
      </c>
      <c r="G88" s="20">
        <f t="shared" si="8"/>
        <v>0</v>
      </c>
      <c r="H88" s="20"/>
      <c r="I88" s="20">
        <v>6000</v>
      </c>
      <c r="J88" s="76"/>
      <c r="K88" s="145"/>
      <c r="L88" s="145"/>
      <c r="M88" s="13"/>
      <c r="N88" s="13">
        <v>6000</v>
      </c>
      <c r="O88" s="14"/>
      <c r="P88" s="15" t="s">
        <v>104</v>
      </c>
    </row>
    <row r="89" spans="1:17" ht="31.5" x14ac:dyDescent="0.25">
      <c r="A89" s="30" t="s">
        <v>105</v>
      </c>
      <c r="B89" s="97" t="s">
        <v>147</v>
      </c>
      <c r="C89" s="17" t="s">
        <v>86</v>
      </c>
      <c r="D89" s="18" t="s">
        <v>11</v>
      </c>
      <c r="E89" s="18" t="s">
        <v>15</v>
      </c>
      <c r="F89" s="19">
        <v>100000</v>
      </c>
      <c r="G89" s="20">
        <f t="shared" si="8"/>
        <v>0</v>
      </c>
      <c r="H89" s="20"/>
      <c r="I89" s="20"/>
      <c r="J89" s="76"/>
      <c r="K89" s="145"/>
      <c r="L89" s="145"/>
      <c r="M89" s="13">
        <v>85000</v>
      </c>
      <c r="N89" s="13"/>
      <c r="O89" s="14"/>
      <c r="P89" s="15" t="s">
        <v>150</v>
      </c>
      <c r="Q89" s="109"/>
    </row>
    <row r="90" spans="1:17" ht="31.5" x14ac:dyDescent="0.25">
      <c r="A90" s="30" t="s">
        <v>318</v>
      </c>
      <c r="B90" s="97" t="s">
        <v>149</v>
      </c>
      <c r="C90" s="17" t="s">
        <v>86</v>
      </c>
      <c r="D90" s="18" t="s">
        <v>11</v>
      </c>
      <c r="E90" s="18" t="s">
        <v>15</v>
      </c>
      <c r="F90" s="19">
        <v>18000</v>
      </c>
      <c r="G90" s="20">
        <f t="shared" si="8"/>
        <v>5299.8</v>
      </c>
      <c r="H90" s="20">
        <v>1800</v>
      </c>
      <c r="I90" s="20"/>
      <c r="J90" s="76">
        <v>16200</v>
      </c>
      <c r="K90" s="145">
        <v>5299.8</v>
      </c>
      <c r="L90" s="145"/>
      <c r="M90" s="13"/>
      <c r="N90" s="13"/>
      <c r="O90" s="14"/>
      <c r="P90" s="15" t="s">
        <v>199</v>
      </c>
    </row>
    <row r="91" spans="1:17" ht="47.25" x14ac:dyDescent="0.25">
      <c r="A91" s="30" t="s">
        <v>319</v>
      </c>
      <c r="B91" s="101" t="s">
        <v>403</v>
      </c>
      <c r="C91" s="17"/>
      <c r="D91" s="18"/>
      <c r="E91" s="18" t="s">
        <v>12</v>
      </c>
      <c r="F91" s="19">
        <v>15000</v>
      </c>
      <c r="G91" s="20">
        <f t="shared" si="8"/>
        <v>15000</v>
      </c>
      <c r="H91" s="20">
        <v>15000</v>
      </c>
      <c r="I91" s="20"/>
      <c r="J91" s="76"/>
      <c r="K91" s="145">
        <v>15000</v>
      </c>
      <c r="L91" s="145"/>
      <c r="M91" s="13"/>
      <c r="N91" s="13"/>
      <c r="O91" s="14"/>
      <c r="P91" s="15" t="s">
        <v>423</v>
      </c>
    </row>
    <row r="92" spans="1:17" x14ac:dyDescent="0.25">
      <c r="A92" s="30" t="s">
        <v>320</v>
      </c>
      <c r="B92" s="97" t="s">
        <v>284</v>
      </c>
      <c r="C92" s="17"/>
      <c r="D92" s="18"/>
      <c r="E92" s="18" t="s">
        <v>106</v>
      </c>
      <c r="F92" s="177">
        <v>90000</v>
      </c>
      <c r="G92" s="178">
        <f t="shared" si="8"/>
        <v>90000</v>
      </c>
      <c r="H92" s="20">
        <v>50000</v>
      </c>
      <c r="I92" s="20"/>
      <c r="J92" s="76"/>
      <c r="K92" s="145">
        <v>90000</v>
      </c>
      <c r="L92" s="145"/>
      <c r="M92" s="13"/>
      <c r="N92" s="13"/>
      <c r="O92" s="14"/>
      <c r="P92" s="15" t="s">
        <v>285</v>
      </c>
    </row>
    <row r="93" spans="1:17" ht="47.25" x14ac:dyDescent="0.25">
      <c r="A93" s="30" t="s">
        <v>148</v>
      </c>
      <c r="B93" s="101" t="s">
        <v>404</v>
      </c>
      <c r="C93" s="17"/>
      <c r="D93" s="18"/>
      <c r="E93" s="18" t="s">
        <v>106</v>
      </c>
      <c r="F93" s="19">
        <v>38000</v>
      </c>
      <c r="G93" s="20">
        <f t="shared" si="8"/>
        <v>6502</v>
      </c>
      <c r="H93" s="20">
        <v>38000</v>
      </c>
      <c r="I93" s="20"/>
      <c r="J93" s="76"/>
      <c r="K93" s="145">
        <v>6502</v>
      </c>
      <c r="L93" s="145"/>
      <c r="M93" s="13">
        <v>40000</v>
      </c>
      <c r="N93" s="13"/>
      <c r="O93" s="14"/>
      <c r="P93" s="15" t="s">
        <v>272</v>
      </c>
    </row>
    <row r="94" spans="1:17" ht="63" x14ac:dyDescent="0.25">
      <c r="A94" s="128" t="s">
        <v>366</v>
      </c>
      <c r="B94" s="101" t="s">
        <v>405</v>
      </c>
      <c r="C94" s="17"/>
      <c r="D94" s="18"/>
      <c r="E94" s="129" t="s">
        <v>106</v>
      </c>
      <c r="F94" s="19">
        <v>200000</v>
      </c>
      <c r="G94" s="20">
        <f t="shared" si="8"/>
        <v>104112.03</v>
      </c>
      <c r="H94" s="20">
        <v>200000</v>
      </c>
      <c r="I94" s="20"/>
      <c r="J94" s="76"/>
      <c r="K94" s="145">
        <v>104112.03</v>
      </c>
      <c r="L94" s="145"/>
      <c r="M94" s="13"/>
      <c r="N94" s="13"/>
      <c r="O94" s="14"/>
      <c r="P94" s="15" t="s">
        <v>449</v>
      </c>
    </row>
    <row r="95" spans="1:17" ht="31.5" x14ac:dyDescent="0.25">
      <c r="A95" s="128" t="s">
        <v>408</v>
      </c>
      <c r="B95" s="97" t="s">
        <v>409</v>
      </c>
      <c r="C95" s="17"/>
      <c r="D95" s="18"/>
      <c r="E95" s="18" t="s">
        <v>410</v>
      </c>
      <c r="F95" s="19">
        <v>18435</v>
      </c>
      <c r="G95" s="20">
        <f t="shared" si="8"/>
        <v>18435</v>
      </c>
      <c r="H95" s="20"/>
      <c r="I95" s="20"/>
      <c r="J95" s="76"/>
      <c r="K95" s="145">
        <v>18435</v>
      </c>
      <c r="L95" s="151"/>
      <c r="M95" s="13"/>
      <c r="N95" s="13"/>
      <c r="O95" s="14"/>
      <c r="P95" s="15" t="s">
        <v>411</v>
      </c>
    </row>
    <row r="96" spans="1:17" ht="31.5" x14ac:dyDescent="0.25">
      <c r="A96" s="128" t="s">
        <v>412</v>
      </c>
      <c r="B96" s="97" t="s">
        <v>413</v>
      </c>
      <c r="C96" s="17"/>
      <c r="D96" s="18"/>
      <c r="E96" s="18"/>
      <c r="F96" s="19"/>
      <c r="G96" s="76">
        <f t="shared" si="8"/>
        <v>10850</v>
      </c>
      <c r="H96" s="20"/>
      <c r="I96" s="20"/>
      <c r="J96" s="76"/>
      <c r="K96" s="145">
        <v>10850</v>
      </c>
      <c r="L96" s="145"/>
      <c r="M96" s="13"/>
      <c r="N96" s="13"/>
      <c r="O96" s="14"/>
      <c r="P96" s="15" t="s">
        <v>430</v>
      </c>
    </row>
    <row r="97" spans="1:16" x14ac:dyDescent="0.25">
      <c r="A97" s="53" t="s">
        <v>107</v>
      </c>
      <c r="B97" s="104" t="s">
        <v>108</v>
      </c>
      <c r="C97" s="58"/>
      <c r="D97" s="60"/>
      <c r="E97" s="60"/>
      <c r="F97" s="42">
        <f>SUM(F98:F100)</f>
        <v>1576000</v>
      </c>
      <c r="G97" s="42">
        <f t="shared" ref="G97:O97" si="9">SUM(G98:G100)</f>
        <v>0</v>
      </c>
      <c r="H97" s="42">
        <f t="shared" si="9"/>
        <v>0</v>
      </c>
      <c r="I97" s="42">
        <f t="shared" si="9"/>
        <v>0</v>
      </c>
      <c r="J97" s="42">
        <f t="shared" si="9"/>
        <v>0</v>
      </c>
      <c r="K97" s="146">
        <f t="shared" si="9"/>
        <v>0</v>
      </c>
      <c r="L97" s="146">
        <f t="shared" si="9"/>
        <v>0</v>
      </c>
      <c r="M97" s="42">
        <f t="shared" si="9"/>
        <v>24000</v>
      </c>
      <c r="N97" s="42">
        <f t="shared" si="9"/>
        <v>0</v>
      </c>
      <c r="O97" s="42">
        <f t="shared" si="9"/>
        <v>1552000</v>
      </c>
      <c r="P97" s="15"/>
    </row>
    <row r="98" spans="1:16" ht="47.25" x14ac:dyDescent="0.25">
      <c r="A98" s="8" t="s">
        <v>321</v>
      </c>
      <c r="B98" s="97" t="s">
        <v>111</v>
      </c>
      <c r="C98" s="17" t="s">
        <v>14</v>
      </c>
      <c r="D98" s="18" t="s">
        <v>109</v>
      </c>
      <c r="E98" s="18" t="s">
        <v>15</v>
      </c>
      <c r="F98" s="61">
        <v>52000</v>
      </c>
      <c r="G98" s="20">
        <f t="shared" ref="G98:G100" si="10">K98+L98</f>
        <v>0</v>
      </c>
      <c r="H98" s="20"/>
      <c r="I98" s="20"/>
      <c r="J98" s="76"/>
      <c r="K98" s="145"/>
      <c r="L98" s="145"/>
      <c r="M98" s="13"/>
      <c r="N98" s="13"/>
      <c r="O98" s="14">
        <v>52000</v>
      </c>
      <c r="P98" s="15" t="s">
        <v>112</v>
      </c>
    </row>
    <row r="99" spans="1:16" ht="47.25" x14ac:dyDescent="0.25">
      <c r="A99" s="8" t="s">
        <v>110</v>
      </c>
      <c r="B99" s="97" t="s">
        <v>212</v>
      </c>
      <c r="C99" s="17"/>
      <c r="D99" s="18"/>
      <c r="E99" s="18" t="s">
        <v>15</v>
      </c>
      <c r="F99" s="61">
        <v>1500000</v>
      </c>
      <c r="G99" s="20">
        <f t="shared" si="10"/>
        <v>0</v>
      </c>
      <c r="H99" s="20"/>
      <c r="I99" s="20"/>
      <c r="J99" s="76"/>
      <c r="K99" s="145"/>
      <c r="L99" s="145"/>
      <c r="M99" s="13"/>
      <c r="N99" s="13"/>
      <c r="O99" s="14">
        <v>1500000</v>
      </c>
      <c r="P99" s="15" t="s">
        <v>112</v>
      </c>
    </row>
    <row r="100" spans="1:16" ht="31.5" x14ac:dyDescent="0.25">
      <c r="A100" s="8" t="s">
        <v>113</v>
      </c>
      <c r="B100" s="97" t="s">
        <v>211</v>
      </c>
      <c r="C100" s="17"/>
      <c r="D100" s="18" t="s">
        <v>109</v>
      </c>
      <c r="E100" s="18" t="s">
        <v>15</v>
      </c>
      <c r="F100" s="61">
        <v>24000</v>
      </c>
      <c r="G100" s="20">
        <f t="shared" si="10"/>
        <v>0</v>
      </c>
      <c r="H100" s="20"/>
      <c r="I100" s="20"/>
      <c r="J100" s="76"/>
      <c r="K100" s="145"/>
      <c r="L100" s="145"/>
      <c r="M100" s="13">
        <v>24000</v>
      </c>
      <c r="N100" s="13"/>
      <c r="O100" s="14"/>
      <c r="P100" s="15" t="s">
        <v>200</v>
      </c>
    </row>
    <row r="101" spans="1:16" x14ac:dyDescent="0.25">
      <c r="A101" s="53" t="s">
        <v>114</v>
      </c>
      <c r="B101" s="104" t="s">
        <v>115</v>
      </c>
      <c r="C101" s="58"/>
      <c r="D101" s="60"/>
      <c r="E101" s="60"/>
      <c r="F101" s="42">
        <f>SUM(F102:F108)</f>
        <v>745484.65</v>
      </c>
      <c r="G101" s="42">
        <f t="shared" ref="G101:O101" si="11">SUM(G102:G108)</f>
        <v>120632.32000000001</v>
      </c>
      <c r="H101" s="42">
        <f t="shared" si="11"/>
        <v>245484.65</v>
      </c>
      <c r="I101" s="42">
        <f t="shared" si="11"/>
        <v>100000</v>
      </c>
      <c r="J101" s="42">
        <f t="shared" si="11"/>
        <v>0</v>
      </c>
      <c r="K101" s="146">
        <f t="shared" si="11"/>
        <v>120632.32000000001</v>
      </c>
      <c r="L101" s="146">
        <f t="shared" si="11"/>
        <v>0</v>
      </c>
      <c r="M101" s="42">
        <f t="shared" si="11"/>
        <v>0</v>
      </c>
      <c r="N101" s="42">
        <f t="shared" si="11"/>
        <v>0</v>
      </c>
      <c r="O101" s="42">
        <f t="shared" si="11"/>
        <v>500000</v>
      </c>
      <c r="P101" s="15"/>
    </row>
    <row r="102" spans="1:16" ht="47.25" x14ac:dyDescent="0.25">
      <c r="A102" s="30" t="s">
        <v>116</v>
      </c>
      <c r="B102" s="100" t="s">
        <v>153</v>
      </c>
      <c r="C102" s="130" t="s">
        <v>14</v>
      </c>
      <c r="D102" s="131" t="s">
        <v>109</v>
      </c>
      <c r="E102" s="132" t="s">
        <v>12</v>
      </c>
      <c r="F102" s="41">
        <v>20000</v>
      </c>
      <c r="G102" s="41">
        <f t="shared" ref="G102:G108" si="12">K102+L102</f>
        <v>0</v>
      </c>
      <c r="H102" s="41">
        <v>20000</v>
      </c>
      <c r="I102" s="42"/>
      <c r="J102" s="78"/>
      <c r="K102" s="152"/>
      <c r="L102" s="152"/>
      <c r="M102" s="27"/>
      <c r="N102" s="27"/>
      <c r="O102" s="78"/>
      <c r="P102" s="21" t="s">
        <v>213</v>
      </c>
    </row>
    <row r="103" spans="1:16" ht="31.5" x14ac:dyDescent="0.25">
      <c r="A103" s="30" t="s">
        <v>322</v>
      </c>
      <c r="B103" s="100" t="s">
        <v>154</v>
      </c>
      <c r="C103" s="85" t="s">
        <v>10</v>
      </c>
      <c r="D103" s="86" t="s">
        <v>109</v>
      </c>
      <c r="E103" s="34" t="s">
        <v>12</v>
      </c>
      <c r="F103" s="41">
        <v>40000</v>
      </c>
      <c r="G103" s="41">
        <f t="shared" si="12"/>
        <v>0</v>
      </c>
      <c r="H103" s="41">
        <v>40000</v>
      </c>
      <c r="I103" s="42"/>
      <c r="J103" s="78"/>
      <c r="K103" s="152"/>
      <c r="L103" s="152"/>
      <c r="M103" s="27"/>
      <c r="N103" s="27"/>
      <c r="O103" s="78"/>
      <c r="P103" s="21" t="s">
        <v>201</v>
      </c>
    </row>
    <row r="104" spans="1:16" ht="31.5" x14ac:dyDescent="0.25">
      <c r="A104" s="30" t="s">
        <v>118</v>
      </c>
      <c r="B104" s="105" t="s">
        <v>155</v>
      </c>
      <c r="C104" s="130" t="s">
        <v>28</v>
      </c>
      <c r="D104" s="131" t="s">
        <v>109</v>
      </c>
      <c r="E104" s="132" t="s">
        <v>12</v>
      </c>
      <c r="F104" s="11">
        <v>35000</v>
      </c>
      <c r="G104" s="11">
        <f t="shared" si="12"/>
        <v>30147.67</v>
      </c>
      <c r="H104" s="41">
        <v>35000</v>
      </c>
      <c r="I104" s="11"/>
      <c r="J104" s="133"/>
      <c r="K104" s="153">
        <v>30147.67</v>
      </c>
      <c r="L104" s="153"/>
      <c r="M104" s="133"/>
      <c r="N104" s="133"/>
      <c r="O104" s="134"/>
      <c r="P104" s="21" t="s">
        <v>213</v>
      </c>
    </row>
    <row r="105" spans="1:16" ht="31.5" x14ac:dyDescent="0.25">
      <c r="A105" s="30" t="s">
        <v>323</v>
      </c>
      <c r="B105" s="97" t="s">
        <v>117</v>
      </c>
      <c r="C105" s="17" t="s">
        <v>28</v>
      </c>
      <c r="D105" s="40" t="s">
        <v>109</v>
      </c>
      <c r="E105" s="18" t="s">
        <v>12</v>
      </c>
      <c r="F105" s="11">
        <v>500000</v>
      </c>
      <c r="G105" s="20">
        <f t="shared" si="12"/>
        <v>0</v>
      </c>
      <c r="H105" s="79"/>
      <c r="I105" s="20"/>
      <c r="J105" s="76"/>
      <c r="K105" s="145"/>
      <c r="L105" s="145"/>
      <c r="M105" s="13"/>
      <c r="N105" s="13"/>
      <c r="O105" s="14">
        <v>500000</v>
      </c>
      <c r="P105" s="38" t="s">
        <v>168</v>
      </c>
    </row>
    <row r="106" spans="1:16" ht="31.5" x14ac:dyDescent="0.25">
      <c r="A106" s="30" t="s">
        <v>157</v>
      </c>
      <c r="B106" s="97" t="s">
        <v>274</v>
      </c>
      <c r="C106" s="17"/>
      <c r="D106" s="40"/>
      <c r="E106" s="18" t="s">
        <v>15</v>
      </c>
      <c r="F106" s="11">
        <v>9764.65</v>
      </c>
      <c r="G106" s="20">
        <f t="shared" si="12"/>
        <v>9764.65</v>
      </c>
      <c r="H106" s="79">
        <v>9764.65</v>
      </c>
      <c r="I106" s="20"/>
      <c r="J106" s="76"/>
      <c r="K106" s="145">
        <v>9764.65</v>
      </c>
      <c r="L106" s="145"/>
      <c r="M106" s="13"/>
      <c r="N106" s="13"/>
      <c r="O106" s="14"/>
      <c r="P106" s="38" t="s">
        <v>275</v>
      </c>
    </row>
    <row r="107" spans="1:16" ht="47.25" x14ac:dyDescent="0.25">
      <c r="A107" s="30" t="s">
        <v>158</v>
      </c>
      <c r="B107" s="105" t="s">
        <v>156</v>
      </c>
      <c r="C107" s="17"/>
      <c r="D107" s="86" t="s">
        <v>109</v>
      </c>
      <c r="E107" s="34" t="s">
        <v>106</v>
      </c>
      <c r="F107" s="11">
        <v>72000</v>
      </c>
      <c r="G107" s="20">
        <f t="shared" si="12"/>
        <v>12000</v>
      </c>
      <c r="H107" s="79">
        <v>72000</v>
      </c>
      <c r="I107" s="20"/>
      <c r="J107" s="76"/>
      <c r="K107" s="145">
        <v>12000</v>
      </c>
      <c r="L107" s="145"/>
      <c r="M107" s="13"/>
      <c r="N107" s="13"/>
      <c r="O107" s="14"/>
      <c r="P107" s="15" t="s">
        <v>214</v>
      </c>
    </row>
    <row r="108" spans="1:16" x14ac:dyDescent="0.25">
      <c r="A108" s="30" t="s">
        <v>159</v>
      </c>
      <c r="B108" s="97" t="s">
        <v>119</v>
      </c>
      <c r="C108" s="17" t="s">
        <v>28</v>
      </c>
      <c r="D108" s="18" t="s">
        <v>109</v>
      </c>
      <c r="E108" s="18" t="s">
        <v>12</v>
      </c>
      <c r="F108" s="11">
        <v>68720</v>
      </c>
      <c r="G108" s="20">
        <f t="shared" si="12"/>
        <v>68720</v>
      </c>
      <c r="H108" s="79">
        <v>68720</v>
      </c>
      <c r="I108" s="20">
        <v>100000</v>
      </c>
      <c r="J108" s="76"/>
      <c r="K108" s="145">
        <v>68720</v>
      </c>
      <c r="L108" s="145"/>
      <c r="M108" s="13"/>
      <c r="N108" s="13"/>
      <c r="O108" s="14"/>
      <c r="P108" s="15" t="s">
        <v>215</v>
      </c>
    </row>
    <row r="109" spans="1:16" x14ac:dyDescent="0.25">
      <c r="A109" s="53" t="s">
        <v>120</v>
      </c>
      <c r="B109" s="103" t="s">
        <v>121</v>
      </c>
      <c r="C109" s="58"/>
      <c r="D109" s="59"/>
      <c r="E109" s="59"/>
      <c r="F109" s="42">
        <f>SUM(F110:F139)</f>
        <v>1670714.88</v>
      </c>
      <c r="G109" s="42">
        <f>SUM(G110:G141)</f>
        <v>556055.88</v>
      </c>
      <c r="H109" s="42">
        <f>SUM(H110:H139)</f>
        <v>174643.07</v>
      </c>
      <c r="I109" s="42">
        <f>SUM(I110:I139)</f>
        <v>350000</v>
      </c>
      <c r="J109" s="42">
        <f>SUM(J110:J139)</f>
        <v>484670.63</v>
      </c>
      <c r="K109" s="146">
        <f>SUM(K110:K140)</f>
        <v>207795.96000000002</v>
      </c>
      <c r="L109" s="146">
        <f>SUM(L110:L139)</f>
        <v>93259.920000000013</v>
      </c>
      <c r="M109" s="42">
        <f>SUM(M110:M139)</f>
        <v>738000</v>
      </c>
      <c r="N109" s="42">
        <f>SUM(N110:N139)</f>
        <v>739423</v>
      </c>
      <c r="O109" s="42">
        <f>SUM(O110:O139)</f>
        <v>300000</v>
      </c>
      <c r="P109" s="15"/>
    </row>
    <row r="110" spans="1:16" ht="31.5" x14ac:dyDescent="0.25">
      <c r="A110" s="30">
        <v>7.1</v>
      </c>
      <c r="B110" s="100" t="s">
        <v>397</v>
      </c>
      <c r="C110" s="39"/>
      <c r="D110" s="59"/>
      <c r="E110" s="40" t="s">
        <v>15</v>
      </c>
      <c r="F110" s="11">
        <v>50000</v>
      </c>
      <c r="G110" s="11">
        <f t="shared" ref="G110:G141" si="13">K110+L110</f>
        <v>0</v>
      </c>
      <c r="H110" s="41">
        <f>F110*0.15</f>
        <v>7500</v>
      </c>
      <c r="I110" s="42"/>
      <c r="J110" s="71">
        <f>F110*0.85</f>
        <v>42500</v>
      </c>
      <c r="K110" s="154"/>
      <c r="L110" s="154"/>
      <c r="M110" s="27"/>
      <c r="N110" s="27"/>
      <c r="O110" s="78"/>
      <c r="P110" s="15"/>
    </row>
    <row r="111" spans="1:16" ht="31.5" x14ac:dyDescent="0.25">
      <c r="A111" s="30">
        <v>7.2</v>
      </c>
      <c r="B111" s="100" t="s">
        <v>398</v>
      </c>
      <c r="C111" s="39"/>
      <c r="D111" s="59"/>
      <c r="E111" s="40" t="s">
        <v>15</v>
      </c>
      <c r="F111" s="11"/>
      <c r="G111" s="41">
        <f t="shared" si="13"/>
        <v>0</v>
      </c>
      <c r="H111" s="41"/>
      <c r="I111" s="42"/>
      <c r="J111" s="71"/>
      <c r="K111" s="154"/>
      <c r="L111" s="154"/>
      <c r="M111" s="27">
        <v>200000</v>
      </c>
      <c r="N111" s="27">
        <v>500000</v>
      </c>
      <c r="O111" s="71">
        <v>300000</v>
      </c>
      <c r="P111" s="15"/>
    </row>
    <row r="112" spans="1:16" ht="63" x14ac:dyDescent="0.25">
      <c r="A112" s="30" t="s">
        <v>324</v>
      </c>
      <c r="B112" s="97" t="s">
        <v>123</v>
      </c>
      <c r="C112" s="17" t="s">
        <v>10</v>
      </c>
      <c r="D112" s="18" t="s">
        <v>122</v>
      </c>
      <c r="E112" s="18" t="s">
        <v>15</v>
      </c>
      <c r="F112" s="20">
        <v>142891.88</v>
      </c>
      <c r="G112" s="20">
        <f t="shared" si="13"/>
        <v>49516.92</v>
      </c>
      <c r="H112" s="37">
        <v>46513</v>
      </c>
      <c r="I112" s="20">
        <v>350000</v>
      </c>
      <c r="J112" s="76"/>
      <c r="K112" s="145">
        <v>7655.22</v>
      </c>
      <c r="L112" s="145">
        <v>41861.699999999997</v>
      </c>
      <c r="M112" s="13"/>
      <c r="N112" s="13"/>
      <c r="O112" s="14"/>
      <c r="P112" s="15" t="s">
        <v>446</v>
      </c>
    </row>
    <row r="113" spans="1:17" ht="31.5" x14ac:dyDescent="0.25">
      <c r="A113" s="30" t="s">
        <v>325</v>
      </c>
      <c r="B113" s="97" t="s">
        <v>124</v>
      </c>
      <c r="C113" s="17" t="s">
        <v>10</v>
      </c>
      <c r="D113" s="18" t="s">
        <v>122</v>
      </c>
      <c r="E113" s="18" t="s">
        <v>15</v>
      </c>
      <c r="F113" s="19">
        <v>90000</v>
      </c>
      <c r="G113" s="20">
        <f t="shared" si="13"/>
        <v>0</v>
      </c>
      <c r="H113" s="20"/>
      <c r="I113" s="20"/>
      <c r="J113" s="76"/>
      <c r="K113" s="145"/>
      <c r="L113" s="145"/>
      <c r="M113" s="172"/>
      <c r="N113" s="13"/>
      <c r="O113" s="14"/>
      <c r="P113" s="15" t="s">
        <v>151</v>
      </c>
      <c r="Q113" s="135" t="s">
        <v>399</v>
      </c>
    </row>
    <row r="114" spans="1:17" ht="31.5" x14ac:dyDescent="0.25">
      <c r="A114" s="30" t="s">
        <v>125</v>
      </c>
      <c r="B114" s="97" t="s">
        <v>127</v>
      </c>
      <c r="C114" s="17" t="s">
        <v>14</v>
      </c>
      <c r="D114" s="18" t="s">
        <v>122</v>
      </c>
      <c r="E114" s="18" t="s">
        <v>15</v>
      </c>
      <c r="F114" s="19">
        <v>1500</v>
      </c>
      <c r="G114" s="20">
        <f t="shared" si="13"/>
        <v>1500</v>
      </c>
      <c r="H114" s="20"/>
      <c r="I114" s="20"/>
      <c r="J114" s="76"/>
      <c r="K114" s="145">
        <v>1500</v>
      </c>
      <c r="L114" s="145"/>
      <c r="M114" s="172">
        <v>0</v>
      </c>
      <c r="N114" s="13"/>
      <c r="O114" s="14"/>
      <c r="P114" s="21" t="s">
        <v>376</v>
      </c>
    </row>
    <row r="115" spans="1:17" ht="31.5" x14ac:dyDescent="0.25">
      <c r="A115" s="30" t="s">
        <v>126</v>
      </c>
      <c r="B115" s="97" t="s">
        <v>128</v>
      </c>
      <c r="C115" s="17" t="s">
        <v>28</v>
      </c>
      <c r="D115" s="18" t="s">
        <v>122</v>
      </c>
      <c r="E115" s="18" t="s">
        <v>15</v>
      </c>
      <c r="F115" s="19">
        <v>300000</v>
      </c>
      <c r="G115" s="20">
        <f t="shared" si="13"/>
        <v>0</v>
      </c>
      <c r="H115" s="20"/>
      <c r="I115" s="20"/>
      <c r="J115" s="76"/>
      <c r="K115" s="145"/>
      <c r="L115" s="145"/>
      <c r="M115" s="172">
        <v>300000</v>
      </c>
      <c r="N115" s="13"/>
      <c r="O115" s="14"/>
      <c r="P115" s="15"/>
    </row>
    <row r="116" spans="1:17" x14ac:dyDescent="0.25">
      <c r="A116" s="30" t="s">
        <v>326</v>
      </c>
      <c r="B116" s="97" t="s">
        <v>216</v>
      </c>
      <c r="C116" s="17"/>
      <c r="D116" s="18"/>
      <c r="E116" s="18" t="s">
        <v>106</v>
      </c>
      <c r="F116" s="19"/>
      <c r="G116" s="20">
        <f t="shared" si="13"/>
        <v>0</v>
      </c>
      <c r="H116" s="20"/>
      <c r="I116" s="20"/>
      <c r="J116" s="76"/>
      <c r="K116" s="145"/>
      <c r="L116" s="145"/>
      <c r="M116" s="13"/>
      <c r="N116" s="13"/>
      <c r="O116" s="14"/>
      <c r="P116" s="15"/>
    </row>
    <row r="117" spans="1:17" x14ac:dyDescent="0.25">
      <c r="A117" s="30" t="s">
        <v>327</v>
      </c>
      <c r="B117" s="97" t="s">
        <v>219</v>
      </c>
      <c r="C117" s="17"/>
      <c r="D117" s="18"/>
      <c r="E117" s="18" t="s">
        <v>12</v>
      </c>
      <c r="F117" s="19">
        <v>8200</v>
      </c>
      <c r="G117" s="20">
        <f t="shared" si="13"/>
        <v>0</v>
      </c>
      <c r="H117" s="20"/>
      <c r="I117" s="20"/>
      <c r="J117" s="76"/>
      <c r="K117" s="145"/>
      <c r="L117" s="145"/>
      <c r="M117" s="13">
        <v>8200</v>
      </c>
      <c r="N117" s="13"/>
      <c r="O117" s="14"/>
      <c r="P117" s="15" t="s">
        <v>220</v>
      </c>
    </row>
    <row r="118" spans="1:17" x14ac:dyDescent="0.25">
      <c r="A118" s="30" t="s">
        <v>328</v>
      </c>
      <c r="B118" s="97" t="s">
        <v>222</v>
      </c>
      <c r="C118" s="17"/>
      <c r="D118" s="18"/>
      <c r="E118" s="18" t="s">
        <v>12</v>
      </c>
      <c r="F118" s="19">
        <v>12000</v>
      </c>
      <c r="G118" s="20">
        <f t="shared" si="13"/>
        <v>0</v>
      </c>
      <c r="H118" s="20"/>
      <c r="I118" s="20"/>
      <c r="J118" s="76"/>
      <c r="K118" s="145"/>
      <c r="L118" s="145"/>
      <c r="M118" s="13">
        <v>12000</v>
      </c>
      <c r="N118" s="13"/>
      <c r="O118" s="14"/>
      <c r="P118" s="15" t="s">
        <v>221</v>
      </c>
    </row>
    <row r="119" spans="1:17" x14ac:dyDescent="0.25">
      <c r="A119" s="30" t="s">
        <v>329</v>
      </c>
      <c r="B119" s="97" t="s">
        <v>223</v>
      </c>
      <c r="C119" s="17"/>
      <c r="D119" s="18"/>
      <c r="E119" s="18" t="s">
        <v>12</v>
      </c>
      <c r="F119" s="19">
        <v>13500</v>
      </c>
      <c r="G119" s="20">
        <f t="shared" si="13"/>
        <v>0</v>
      </c>
      <c r="H119" s="20"/>
      <c r="I119" s="20"/>
      <c r="J119" s="76"/>
      <c r="K119" s="145"/>
      <c r="L119" s="145"/>
      <c r="M119" s="13"/>
      <c r="N119" s="13">
        <v>13500</v>
      </c>
      <c r="O119" s="14"/>
      <c r="P119" s="15" t="s">
        <v>224</v>
      </c>
    </row>
    <row r="120" spans="1:17" ht="31.5" x14ac:dyDescent="0.25">
      <c r="A120" s="30" t="s">
        <v>330</v>
      </c>
      <c r="B120" s="97" t="s">
        <v>276</v>
      </c>
      <c r="C120" s="17"/>
      <c r="D120" s="18"/>
      <c r="E120" s="18" t="s">
        <v>15</v>
      </c>
      <c r="F120" s="19">
        <v>200000</v>
      </c>
      <c r="G120" s="20">
        <f t="shared" si="13"/>
        <v>0</v>
      </c>
      <c r="H120" s="20"/>
      <c r="I120" s="20"/>
      <c r="J120" s="76"/>
      <c r="K120" s="145"/>
      <c r="L120" s="145"/>
      <c r="M120" s="13"/>
      <c r="N120" s="13">
        <v>200000</v>
      </c>
      <c r="O120" s="14"/>
      <c r="P120" s="15" t="s">
        <v>277</v>
      </c>
    </row>
    <row r="121" spans="1:17" ht="31.5" x14ac:dyDescent="0.25">
      <c r="A121" s="30" t="s">
        <v>331</v>
      </c>
      <c r="B121" s="97" t="s">
        <v>225</v>
      </c>
      <c r="C121" s="17"/>
      <c r="D121" s="18"/>
      <c r="E121" s="18" t="s">
        <v>15</v>
      </c>
      <c r="F121" s="19">
        <v>13000</v>
      </c>
      <c r="G121" s="20">
        <f t="shared" si="13"/>
        <v>23800.7</v>
      </c>
      <c r="H121" s="20">
        <v>2380.0700000000002</v>
      </c>
      <c r="I121" s="20"/>
      <c r="J121" s="76">
        <v>21420.63</v>
      </c>
      <c r="K121" s="145">
        <v>2380.0700000000002</v>
      </c>
      <c r="L121" s="145">
        <v>21420.63</v>
      </c>
      <c r="M121" s="13"/>
      <c r="N121" s="13"/>
      <c r="O121" s="14"/>
      <c r="P121" s="15" t="s">
        <v>226</v>
      </c>
      <c r="Q121" s="171"/>
    </row>
    <row r="122" spans="1:17" ht="47.25" x14ac:dyDescent="0.25">
      <c r="A122" s="30" t="s">
        <v>332</v>
      </c>
      <c r="B122" s="97" t="s">
        <v>227</v>
      </c>
      <c r="C122" s="17"/>
      <c r="D122" s="18"/>
      <c r="E122" s="18" t="s">
        <v>15</v>
      </c>
      <c r="F122" s="19">
        <v>15000</v>
      </c>
      <c r="G122" s="20">
        <f t="shared" si="13"/>
        <v>0</v>
      </c>
      <c r="H122" s="20"/>
      <c r="I122" s="20"/>
      <c r="J122" s="76"/>
      <c r="K122" s="145"/>
      <c r="L122" s="145"/>
      <c r="M122" s="13">
        <v>10000</v>
      </c>
      <c r="N122" s="13">
        <v>5000</v>
      </c>
      <c r="O122" s="14"/>
      <c r="P122" s="15" t="s">
        <v>228</v>
      </c>
    </row>
    <row r="123" spans="1:17" ht="31.5" x14ac:dyDescent="0.25">
      <c r="A123" s="30" t="s">
        <v>333</v>
      </c>
      <c r="B123" s="97" t="s">
        <v>229</v>
      </c>
      <c r="C123" s="17"/>
      <c r="D123" s="18"/>
      <c r="E123" s="18" t="s">
        <v>15</v>
      </c>
      <c r="F123" s="19">
        <v>50000</v>
      </c>
      <c r="G123" s="20">
        <f t="shared" si="13"/>
        <v>0</v>
      </c>
      <c r="H123" s="20"/>
      <c r="I123" s="20"/>
      <c r="J123" s="76"/>
      <c r="K123" s="145"/>
      <c r="L123" s="145"/>
      <c r="M123" s="13">
        <v>50000</v>
      </c>
      <c r="N123" s="13"/>
      <c r="O123" s="14"/>
      <c r="P123" s="21" t="s">
        <v>261</v>
      </c>
    </row>
    <row r="124" spans="1:17" ht="31.5" x14ac:dyDescent="0.25">
      <c r="A124" s="30" t="s">
        <v>334</v>
      </c>
      <c r="B124" s="97" t="s">
        <v>230</v>
      </c>
      <c r="C124" s="17"/>
      <c r="D124" s="18"/>
      <c r="E124" s="18" t="s">
        <v>15</v>
      </c>
      <c r="F124" s="19">
        <v>15000</v>
      </c>
      <c r="G124" s="20">
        <f t="shared" si="13"/>
        <v>0</v>
      </c>
      <c r="H124" s="20"/>
      <c r="I124" s="20"/>
      <c r="J124" s="76"/>
      <c r="K124" s="145"/>
      <c r="L124" s="145"/>
      <c r="M124" s="13">
        <v>15000</v>
      </c>
      <c r="N124" s="13"/>
      <c r="O124" s="14"/>
      <c r="P124" s="15" t="s">
        <v>231</v>
      </c>
    </row>
    <row r="125" spans="1:17" ht="31.5" x14ac:dyDescent="0.25">
      <c r="A125" s="30" t="s">
        <v>335</v>
      </c>
      <c r="B125" s="97" t="s">
        <v>232</v>
      </c>
      <c r="C125" s="17"/>
      <c r="D125" s="18"/>
      <c r="E125" s="18" t="s">
        <v>15</v>
      </c>
      <c r="F125" s="19">
        <v>3000</v>
      </c>
      <c r="G125" s="20">
        <f t="shared" si="13"/>
        <v>0</v>
      </c>
      <c r="H125" s="20"/>
      <c r="I125" s="20"/>
      <c r="J125" s="76"/>
      <c r="K125" s="145"/>
      <c r="L125" s="145"/>
      <c r="M125" s="13">
        <v>3000</v>
      </c>
      <c r="N125" s="13"/>
      <c r="O125" s="14"/>
      <c r="P125" s="15" t="s">
        <v>233</v>
      </c>
    </row>
    <row r="126" spans="1:17" ht="31.5" x14ac:dyDescent="0.25">
      <c r="A126" s="30" t="s">
        <v>336</v>
      </c>
      <c r="B126" s="97" t="s">
        <v>237</v>
      </c>
      <c r="C126" s="17"/>
      <c r="D126" s="18"/>
      <c r="E126" s="18" t="s">
        <v>29</v>
      </c>
      <c r="F126" s="19">
        <v>20923</v>
      </c>
      <c r="G126" s="20">
        <f t="shared" si="13"/>
        <v>0</v>
      </c>
      <c r="H126" s="20"/>
      <c r="I126" s="20"/>
      <c r="J126" s="76"/>
      <c r="K126" s="145"/>
      <c r="L126" s="145"/>
      <c r="M126" s="13"/>
      <c r="N126" s="13">
        <v>20923</v>
      </c>
      <c r="O126" s="14"/>
      <c r="P126" s="15" t="s">
        <v>236</v>
      </c>
    </row>
    <row r="127" spans="1:17" x14ac:dyDescent="0.25">
      <c r="A127" s="30" t="s">
        <v>337</v>
      </c>
      <c r="B127" s="97" t="s">
        <v>238</v>
      </c>
      <c r="C127" s="17"/>
      <c r="D127" s="18"/>
      <c r="E127" s="18" t="s">
        <v>12</v>
      </c>
      <c r="F127" s="19">
        <v>14000</v>
      </c>
      <c r="G127" s="20">
        <f t="shared" si="13"/>
        <v>18896.39</v>
      </c>
      <c r="H127" s="20"/>
      <c r="I127" s="20"/>
      <c r="J127" s="76"/>
      <c r="K127" s="145">
        <v>2834.46</v>
      </c>
      <c r="L127" s="145">
        <v>16061.93</v>
      </c>
      <c r="M127" s="13"/>
      <c r="N127" s="13"/>
      <c r="O127" s="14"/>
      <c r="P127" s="15" t="s">
        <v>265</v>
      </c>
    </row>
    <row r="128" spans="1:17" ht="31.5" x14ac:dyDescent="0.25">
      <c r="A128" s="30" t="s">
        <v>338</v>
      </c>
      <c r="B128" s="97" t="s">
        <v>239</v>
      </c>
      <c r="C128" s="17"/>
      <c r="D128" s="18"/>
      <c r="E128" s="18" t="s">
        <v>12</v>
      </c>
      <c r="F128" s="19">
        <v>24000</v>
      </c>
      <c r="G128" s="20">
        <f t="shared" si="13"/>
        <v>0</v>
      </c>
      <c r="H128" s="20"/>
      <c r="I128" s="20"/>
      <c r="J128" s="76"/>
      <c r="K128" s="145"/>
      <c r="L128" s="145"/>
      <c r="M128" s="13">
        <v>24000</v>
      </c>
      <c r="N128" s="13"/>
      <c r="O128" s="14"/>
      <c r="P128" s="15" t="s">
        <v>240</v>
      </c>
    </row>
    <row r="129" spans="1:17" ht="31.5" x14ac:dyDescent="0.25">
      <c r="A129" s="30" t="s">
        <v>339</v>
      </c>
      <c r="B129" s="97" t="s">
        <v>241</v>
      </c>
      <c r="C129" s="17"/>
      <c r="D129" s="18"/>
      <c r="E129" s="18" t="s">
        <v>29</v>
      </c>
      <c r="F129" s="19">
        <v>32000</v>
      </c>
      <c r="G129" s="20">
        <f t="shared" si="13"/>
        <v>0</v>
      </c>
      <c r="H129" s="20"/>
      <c r="I129" s="20"/>
      <c r="J129" s="76"/>
      <c r="K129" s="145"/>
      <c r="L129" s="145"/>
      <c r="M129" s="13">
        <v>32000</v>
      </c>
      <c r="N129" s="13"/>
      <c r="O129" s="14"/>
      <c r="P129" s="15" t="s">
        <v>248</v>
      </c>
    </row>
    <row r="130" spans="1:17" ht="31.5" x14ac:dyDescent="0.25">
      <c r="A130" s="30" t="s">
        <v>340</v>
      </c>
      <c r="B130" s="97" t="s">
        <v>247</v>
      </c>
      <c r="C130" s="17"/>
      <c r="D130" s="18"/>
      <c r="E130" s="18" t="s">
        <v>29</v>
      </c>
      <c r="F130" s="19">
        <v>17000</v>
      </c>
      <c r="G130" s="20">
        <f t="shared" si="13"/>
        <v>38469.360000000001</v>
      </c>
      <c r="H130" s="20">
        <v>17000</v>
      </c>
      <c r="I130" s="20"/>
      <c r="J130" s="76"/>
      <c r="K130" s="145">
        <v>24553.7</v>
      </c>
      <c r="L130" s="145">
        <v>13915.66</v>
      </c>
      <c r="M130" s="13"/>
      <c r="N130" s="13"/>
      <c r="O130" s="14"/>
      <c r="P130" s="15" t="s">
        <v>424</v>
      </c>
    </row>
    <row r="131" spans="1:17" ht="31.5" x14ac:dyDescent="0.25">
      <c r="A131" s="30" t="s">
        <v>341</v>
      </c>
      <c r="B131" s="97" t="s">
        <v>242</v>
      </c>
      <c r="C131" s="17"/>
      <c r="D131" s="18"/>
      <c r="E131" s="18" t="s">
        <v>15</v>
      </c>
      <c r="F131" s="19">
        <v>5800</v>
      </c>
      <c r="G131" s="20">
        <f t="shared" si="13"/>
        <v>0</v>
      </c>
      <c r="H131" s="20"/>
      <c r="I131" s="20"/>
      <c r="J131" s="76"/>
      <c r="K131" s="145"/>
      <c r="L131" s="145"/>
      <c r="M131" s="13">
        <v>5800</v>
      </c>
      <c r="N131" s="13"/>
      <c r="O131" s="14"/>
      <c r="P131" s="15" t="s">
        <v>278</v>
      </c>
    </row>
    <row r="132" spans="1:17" ht="31.5" x14ac:dyDescent="0.25">
      <c r="A132" s="30" t="s">
        <v>342</v>
      </c>
      <c r="B132" s="97" t="s">
        <v>243</v>
      </c>
      <c r="C132" s="17"/>
      <c r="D132" s="18"/>
      <c r="E132" s="18" t="s">
        <v>15</v>
      </c>
      <c r="F132" s="19">
        <v>95000</v>
      </c>
      <c r="G132" s="76">
        <f t="shared" si="13"/>
        <v>96710.56</v>
      </c>
      <c r="H132" s="20">
        <v>14250</v>
      </c>
      <c r="I132" s="20"/>
      <c r="J132" s="76">
        <v>80750</v>
      </c>
      <c r="K132" s="145">
        <v>96710.56</v>
      </c>
      <c r="L132" s="145"/>
      <c r="M132" s="13"/>
      <c r="N132" s="13"/>
      <c r="O132" s="14"/>
      <c r="P132" s="21" t="s">
        <v>259</v>
      </c>
    </row>
    <row r="133" spans="1:17" ht="31.5" x14ac:dyDescent="0.25">
      <c r="A133" s="30" t="s">
        <v>343</v>
      </c>
      <c r="B133" s="97" t="s">
        <v>249</v>
      </c>
      <c r="C133" s="17"/>
      <c r="D133" s="18"/>
      <c r="E133" s="18" t="s">
        <v>15</v>
      </c>
      <c r="F133" s="19">
        <v>12000</v>
      </c>
      <c r="G133" s="20">
        <f t="shared" si="13"/>
        <v>17806.78</v>
      </c>
      <c r="H133" s="20">
        <v>12000</v>
      </c>
      <c r="I133" s="20"/>
      <c r="J133" s="76"/>
      <c r="K133" s="145">
        <v>17806.78</v>
      </c>
      <c r="L133" s="155"/>
      <c r="M133" s="13"/>
      <c r="N133" s="13"/>
      <c r="O133" s="14"/>
      <c r="P133" s="21" t="s">
        <v>260</v>
      </c>
    </row>
    <row r="134" spans="1:17" ht="31.5" x14ac:dyDescent="0.25">
      <c r="A134" s="30" t="s">
        <v>344</v>
      </c>
      <c r="B134" s="97" t="s">
        <v>279</v>
      </c>
      <c r="C134" s="17"/>
      <c r="D134" s="18"/>
      <c r="E134" s="18" t="s">
        <v>15</v>
      </c>
      <c r="F134" s="19">
        <v>48000</v>
      </c>
      <c r="G134" s="20">
        <f t="shared" si="13"/>
        <v>0</v>
      </c>
      <c r="H134" s="20"/>
      <c r="I134" s="20"/>
      <c r="J134" s="76"/>
      <c r="K134" s="145"/>
      <c r="L134" s="145"/>
      <c r="M134" s="13">
        <v>48000</v>
      </c>
      <c r="N134" s="13"/>
      <c r="O134" s="14"/>
      <c r="P134" s="21" t="s">
        <v>280</v>
      </c>
    </row>
    <row r="135" spans="1:17" ht="31.5" x14ac:dyDescent="0.25">
      <c r="A135" s="30" t="s">
        <v>345</v>
      </c>
      <c r="B135" s="97" t="s">
        <v>281</v>
      </c>
      <c r="C135" s="17"/>
      <c r="D135" s="18"/>
      <c r="E135" s="18" t="s">
        <v>12</v>
      </c>
      <c r="F135" s="19">
        <v>22900</v>
      </c>
      <c r="G135" s="20">
        <f t="shared" si="13"/>
        <v>10355.17</v>
      </c>
      <c r="H135" s="20">
        <v>15000</v>
      </c>
      <c r="I135" s="20"/>
      <c r="J135" s="76"/>
      <c r="K135" s="145">
        <v>10355.17</v>
      </c>
      <c r="L135" s="145"/>
      <c r="M135" s="13"/>
      <c r="N135" s="13"/>
      <c r="O135" s="14"/>
      <c r="P135" s="21" t="s">
        <v>282</v>
      </c>
    </row>
    <row r="136" spans="1:17" x14ac:dyDescent="0.25">
      <c r="A136" s="30"/>
      <c r="B136" s="97"/>
      <c r="C136" s="17"/>
      <c r="D136" s="18"/>
      <c r="E136" s="18"/>
      <c r="F136" s="19"/>
      <c r="G136" s="20">
        <f t="shared" si="13"/>
        <v>0</v>
      </c>
      <c r="H136" s="20"/>
      <c r="I136" s="20"/>
      <c r="J136" s="76"/>
      <c r="K136" s="145"/>
      <c r="L136" s="145"/>
      <c r="M136" s="13"/>
      <c r="N136" s="13"/>
      <c r="O136" s="14"/>
      <c r="P136" s="21"/>
    </row>
    <row r="137" spans="1:17" ht="31.5" x14ac:dyDescent="0.25">
      <c r="A137" s="30" t="s">
        <v>346</v>
      </c>
      <c r="B137" s="97" t="s">
        <v>263</v>
      </c>
      <c r="C137" s="17"/>
      <c r="D137" s="18"/>
      <c r="E137" s="18" t="s">
        <v>15</v>
      </c>
      <c r="F137" s="19">
        <v>45000</v>
      </c>
      <c r="G137" s="20">
        <f t="shared" si="13"/>
        <v>35000</v>
      </c>
      <c r="H137" s="20"/>
      <c r="I137" s="20"/>
      <c r="J137" s="76"/>
      <c r="K137" s="145">
        <v>35000</v>
      </c>
      <c r="L137" s="145"/>
      <c r="M137" s="13">
        <v>10000</v>
      </c>
      <c r="N137" s="13"/>
      <c r="O137" s="14"/>
      <c r="P137" s="21" t="s">
        <v>264</v>
      </c>
    </row>
    <row r="138" spans="1:17" ht="31.5" x14ac:dyDescent="0.25">
      <c r="A138" s="30" t="s">
        <v>347</v>
      </c>
      <c r="B138" s="97" t="s">
        <v>266</v>
      </c>
      <c r="C138" s="17"/>
      <c r="D138" s="18"/>
      <c r="E138" s="18" t="s">
        <v>15</v>
      </c>
      <c r="F138" s="19">
        <v>20000</v>
      </c>
      <c r="G138" s="20">
        <f t="shared" si="13"/>
        <v>0</v>
      </c>
      <c r="H138" s="20"/>
      <c r="I138" s="20"/>
      <c r="J138" s="76"/>
      <c r="K138" s="145"/>
      <c r="L138" s="145"/>
      <c r="M138" s="13">
        <v>20000</v>
      </c>
      <c r="N138" s="13"/>
      <c r="O138" s="14"/>
      <c r="P138" s="21" t="s">
        <v>267</v>
      </c>
    </row>
    <row r="139" spans="1:17" ht="78.75" x14ac:dyDescent="0.25">
      <c r="A139" s="30" t="s">
        <v>382</v>
      </c>
      <c r="B139" s="97" t="s">
        <v>383</v>
      </c>
      <c r="C139" s="17" t="s">
        <v>86</v>
      </c>
      <c r="D139" s="18" t="s">
        <v>11</v>
      </c>
      <c r="E139" s="18" t="s">
        <v>15</v>
      </c>
      <c r="F139" s="19">
        <v>400000</v>
      </c>
      <c r="G139" s="20">
        <f t="shared" si="13"/>
        <v>0</v>
      </c>
      <c r="H139" s="19">
        <v>60000</v>
      </c>
      <c r="I139" s="20"/>
      <c r="J139" s="80">
        <v>340000</v>
      </c>
      <c r="K139" s="156"/>
      <c r="L139" s="156"/>
      <c r="M139" s="87"/>
      <c r="N139" s="87"/>
      <c r="O139" s="14"/>
      <c r="P139" s="21" t="s">
        <v>152</v>
      </c>
      <c r="Q139" s="88"/>
    </row>
    <row r="140" spans="1:17" s="175" customFormat="1" ht="47.25" x14ac:dyDescent="0.25">
      <c r="A140" s="30" t="s">
        <v>453</v>
      </c>
      <c r="B140" s="100" t="s">
        <v>458</v>
      </c>
      <c r="C140" s="17"/>
      <c r="D140" s="18"/>
      <c r="E140" s="18" t="s">
        <v>15</v>
      </c>
      <c r="F140" s="19">
        <v>300000</v>
      </c>
      <c r="G140" s="20">
        <f t="shared" si="13"/>
        <v>264000</v>
      </c>
      <c r="H140" s="19"/>
      <c r="I140" s="20"/>
      <c r="J140" s="127"/>
      <c r="K140" s="150">
        <v>9000</v>
      </c>
      <c r="L140" s="150">
        <v>255000</v>
      </c>
      <c r="M140" s="123">
        <v>36000</v>
      </c>
      <c r="N140" s="123"/>
      <c r="O140" s="14"/>
      <c r="P140" s="21"/>
      <c r="Q140" s="179"/>
    </row>
    <row r="141" spans="1:17" s="175" customFormat="1" ht="47.25" x14ac:dyDescent="0.25">
      <c r="A141" s="30"/>
      <c r="B141" s="180" t="s">
        <v>457</v>
      </c>
      <c r="C141" s="17"/>
      <c r="D141" s="18"/>
      <c r="E141" s="18"/>
      <c r="F141" s="19"/>
      <c r="G141" s="20">
        <f t="shared" si="13"/>
        <v>0</v>
      </c>
      <c r="H141" s="19"/>
      <c r="I141" s="20"/>
      <c r="J141" s="127"/>
      <c r="K141" s="150"/>
      <c r="L141" s="150"/>
      <c r="M141" s="123"/>
      <c r="N141" s="123">
        <v>3000000</v>
      </c>
      <c r="O141" s="14">
        <v>3000000</v>
      </c>
      <c r="P141" s="21"/>
      <c r="Q141" s="179"/>
    </row>
    <row r="142" spans="1:17" x14ac:dyDescent="0.25">
      <c r="A142" s="53" t="s">
        <v>129</v>
      </c>
      <c r="B142" s="103" t="s">
        <v>130</v>
      </c>
      <c r="C142" s="58"/>
      <c r="D142" s="59"/>
      <c r="E142" s="59"/>
      <c r="F142" s="42">
        <f>SUM(F144:F152)</f>
        <v>1502365.71</v>
      </c>
      <c r="G142" s="42">
        <f>G143+G144+G145+G146+G147+G148+G150+G151+G152+G153+G154+G155</f>
        <v>1741880.74</v>
      </c>
      <c r="H142" s="42">
        <f t="shared" ref="G142:O142" si="14">SUM(H144:H152)</f>
        <v>592836.40149999992</v>
      </c>
      <c r="I142" s="42">
        <f t="shared" si="14"/>
        <v>190000</v>
      </c>
      <c r="J142" s="42">
        <f t="shared" si="14"/>
        <v>0</v>
      </c>
      <c r="K142" s="146">
        <f>SUM(K143:K152)</f>
        <v>595588.83000000007</v>
      </c>
      <c r="L142" s="146">
        <f t="shared" si="14"/>
        <v>797291.90999999992</v>
      </c>
      <c r="M142" s="42">
        <f t="shared" si="14"/>
        <v>222000</v>
      </c>
      <c r="N142" s="42">
        <f t="shared" si="14"/>
        <v>0</v>
      </c>
      <c r="O142" s="42">
        <f t="shared" si="14"/>
        <v>0</v>
      </c>
      <c r="P142" s="15"/>
    </row>
    <row r="143" spans="1:17" x14ac:dyDescent="0.25">
      <c r="A143" s="53"/>
      <c r="B143" s="100" t="s">
        <v>438</v>
      </c>
      <c r="C143" s="58"/>
      <c r="D143" s="59"/>
      <c r="E143" s="59"/>
      <c r="F143" s="42"/>
      <c r="G143" s="41">
        <f t="shared" ref="G143:G155" si="15">K143+L143</f>
        <v>150000</v>
      </c>
      <c r="H143" s="42"/>
      <c r="I143" s="42"/>
      <c r="J143" s="42"/>
      <c r="K143" s="157">
        <v>20000</v>
      </c>
      <c r="L143" s="146">
        <v>130000</v>
      </c>
      <c r="M143" s="42"/>
      <c r="N143" s="42"/>
      <c r="O143" s="42"/>
      <c r="P143" s="15"/>
    </row>
    <row r="144" spans="1:17" ht="31.5" x14ac:dyDescent="0.25">
      <c r="A144" s="8" t="s">
        <v>131</v>
      </c>
      <c r="B144" s="97" t="s">
        <v>217</v>
      </c>
      <c r="C144" s="17" t="s">
        <v>28</v>
      </c>
      <c r="D144" s="18" t="s">
        <v>122</v>
      </c>
      <c r="E144" s="18" t="s">
        <v>15</v>
      </c>
      <c r="F144" s="19">
        <v>306201.93</v>
      </c>
      <c r="G144" s="76">
        <f t="shared" si="15"/>
        <v>209253.51</v>
      </c>
      <c r="H144" s="20">
        <v>156201.93</v>
      </c>
      <c r="I144" s="20">
        <v>190000</v>
      </c>
      <c r="J144" s="76"/>
      <c r="K144" s="145">
        <v>209253.51</v>
      </c>
      <c r="L144" s="145"/>
      <c r="M144" s="13">
        <v>150000</v>
      </c>
      <c r="N144" s="13"/>
      <c r="O144" s="14"/>
      <c r="P144" s="15" t="s">
        <v>218</v>
      </c>
    </row>
    <row r="145" spans="1:17" ht="110.25" x14ac:dyDescent="0.25">
      <c r="A145" s="8" t="s">
        <v>132</v>
      </c>
      <c r="B145" s="97" t="s">
        <v>133</v>
      </c>
      <c r="C145" s="17" t="s">
        <v>28</v>
      </c>
      <c r="D145" s="18" t="s">
        <v>122</v>
      </c>
      <c r="E145" s="18" t="s">
        <v>15</v>
      </c>
      <c r="F145" s="13">
        <v>254305.77</v>
      </c>
      <c r="G145" s="76">
        <f t="shared" si="15"/>
        <v>292422.77</v>
      </c>
      <c r="H145" s="20">
        <v>254305.77</v>
      </c>
      <c r="I145" s="20"/>
      <c r="J145" s="76"/>
      <c r="K145" s="145">
        <v>292422.77</v>
      </c>
      <c r="L145" s="145"/>
      <c r="M145" s="13"/>
      <c r="N145" s="13"/>
      <c r="O145" s="14"/>
      <c r="P145" s="15" t="s">
        <v>447</v>
      </c>
    </row>
    <row r="146" spans="1:17" ht="31.5" x14ac:dyDescent="0.25">
      <c r="A146" s="30" t="s">
        <v>135</v>
      </c>
      <c r="B146" s="97" t="s">
        <v>134</v>
      </c>
      <c r="C146" s="17" t="s">
        <v>14</v>
      </c>
      <c r="D146" s="18" t="s">
        <v>122</v>
      </c>
      <c r="E146" s="18" t="s">
        <v>15</v>
      </c>
      <c r="F146" s="19">
        <v>12000</v>
      </c>
      <c r="G146" s="76">
        <f t="shared" si="15"/>
        <v>11858</v>
      </c>
      <c r="H146" s="20">
        <v>12000</v>
      </c>
      <c r="I146" s="20"/>
      <c r="J146" s="76"/>
      <c r="K146" s="145">
        <v>11858</v>
      </c>
      <c r="L146" s="145"/>
      <c r="M146" s="13"/>
      <c r="N146" s="13"/>
      <c r="O146" s="14"/>
      <c r="P146" s="15" t="s">
        <v>257</v>
      </c>
    </row>
    <row r="147" spans="1:17" ht="63" x14ac:dyDescent="0.25">
      <c r="A147" s="30" t="s">
        <v>160</v>
      </c>
      <c r="B147" s="97" t="s">
        <v>136</v>
      </c>
      <c r="C147" s="17" t="s">
        <v>28</v>
      </c>
      <c r="D147" s="18" t="s">
        <v>122</v>
      </c>
      <c r="E147" s="18" t="s">
        <v>15</v>
      </c>
      <c r="F147" s="19">
        <v>808858.01</v>
      </c>
      <c r="G147" s="20">
        <f t="shared" si="15"/>
        <v>808858.01</v>
      </c>
      <c r="H147" s="20">
        <f>F147*0.15</f>
        <v>121328.7015</v>
      </c>
      <c r="I147" s="20"/>
      <c r="J147" s="76"/>
      <c r="K147" s="145">
        <v>45385.8</v>
      </c>
      <c r="L147" s="145">
        <v>763472.21</v>
      </c>
      <c r="M147" s="13"/>
      <c r="N147" s="13"/>
      <c r="O147" s="14"/>
      <c r="P147" s="15" t="s">
        <v>448</v>
      </c>
      <c r="Q147" s="167"/>
    </row>
    <row r="148" spans="1:17" ht="31.5" x14ac:dyDescent="0.25">
      <c r="A148" s="30" t="s">
        <v>348</v>
      </c>
      <c r="B148" s="97" t="s">
        <v>250</v>
      </c>
      <c r="C148" s="17"/>
      <c r="D148" s="18"/>
      <c r="E148" s="18" t="s">
        <v>15</v>
      </c>
      <c r="F148" s="19">
        <v>38500</v>
      </c>
      <c r="G148" s="20">
        <f>K148+L148</f>
        <v>37577.449999999997</v>
      </c>
      <c r="H148" s="20">
        <v>38500</v>
      </c>
      <c r="I148" s="20"/>
      <c r="J148" s="76"/>
      <c r="K148" s="145">
        <v>3757.75</v>
      </c>
      <c r="L148" s="145">
        <v>33819.699999999997</v>
      </c>
      <c r="M148" s="13"/>
      <c r="N148" s="13"/>
      <c r="O148" s="14"/>
      <c r="P148" s="15" t="s">
        <v>251</v>
      </c>
    </row>
    <row r="149" spans="1:17" ht="31.5" x14ac:dyDescent="0.25">
      <c r="A149" s="30" t="s">
        <v>349</v>
      </c>
      <c r="B149" s="97" t="s">
        <v>360</v>
      </c>
      <c r="C149" s="17"/>
      <c r="D149" s="18"/>
      <c r="E149" s="18" t="s">
        <v>15</v>
      </c>
      <c r="F149" s="19">
        <v>35000</v>
      </c>
      <c r="G149" s="20">
        <v>0</v>
      </c>
      <c r="H149" s="20"/>
      <c r="I149" s="20"/>
      <c r="J149" s="76"/>
      <c r="K149" s="145"/>
      <c r="L149" s="145" t="s">
        <v>399</v>
      </c>
      <c r="M149" s="13">
        <v>35000</v>
      </c>
      <c r="N149" s="13"/>
      <c r="O149" s="14"/>
      <c r="P149" s="15" t="s">
        <v>361</v>
      </c>
    </row>
    <row r="150" spans="1:17" ht="31.5" x14ac:dyDescent="0.25">
      <c r="A150" s="30"/>
      <c r="B150" s="97" t="s">
        <v>362</v>
      </c>
      <c r="C150" s="17"/>
      <c r="D150" s="18"/>
      <c r="E150" s="18" t="s">
        <v>15</v>
      </c>
      <c r="F150" s="19">
        <v>25000</v>
      </c>
      <c r="G150" s="20">
        <f t="shared" si="15"/>
        <v>0</v>
      </c>
      <c r="H150" s="20"/>
      <c r="I150" s="20"/>
      <c r="J150" s="76"/>
      <c r="K150" s="145"/>
      <c r="L150" s="145"/>
      <c r="M150" s="13">
        <v>25000</v>
      </c>
      <c r="N150" s="13"/>
      <c r="O150" s="14"/>
      <c r="P150" s="15" t="s">
        <v>363</v>
      </c>
    </row>
    <row r="151" spans="1:17" ht="31.5" x14ac:dyDescent="0.25">
      <c r="A151" s="30" t="s">
        <v>359</v>
      </c>
      <c r="B151" s="97" t="s">
        <v>202</v>
      </c>
      <c r="C151" s="17"/>
      <c r="D151" s="18"/>
      <c r="E151" s="18" t="s">
        <v>15</v>
      </c>
      <c r="F151" s="19">
        <v>12000</v>
      </c>
      <c r="G151" s="20">
        <f t="shared" si="15"/>
        <v>0</v>
      </c>
      <c r="H151" s="20"/>
      <c r="I151" s="20"/>
      <c r="J151" s="76"/>
      <c r="K151" s="145"/>
      <c r="L151" s="145"/>
      <c r="M151" s="13">
        <v>12000</v>
      </c>
      <c r="N151" s="13"/>
      <c r="O151" s="14"/>
      <c r="P151" s="21" t="s">
        <v>258</v>
      </c>
    </row>
    <row r="152" spans="1:17" ht="31.5" x14ac:dyDescent="0.25">
      <c r="A152" s="30" t="s">
        <v>382</v>
      </c>
      <c r="B152" s="97" t="s">
        <v>392</v>
      </c>
      <c r="C152" s="17"/>
      <c r="D152" s="18"/>
      <c r="E152" s="18" t="s">
        <v>15</v>
      </c>
      <c r="F152" s="19">
        <v>10500</v>
      </c>
      <c r="G152" s="20">
        <f t="shared" si="15"/>
        <v>12911</v>
      </c>
      <c r="H152" s="19">
        <v>10500</v>
      </c>
      <c r="I152" s="20"/>
      <c r="J152" s="80"/>
      <c r="K152" s="156">
        <v>12911</v>
      </c>
      <c r="L152" s="156"/>
      <c r="M152" s="87"/>
      <c r="N152" s="87"/>
      <c r="O152" s="14"/>
      <c r="P152" s="21" t="s">
        <v>393</v>
      </c>
      <c r="Q152" s="93"/>
    </row>
    <row r="153" spans="1:17" ht="31.5" x14ac:dyDescent="0.25">
      <c r="A153" s="30"/>
      <c r="B153" s="97" t="s">
        <v>415</v>
      </c>
      <c r="C153" s="17"/>
      <c r="D153" s="18"/>
      <c r="E153" s="18" t="s">
        <v>15</v>
      </c>
      <c r="F153" s="19">
        <v>64680.800000000003</v>
      </c>
      <c r="G153" s="20">
        <f t="shared" si="15"/>
        <v>0</v>
      </c>
      <c r="H153" s="19"/>
      <c r="I153" s="20"/>
      <c r="J153" s="80"/>
      <c r="K153" s="156"/>
      <c r="L153" s="156"/>
      <c r="M153" s="87">
        <v>64680.800000000003</v>
      </c>
      <c r="N153" s="87"/>
      <c r="O153" s="14"/>
      <c r="P153" s="21" t="s">
        <v>416</v>
      </c>
      <c r="Q153" s="93"/>
    </row>
    <row r="154" spans="1:17" ht="31.5" x14ac:dyDescent="0.25">
      <c r="A154" s="30"/>
      <c r="B154" s="97" t="s">
        <v>414</v>
      </c>
      <c r="C154" s="17"/>
      <c r="D154" s="18"/>
      <c r="E154" s="18" t="s">
        <v>15</v>
      </c>
      <c r="F154" s="19"/>
      <c r="G154" s="20">
        <f t="shared" si="15"/>
        <v>0</v>
      </c>
      <c r="H154" s="19"/>
      <c r="I154" s="20"/>
      <c r="J154" s="80"/>
      <c r="K154" s="156"/>
      <c r="L154" s="156"/>
      <c r="M154" s="87"/>
      <c r="N154" s="87"/>
      <c r="O154" s="14"/>
      <c r="P154" s="21"/>
      <c r="Q154" s="93"/>
    </row>
    <row r="155" spans="1:17" s="1" customFormat="1" ht="47.25" x14ac:dyDescent="0.25">
      <c r="A155" s="181"/>
      <c r="B155" s="176" t="s">
        <v>459</v>
      </c>
      <c r="C155" s="182"/>
      <c r="D155" s="183"/>
      <c r="E155" s="183"/>
      <c r="F155" s="177"/>
      <c r="G155" s="178">
        <f t="shared" si="15"/>
        <v>219000</v>
      </c>
      <c r="H155" s="177"/>
      <c r="I155" s="178"/>
      <c r="J155" s="184"/>
      <c r="K155" s="184">
        <v>219000</v>
      </c>
      <c r="L155" s="184"/>
      <c r="M155" s="185"/>
      <c r="N155" s="185"/>
      <c r="O155" s="186"/>
      <c r="P155" s="187"/>
      <c r="Q155" s="188"/>
    </row>
    <row r="156" spans="1:17" x14ac:dyDescent="0.25">
      <c r="A156" s="53" t="s">
        <v>350</v>
      </c>
      <c r="B156" s="104" t="s">
        <v>137</v>
      </c>
      <c r="C156" s="58"/>
      <c r="D156" s="60"/>
      <c r="E156" s="60"/>
      <c r="F156" s="42">
        <f>SUM(F157:F165)</f>
        <v>122600</v>
      </c>
      <c r="G156" s="42">
        <f t="shared" ref="G156:O156" si="16">SUM(G157:G165)</f>
        <v>14482.25</v>
      </c>
      <c r="H156" s="42">
        <f t="shared" si="16"/>
        <v>44600</v>
      </c>
      <c r="I156" s="42">
        <f t="shared" si="16"/>
        <v>10000</v>
      </c>
      <c r="J156" s="42">
        <f t="shared" si="16"/>
        <v>0</v>
      </c>
      <c r="K156" s="146">
        <f t="shared" si="16"/>
        <v>14482.25</v>
      </c>
      <c r="L156" s="146">
        <f t="shared" si="16"/>
        <v>0</v>
      </c>
      <c r="M156" s="42">
        <f t="shared" si="16"/>
        <v>30000</v>
      </c>
      <c r="N156" s="42">
        <f t="shared" si="16"/>
        <v>0</v>
      </c>
      <c r="O156" s="42">
        <f t="shared" si="16"/>
        <v>60000</v>
      </c>
      <c r="P156" s="15"/>
    </row>
    <row r="157" spans="1:17" s="91" customFormat="1" ht="31.5" x14ac:dyDescent="0.25">
      <c r="A157" s="30" t="s">
        <v>351</v>
      </c>
      <c r="B157" s="100" t="s">
        <v>268</v>
      </c>
      <c r="C157" s="136"/>
      <c r="D157" s="137"/>
      <c r="E157" s="138" t="s">
        <v>12</v>
      </c>
      <c r="F157" s="41">
        <v>12000</v>
      </c>
      <c r="G157" s="41">
        <f t="shared" ref="G157:G165" si="17">K157+L157</f>
        <v>0</v>
      </c>
      <c r="H157" s="41">
        <v>12000</v>
      </c>
      <c r="I157" s="139"/>
      <c r="J157" s="140"/>
      <c r="K157" s="153">
        <v>0</v>
      </c>
      <c r="L157" s="158"/>
      <c r="M157" s="41">
        <v>12000</v>
      </c>
      <c r="N157" s="139"/>
      <c r="O157" s="139"/>
      <c r="P157" s="21"/>
      <c r="Q157" s="90"/>
    </row>
    <row r="158" spans="1:17" s="91" customFormat="1" ht="31.5" x14ac:dyDescent="0.25">
      <c r="A158" s="30" t="s">
        <v>352</v>
      </c>
      <c r="B158" s="100" t="s">
        <v>431</v>
      </c>
      <c r="C158" s="136"/>
      <c r="D158" s="137"/>
      <c r="E158" s="138" t="s">
        <v>15</v>
      </c>
      <c r="F158" s="41">
        <v>11100</v>
      </c>
      <c r="G158" s="41">
        <f t="shared" si="17"/>
        <v>13000</v>
      </c>
      <c r="H158" s="41">
        <v>11100</v>
      </c>
      <c r="I158" s="139"/>
      <c r="J158" s="140"/>
      <c r="K158" s="153">
        <v>13000</v>
      </c>
      <c r="L158" s="158"/>
      <c r="M158" s="139"/>
      <c r="N158" s="139"/>
      <c r="O158" s="139"/>
      <c r="P158" s="21" t="s">
        <v>432</v>
      </c>
      <c r="Q158" s="90"/>
    </row>
    <row r="159" spans="1:17" s="91" customFormat="1" ht="31.5" x14ac:dyDescent="0.25">
      <c r="A159" s="30" t="s">
        <v>353</v>
      </c>
      <c r="B159" s="100" t="s">
        <v>433</v>
      </c>
      <c r="C159" s="136"/>
      <c r="D159" s="137"/>
      <c r="E159" s="138"/>
      <c r="F159" s="41"/>
      <c r="G159" s="41">
        <f t="shared" si="17"/>
        <v>1482.25</v>
      </c>
      <c r="H159" s="41"/>
      <c r="I159" s="139"/>
      <c r="J159" s="140"/>
      <c r="K159" s="157">
        <v>1482.25</v>
      </c>
      <c r="L159" s="158"/>
      <c r="M159" s="139"/>
      <c r="N159" s="139"/>
      <c r="O159" s="139"/>
      <c r="P159" s="21" t="s">
        <v>435</v>
      </c>
      <c r="Q159" s="90"/>
    </row>
    <row r="160" spans="1:17" s="91" customFormat="1" ht="31.5" x14ac:dyDescent="0.25">
      <c r="A160" s="30" t="s">
        <v>354</v>
      </c>
      <c r="B160" s="100" t="s">
        <v>436</v>
      </c>
      <c r="C160" s="136"/>
      <c r="D160" s="137"/>
      <c r="E160" s="138" t="s">
        <v>15</v>
      </c>
      <c r="F160" s="41">
        <v>17500</v>
      </c>
      <c r="G160" s="133">
        <v>0</v>
      </c>
      <c r="H160" s="41">
        <v>17500</v>
      </c>
      <c r="I160" s="139"/>
      <c r="J160" s="140"/>
      <c r="K160" s="153"/>
      <c r="L160" s="158"/>
      <c r="M160" s="139"/>
      <c r="N160" s="139"/>
      <c r="O160" s="139"/>
      <c r="P160" s="21" t="s">
        <v>440</v>
      </c>
      <c r="Q160" s="90"/>
    </row>
    <row r="161" spans="1:21" s="91" customFormat="1" ht="31.5" x14ac:dyDescent="0.25">
      <c r="A161" s="30" t="s">
        <v>355</v>
      </c>
      <c r="B161" s="100" t="s">
        <v>138</v>
      </c>
      <c r="C161" s="62" t="s">
        <v>28</v>
      </c>
      <c r="D161" s="34" t="s">
        <v>11</v>
      </c>
      <c r="E161" s="34" t="s">
        <v>29</v>
      </c>
      <c r="F161" s="41">
        <v>4000</v>
      </c>
      <c r="G161" s="41">
        <f t="shared" si="17"/>
        <v>0</v>
      </c>
      <c r="H161" s="41">
        <v>4000</v>
      </c>
      <c r="I161" s="81">
        <v>4000</v>
      </c>
      <c r="J161" s="82"/>
      <c r="K161" s="159"/>
      <c r="L161" s="159"/>
      <c r="M161" s="89"/>
      <c r="N161" s="89"/>
      <c r="O161" s="89"/>
      <c r="P161" s="21"/>
      <c r="Q161" s="90"/>
    </row>
    <row r="162" spans="1:21" ht="31.5" x14ac:dyDescent="0.25">
      <c r="A162" s="30" t="s">
        <v>356</v>
      </c>
      <c r="B162" s="97" t="s">
        <v>139</v>
      </c>
      <c r="C162" s="39" t="s">
        <v>10</v>
      </c>
      <c r="D162" s="18" t="s">
        <v>11</v>
      </c>
      <c r="E162" s="18" t="s">
        <v>12</v>
      </c>
      <c r="F162" s="61">
        <v>60000</v>
      </c>
      <c r="G162" s="61">
        <f t="shared" si="17"/>
        <v>0</v>
      </c>
      <c r="H162" s="61"/>
      <c r="I162" s="61"/>
      <c r="J162" s="76"/>
      <c r="K162" s="145"/>
      <c r="L162" s="145"/>
      <c r="M162" s="13"/>
      <c r="N162" s="13"/>
      <c r="O162" s="14">
        <v>60000</v>
      </c>
      <c r="P162" s="15"/>
    </row>
    <row r="163" spans="1:21" x14ac:dyDescent="0.25">
      <c r="A163" s="30" t="s">
        <v>357</v>
      </c>
      <c r="B163" s="97" t="s">
        <v>140</v>
      </c>
      <c r="C163" s="39" t="s">
        <v>14</v>
      </c>
      <c r="D163" s="18" t="s">
        <v>11</v>
      </c>
      <c r="E163" s="18" t="s">
        <v>12</v>
      </c>
      <c r="F163" s="61">
        <v>3000</v>
      </c>
      <c r="G163" s="61">
        <f t="shared" si="17"/>
        <v>0</v>
      </c>
      <c r="H163" s="61"/>
      <c r="I163" s="61"/>
      <c r="J163" s="76"/>
      <c r="K163" s="145"/>
      <c r="L163" s="145"/>
      <c r="M163" s="13">
        <v>3000</v>
      </c>
      <c r="N163" s="13"/>
      <c r="O163" s="14"/>
      <c r="P163" s="15"/>
    </row>
    <row r="164" spans="1:21" x14ac:dyDescent="0.25">
      <c r="A164" s="30" t="s">
        <v>358</v>
      </c>
      <c r="B164" s="97" t="s">
        <v>141</v>
      </c>
      <c r="C164" s="39" t="s">
        <v>10</v>
      </c>
      <c r="D164" s="18" t="s">
        <v>11</v>
      </c>
      <c r="E164" s="18" t="s">
        <v>12</v>
      </c>
      <c r="F164" s="61">
        <v>15000</v>
      </c>
      <c r="G164" s="61">
        <f t="shared" si="17"/>
        <v>0</v>
      </c>
      <c r="H164" s="61"/>
      <c r="I164" s="61"/>
      <c r="J164" s="76"/>
      <c r="K164" s="145"/>
      <c r="L164" s="145"/>
      <c r="M164" s="13">
        <v>15000</v>
      </c>
      <c r="N164" s="13"/>
      <c r="O164" s="14"/>
      <c r="P164" s="15"/>
    </row>
    <row r="165" spans="1:21" ht="31.5" x14ac:dyDescent="0.25">
      <c r="A165" s="92" t="s">
        <v>434</v>
      </c>
      <c r="B165" s="97" t="s">
        <v>142</v>
      </c>
      <c r="C165" s="39" t="s">
        <v>10</v>
      </c>
      <c r="D165" s="18" t="s">
        <v>11</v>
      </c>
      <c r="E165" s="57" t="s">
        <v>12</v>
      </c>
      <c r="F165" s="57"/>
      <c r="G165" s="57">
        <f t="shared" si="17"/>
        <v>0</v>
      </c>
      <c r="H165" s="61"/>
      <c r="I165" s="61">
        <v>6000</v>
      </c>
      <c r="J165" s="83"/>
      <c r="K165" s="160"/>
      <c r="L165" s="160"/>
      <c r="M165" s="83"/>
      <c r="N165" s="83"/>
      <c r="O165" s="83"/>
      <c r="P165" s="15"/>
    </row>
    <row r="166" spans="1:21" x14ac:dyDescent="0.25">
      <c r="F166" s="63">
        <f>F156+F142+F109+F101+F97+F73+F56+F46+F6</f>
        <v>22804951.390000001</v>
      </c>
      <c r="G166" s="63">
        <f>G6+G46+G56+G73+G97+G101+G109+G142+G156</f>
        <v>8393592.3800000008</v>
      </c>
      <c r="H166" s="63">
        <f>H156+H142+H109+H101+H97+H73+H56+H46+H6</f>
        <v>2141363.6604999998</v>
      </c>
      <c r="I166" s="63">
        <f>I156+I142+I109+I101+I97+I73+I56+I46+I6</f>
        <v>718200</v>
      </c>
      <c r="J166" s="63">
        <f>J156+J142+J109+J101+J97+J73+J56+J46+J6</f>
        <v>2057582.9710000001</v>
      </c>
      <c r="K166" s="161">
        <f>K156+K142+K109+K101+K97+K73+K56+K46+K6+K155</f>
        <v>2442118.1500000004</v>
      </c>
      <c r="L166" s="161">
        <f>L7+L11+L13+L16+L22+L25+L34+L37+L48+L50+L52+L55+L82+L84+L112+L121+L127+L130+L140+L143+L147+L148</f>
        <v>5951474.2299999995</v>
      </c>
      <c r="M166" s="63">
        <f>M156+M142+M109+M101+M97+M73+M56+M46+M6</f>
        <v>3710544.38</v>
      </c>
      <c r="N166" s="63">
        <f>N156+N142+N109+N101+N97+N73+N56+N46+N6</f>
        <v>3972423</v>
      </c>
      <c r="O166" s="63">
        <f>O156+O142+O109+O101+O97+O73+O56+O46+O6</f>
        <v>7828000</v>
      </c>
    </row>
    <row r="167" spans="1:21" x14ac:dyDescent="0.25">
      <c r="K167" s="162"/>
      <c r="L167" s="162"/>
    </row>
    <row r="168" spans="1:21" x14ac:dyDescent="0.25">
      <c r="G168" s="37"/>
      <c r="H168" s="37"/>
      <c r="I168" s="37"/>
    </row>
    <row r="169" spans="1:21" ht="27.6" customHeight="1" x14ac:dyDescent="0.25">
      <c r="B169" s="106"/>
      <c r="C169" s="64"/>
      <c r="G169" s="189"/>
      <c r="H169" s="189"/>
      <c r="I169" s="189"/>
      <c r="O169" s="190"/>
      <c r="P169" s="190"/>
      <c r="Q169" s="190"/>
      <c r="R169" s="190"/>
      <c r="S169" s="190"/>
      <c r="T169" s="65"/>
      <c r="U169" s="65"/>
    </row>
    <row r="170" spans="1:21" x14ac:dyDescent="0.25">
      <c r="O170" s="190"/>
      <c r="P170" s="190"/>
      <c r="Q170" s="190"/>
      <c r="R170" s="190"/>
      <c r="S170" s="190"/>
      <c r="T170" s="65"/>
      <c r="U170" s="65"/>
    </row>
    <row r="171" spans="1:21" x14ac:dyDescent="0.25">
      <c r="C171" s="66"/>
      <c r="Q171" s="141"/>
      <c r="R171" s="65"/>
      <c r="S171" s="65"/>
      <c r="T171" s="65"/>
      <c r="U171" s="65"/>
    </row>
    <row r="172" spans="1:21" x14ac:dyDescent="0.25">
      <c r="G172" s="37"/>
      <c r="Q172" s="141"/>
      <c r="R172" s="65"/>
      <c r="S172" s="65"/>
      <c r="T172" s="65"/>
      <c r="U172" s="65"/>
    </row>
    <row r="173" spans="1:21" x14ac:dyDescent="0.25">
      <c r="Q173" s="141"/>
      <c r="R173" s="65"/>
      <c r="S173" s="65"/>
      <c r="T173" s="65"/>
      <c r="U173" s="65"/>
    </row>
    <row r="174" spans="1:21" x14ac:dyDescent="0.25">
      <c r="Q174" s="141"/>
      <c r="R174" s="65"/>
      <c r="S174" s="65"/>
      <c r="T174" s="65"/>
      <c r="U174" s="65"/>
    </row>
  </sheetData>
  <mergeCells count="6">
    <mergeCell ref="G169:I169"/>
    <mergeCell ref="O169:S169"/>
    <mergeCell ref="O170:S170"/>
    <mergeCell ref="B1:F1"/>
    <mergeCell ref="M1:O1"/>
    <mergeCell ref="N4:O4"/>
  </mergeCells>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
  <sheetViews>
    <sheetView view="pageBreakPreview" zoomScale="82" zoomScaleNormal="78" zoomScaleSheetLayoutView="82" workbookViewId="0">
      <selection sqref="A1:XFD1048576"/>
    </sheetView>
  </sheetViews>
  <sheetFormatPr defaultColWidth="8.85546875" defaultRowHeight="15.75" x14ac:dyDescent="0.25"/>
  <cols>
    <col min="1" max="3" width="8.85546875" style="2"/>
    <col min="4" max="5" width="8.85546875" style="3"/>
    <col min="6" max="7" width="8.85546875" style="4"/>
    <col min="8" max="8" width="8.85546875" style="28"/>
    <col min="9" max="9" width="8.85546875" style="4"/>
    <col min="10" max="10" width="8.85546875" style="29"/>
    <col min="11" max="12" width="8.85546875" style="26"/>
    <col min="13" max="13" width="8.85546875" style="6"/>
    <col min="14" max="14" width="8.85546875" style="5"/>
    <col min="15" max="15" width="8.85546875" style="7"/>
    <col min="16" max="16384" width="8.85546875" style="1"/>
  </cols>
  <sheetData/>
  <pageMargins left="0.7" right="0.7" top="0.75" bottom="0.75" header="0.3" footer="0.3"/>
  <pageSetup paperSize="8" scale="83"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Investīciju plāna projekts</vt:lpstr>
      <vt:lpstr>XXX</vt:lpstr>
      <vt:lpstr>'Investīciju plāna projekts'!Drukas_apgabals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Daiga Liepa</cp:lastModifiedBy>
  <cp:lastPrinted>2021-06-21T11:48:43Z</cp:lastPrinted>
  <dcterms:created xsi:type="dcterms:W3CDTF">2020-01-07T13:13:00Z</dcterms:created>
  <dcterms:modified xsi:type="dcterms:W3CDTF">2021-07-12T12:31:42Z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1033-11.2.0.9669</vt:lpwstr>
  </property>
</Properties>
</file>