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255" windowWidth="24915" windowHeight="12660" tabRatio="956"/>
  </bookViews>
  <sheets>
    <sheet name="Centrālās_funkcijas" sheetId="40" r:id="rId1"/>
    <sheet name="Kultūras_pārvalde" sheetId="38" r:id="rId2"/>
    <sheet name="Sporta_centrs" sheetId="37" r:id="rId3"/>
    <sheet name="Izglītības_pārvalde" sheetId="39" r:id="rId4"/>
    <sheet name="Labklājības_pārvalde" sheetId="36" r:id="rId5"/>
    <sheet name="Projektu_ieņēmumi" sheetId="28" r:id="rId6"/>
    <sheet name="Projektu_izdevumi" sheetId="34" r:id="rId7"/>
    <sheet name="Rezerves_fonds_izlietojums" sheetId="21" r:id="rId8"/>
    <sheet name="Speciālais_budžets_ieņēmumi_izd" sheetId="5" r:id="rId9"/>
    <sheet name="Ziedojumi_ieņēmumi_izdevumi" sheetId="4" r:id="rId10"/>
    <sheet name="Aizņēmumu skaidrojumi" sheetId="35" r:id="rId11"/>
  </sheets>
  <definedNames>
    <definedName name="_08.210001">#REF!</definedName>
    <definedName name="_xlnm._FilterDatabase" localSheetId="6" hidden="1">Projektu_izdevumi!$A$3:$I$58</definedName>
    <definedName name="_xlnm.Print_Titles" localSheetId="0">Centrālās_funkcijas!$4:$4</definedName>
    <definedName name="_xlnm.Print_Titles" localSheetId="3">Izglītības_pārvalde!$4:$4</definedName>
    <definedName name="_xlnm.Print_Titles" localSheetId="1">Kultūras_pārvalde!$4:$4</definedName>
    <definedName name="_xlnm.Print_Titles" localSheetId="4">Labklājības_pārvalde!$4:$4</definedName>
    <definedName name="_xlnm.Print_Titles" localSheetId="5">Projektu_ieņēmumi!$4:$4</definedName>
    <definedName name="_xlnm.Print_Titles" localSheetId="8">Speciālais_budžets_ieņēmumi_izd!$4:$4</definedName>
    <definedName name="_xlnm.Print_Titles" localSheetId="2">Sporta_centrs!$4:$4</definedName>
    <definedName name="_xlnm.Print_Titles" localSheetId="9">Ziedojumi_ieņēmumi_izdevumi!$4:$4</definedName>
  </definedNames>
  <calcPr calcId="145621"/>
</workbook>
</file>

<file path=xl/calcChain.xml><?xml version="1.0" encoding="utf-8"?>
<calcChain xmlns="http://schemas.openxmlformats.org/spreadsheetml/2006/main">
  <c r="C67" i="40" l="1"/>
  <c r="C16" i="40"/>
  <c r="V25" i="40"/>
  <c r="V24" i="40"/>
  <c r="V5" i="40"/>
  <c r="V6" i="40"/>
  <c r="V7" i="40"/>
  <c r="V8" i="40"/>
  <c r="V9" i="40"/>
  <c r="V10" i="40"/>
  <c r="V11" i="40"/>
  <c r="V12" i="40"/>
  <c r="V13" i="40"/>
  <c r="V14" i="40"/>
  <c r="V15" i="40"/>
  <c r="V16" i="40"/>
  <c r="V17" i="40"/>
  <c r="V18" i="40"/>
  <c r="V19" i="40"/>
  <c r="V20" i="40"/>
  <c r="V21" i="40"/>
  <c r="V22" i="40"/>
  <c r="V23" i="40"/>
  <c r="T25" i="40"/>
  <c r="T4" i="40"/>
  <c r="U25" i="40"/>
  <c r="E4" i="40"/>
  <c r="N25" i="40"/>
  <c r="N4" i="40"/>
  <c r="L25" i="40"/>
  <c r="L4" i="40"/>
  <c r="I25" i="40"/>
  <c r="I4" i="40"/>
  <c r="F25" i="40"/>
  <c r="G25" i="40"/>
  <c r="H25" i="40"/>
  <c r="J25" i="40"/>
  <c r="K25" i="40"/>
  <c r="M25" i="40"/>
  <c r="O25" i="40"/>
  <c r="Q25" i="40"/>
  <c r="R25" i="40"/>
  <c r="S25" i="40"/>
  <c r="P25" i="40"/>
  <c r="S14" i="40"/>
  <c r="R4" i="40"/>
  <c r="F4" i="40"/>
  <c r="G4" i="40"/>
  <c r="H4" i="40"/>
  <c r="J4" i="40"/>
  <c r="K4" i="40"/>
  <c r="M4" i="40"/>
  <c r="O4" i="40"/>
  <c r="P4" i="40"/>
  <c r="Q4" i="40"/>
  <c r="S15" i="40"/>
  <c r="S11" i="40"/>
  <c r="U4" i="40" l="1"/>
  <c r="S4" i="40"/>
  <c r="C66" i="40"/>
  <c r="C54" i="40"/>
  <c r="C49" i="40"/>
  <c r="C37" i="40"/>
  <c r="C29" i="40"/>
  <c r="C74" i="40"/>
  <c r="C75" i="40" s="1"/>
  <c r="V4" i="40" l="1"/>
  <c r="C70" i="40"/>
  <c r="C71" i="40" s="1"/>
  <c r="C54" i="37"/>
  <c r="C12" i="37"/>
  <c r="C27" i="39" l="1"/>
  <c r="C26" i="39"/>
  <c r="C21" i="39"/>
  <c r="C19" i="39"/>
  <c r="C18" i="39"/>
  <c r="C17" i="39"/>
  <c r="C16" i="39"/>
  <c r="C15" i="39"/>
  <c r="C30" i="39" s="1"/>
  <c r="C31" i="39" s="1"/>
  <c r="C10" i="39"/>
  <c r="C8" i="39"/>
  <c r="C12" i="39" s="1"/>
  <c r="C32" i="39" l="1"/>
  <c r="C41" i="38" l="1"/>
  <c r="C40" i="38"/>
  <c r="C11" i="38"/>
  <c r="C37" i="37"/>
  <c r="C10" i="37"/>
  <c r="C27" i="36" l="1"/>
  <c r="C13" i="36"/>
  <c r="F6" i="34" l="1"/>
  <c r="K27" i="35"/>
  <c r="C42" i="21" l="1"/>
  <c r="J29" i="35" l="1"/>
  <c r="D22" i="35"/>
  <c r="C22" i="35"/>
  <c r="L21" i="35"/>
  <c r="E15" i="35"/>
  <c r="E22" i="35" s="1"/>
  <c r="K14" i="35"/>
  <c r="I13" i="35"/>
  <c r="H13" i="35"/>
  <c r="K13" i="35" s="1"/>
  <c r="Q12" i="35"/>
  <c r="Q10" i="35"/>
  <c r="K10" i="35"/>
  <c r="Q8" i="35"/>
  <c r="S7" i="35"/>
  <c r="T7" i="35" s="1"/>
  <c r="U7" i="35" s="1"/>
  <c r="R7" i="35"/>
  <c r="P7" i="35"/>
  <c r="O7" i="35"/>
  <c r="N7" i="35"/>
  <c r="J7" i="35"/>
  <c r="R6" i="35"/>
  <c r="P6" i="35"/>
  <c r="O6" i="35"/>
  <c r="N6" i="35"/>
  <c r="S5" i="35"/>
  <c r="O5" i="35"/>
  <c r="K5" i="35"/>
  <c r="W4" i="35"/>
  <c r="K29" i="35" s="1"/>
  <c r="S4" i="35"/>
  <c r="R4" i="35" s="1"/>
  <c r="K4" i="35"/>
  <c r="K22" i="35" s="1"/>
  <c r="K25" i="35" s="1"/>
  <c r="N3" i="35"/>
  <c r="H57" i="34" l="1"/>
  <c r="G57" i="34"/>
  <c r="E57" i="34"/>
  <c r="D57" i="34"/>
  <c r="F56" i="34"/>
  <c r="F55" i="34"/>
  <c r="F54" i="34"/>
  <c r="G53" i="34"/>
  <c r="E53" i="34"/>
  <c r="D53" i="34"/>
  <c r="F52" i="34"/>
  <c r="F51" i="34"/>
  <c r="F50" i="34"/>
  <c r="F49" i="34"/>
  <c r="F48" i="34"/>
  <c r="F47" i="34"/>
  <c r="F46" i="34"/>
  <c r="F45" i="34"/>
  <c r="F44" i="34"/>
  <c r="F43" i="34"/>
  <c r="H43" i="34" s="1"/>
  <c r="H53" i="34" s="1"/>
  <c r="F42" i="34"/>
  <c r="F41" i="34"/>
  <c r="H40" i="34"/>
  <c r="G40" i="34"/>
  <c r="E40" i="34"/>
  <c r="E58" i="34" s="1"/>
  <c r="D40" i="34"/>
  <c r="F39" i="34"/>
  <c r="F38" i="34"/>
  <c r="F37" i="34"/>
  <c r="F36" i="34"/>
  <c r="F35" i="34"/>
  <c r="F34" i="34"/>
  <c r="F33" i="34"/>
  <c r="F32" i="34"/>
  <c r="F31" i="34"/>
  <c r="F30" i="34"/>
  <c r="F29" i="34"/>
  <c r="F28" i="34"/>
  <c r="F27" i="34"/>
  <c r="F26" i="34"/>
  <c r="F25" i="34"/>
  <c r="F24" i="34"/>
  <c r="F23" i="34"/>
  <c r="F22" i="34"/>
  <c r="H21" i="34"/>
  <c r="G21" i="34"/>
  <c r="E21" i="34"/>
  <c r="D21" i="34"/>
  <c r="F20" i="34"/>
  <c r="F19" i="34"/>
  <c r="F18" i="34"/>
  <c r="F17" i="34"/>
  <c r="H16" i="34"/>
  <c r="H58" i="34" s="1"/>
  <c r="G16" i="34"/>
  <c r="E16" i="34"/>
  <c r="D16" i="34"/>
  <c r="D58" i="34" s="1"/>
  <c r="F15" i="34"/>
  <c r="F14" i="34"/>
  <c r="F13" i="34"/>
  <c r="F12" i="34"/>
  <c r="F11" i="34"/>
  <c r="F10" i="34"/>
  <c r="F9" i="34"/>
  <c r="F8" i="34"/>
  <c r="F7" i="34"/>
  <c r="F5" i="34"/>
  <c r="F4" i="34"/>
  <c r="F16" i="34" l="1"/>
  <c r="F58" i="34" s="1"/>
  <c r="F53" i="34"/>
  <c r="F40" i="34"/>
  <c r="F21" i="34"/>
  <c r="F57" i="34"/>
  <c r="G58" i="34"/>
  <c r="C15" i="5" l="1"/>
  <c r="D20" i="21" l="1"/>
  <c r="D21" i="21" s="1"/>
  <c r="C20" i="21"/>
  <c r="C21" i="21" s="1"/>
  <c r="C44" i="21" s="1"/>
  <c r="C16" i="4"/>
  <c r="C12" i="28" l="1"/>
  <c r="D52" i="21" l="1"/>
  <c r="C52" i="21"/>
  <c r="C8" i="5"/>
  <c r="D42" i="21" l="1"/>
  <c r="D44" i="21" s="1"/>
  <c r="D54" i="21" s="1"/>
  <c r="C54" i="21"/>
  <c r="C8" i="4" l="1"/>
</calcChain>
</file>

<file path=xl/sharedStrings.xml><?xml version="1.0" encoding="utf-8"?>
<sst xmlns="http://schemas.openxmlformats.org/spreadsheetml/2006/main" count="719" uniqueCount="494">
  <si>
    <t>Jelgavas novada pašvaldības</t>
  </si>
  <si>
    <t>Svētes pagasta pārvalde</t>
  </si>
  <si>
    <t>Ieņēmumu veids</t>
  </si>
  <si>
    <t>Grozījumi    (+;-)</t>
  </si>
  <si>
    <t>Grozījumu iemesls</t>
  </si>
  <si>
    <t>Elejas pagasta pārvalde</t>
  </si>
  <si>
    <t>12.0.0.0.</t>
  </si>
  <si>
    <t>Pārējie nenodokļu ieņēmumi</t>
  </si>
  <si>
    <t>21.3.0.0.</t>
  </si>
  <si>
    <t>Ieņēmumi no budžeta iestāžu sniegtajiem maksas pakalpojumiem un citi pašu ieņēmumi</t>
  </si>
  <si>
    <t>Sesavas pagasta pārvalde</t>
  </si>
  <si>
    <t>18.0.0.0.</t>
  </si>
  <si>
    <t>Valsts budžeta transferti</t>
  </si>
  <si>
    <t>19.0.0.0.</t>
  </si>
  <si>
    <t>Pašvaldību budžetu transferti</t>
  </si>
  <si>
    <t>Pavisam kopā ieņēmumi</t>
  </si>
  <si>
    <t>Izdevumi pēc valdības funkcijām</t>
  </si>
  <si>
    <t>Vispārējie valdības dienesti</t>
  </si>
  <si>
    <t>Sabiedriskā kārtība un drošība</t>
  </si>
  <si>
    <t>Ekonomiskā darbība</t>
  </si>
  <si>
    <t>Vides aizsardzība</t>
  </si>
  <si>
    <t>Pašvaldības teritoriju un mājokļu apsaimniekošana</t>
  </si>
  <si>
    <t>Atpūta, kultūra un sports</t>
  </si>
  <si>
    <t>Izglītība</t>
  </si>
  <si>
    <t>Sociālā aizsardzība</t>
  </si>
  <si>
    <t>Pavisam kopā izdevumi</t>
  </si>
  <si>
    <t>04.740002</t>
  </si>
  <si>
    <t>Rezerve</t>
  </si>
  <si>
    <t>Investīcijas</t>
  </si>
  <si>
    <t>Nr.p.k.</t>
  </si>
  <si>
    <t>Iestāde</t>
  </si>
  <si>
    <t>Piešķirts, EUR</t>
  </si>
  <si>
    <t>Nepieciešamība</t>
  </si>
  <si>
    <t>Kopā</t>
  </si>
  <si>
    <t>23.400</t>
  </si>
  <si>
    <t>t.sk.Ziedojumi un dāvinājumi, kas saņemti no juridiskajām personām</t>
  </si>
  <si>
    <t>23.500</t>
  </si>
  <si>
    <t>t.sk.Ziedojumi un dāvinājumi, kas saņemti no fiziskajām personām</t>
  </si>
  <si>
    <t>01.000</t>
  </si>
  <si>
    <t>04.000</t>
  </si>
  <si>
    <t>06.000</t>
  </si>
  <si>
    <t>Pašvaldības teritoriju un mājokļa apsaimniekošana</t>
  </si>
  <si>
    <t>08.000</t>
  </si>
  <si>
    <t>09.000</t>
  </si>
  <si>
    <t>10.000</t>
  </si>
  <si>
    <t>21.0.0.0.</t>
  </si>
  <si>
    <t>Budžeta iestāžu ieņēmumi</t>
  </si>
  <si>
    <t>05.000</t>
  </si>
  <si>
    <t>19.100</t>
  </si>
  <si>
    <t>Pašvaldības budžeta iekšējie transferti starp vienas pašvaldības budžeta veidiem</t>
  </si>
  <si>
    <t>17.0.0.0.</t>
  </si>
  <si>
    <t>No valsts budžeta daļēji finansēto atvasināto publisko personu un budžeta nefinansēto iestāžu transferti</t>
  </si>
  <si>
    <t>Ieņēmumi no citu Eiropas Savienības politiku instrumentu līdzfinansēto projektu un pasākumu īstenošanas un citu valstu finanšu palīdzības programmu īstenošanas, saņemtā ārvalstu finanšu palīdzība</t>
  </si>
  <si>
    <t>Nosaukums</t>
  </si>
  <si>
    <t>V.f-ja</t>
  </si>
  <si>
    <t>Ieņēmumi</t>
  </si>
  <si>
    <t>Izdevumi</t>
  </si>
  <si>
    <t>Starpība</t>
  </si>
  <si>
    <t>04.740001</t>
  </si>
  <si>
    <t>01.011</t>
  </si>
  <si>
    <t>01.30001</t>
  </si>
  <si>
    <t>06.600001</t>
  </si>
  <si>
    <t>08.620001</t>
  </si>
  <si>
    <t>09.222011</t>
  </si>
  <si>
    <t>01.129</t>
  </si>
  <si>
    <t>01.149</t>
  </si>
  <si>
    <t>09.600001</t>
  </si>
  <si>
    <t>Jelgavas novada pašvaldības Sporta centra</t>
  </si>
  <si>
    <t>Jelgavas novada pašvaldības Kultūras pārvaldes</t>
  </si>
  <si>
    <t>Jelgavas novada pašvaldības Izglītības pārvaldes</t>
  </si>
  <si>
    <t>10.0.0.0.</t>
  </si>
  <si>
    <t>Naudas sodi un sankcijas</t>
  </si>
  <si>
    <t>13.0.0.0.</t>
  </si>
  <si>
    <t>Ieņēmumi no valsts (pašvaldību) īpašuma iznomāšanas, pārdošanas un no nodokļu pamatparāda kapitalizācijas</t>
  </si>
  <si>
    <t>03.000</t>
  </si>
  <si>
    <t>Jelgavas novada pašvaldības Centrālo funkciju</t>
  </si>
  <si>
    <t>Valsts (pašvaldību) nodevas un kancelejas nodevas</t>
  </si>
  <si>
    <t>Jelgavas novada pašvaldības Labklājības pārvaldes</t>
  </si>
  <si>
    <t>No papildus ieņēmumiem</t>
  </si>
  <si>
    <t>Ieņēmumi no valsts (pašbvaldību) īpašuma iznomāšanas, pārdošanas</t>
  </si>
  <si>
    <t>4.0.0.0.</t>
  </si>
  <si>
    <t>Īpašuma nodokļi</t>
  </si>
  <si>
    <t>21.1.0.0.</t>
  </si>
  <si>
    <t>21.4.0.0.</t>
  </si>
  <si>
    <t>Pārējie 21.3.0.0.grupā neklasificētie budžeta iestāžu ieņēmumi</t>
  </si>
  <si>
    <t>Kods</t>
  </si>
  <si>
    <t>Gadu tūkstošiem veidotie pamati stabilai nākotnei, Nr.1-08/260/2016</t>
  </si>
  <si>
    <t>01.158</t>
  </si>
  <si>
    <t>Gājēju ietvju labiekārtošana Nākotnes ciemā, Nr. 16-06-AL03-A019.2201-000006</t>
  </si>
  <si>
    <t>01.152</t>
  </si>
  <si>
    <t>Pakalpojumu pieejamības uzlabošana Vilces pagastā, Nr. 16-06-AL03-A019.2201-000004</t>
  </si>
  <si>
    <t>01.156</t>
  </si>
  <si>
    <t>5.0.0.0.</t>
  </si>
  <si>
    <t>Nodokļi par pakalpojumiem un precēm</t>
  </si>
  <si>
    <t>Atlikums uz 01.12.2016.</t>
  </si>
  <si>
    <t>Pārējie 21.3.0.0.grupā neklasificētie budžeta iestāžu ieņēmumi par budžeta iestāžu sniegtajiem maksas pakalpojumiem un citi pašu ieņēmumi</t>
  </si>
  <si>
    <t>Tai skaitā palielinājums Budžeta iestāžu nodokļu maksājumiem 2.pusgadā</t>
  </si>
  <si>
    <t>Tai skaitā grozījumi struktūrvienību ietvaros palielinājums komandējumu izdevumiem saistībā ar Attīstības nodaļas projektu īstenošanu sadarbībā ar ārvalstu parteriem</t>
  </si>
  <si>
    <t>izdevumi</t>
  </si>
  <si>
    <t>ieņēmumi</t>
  </si>
  <si>
    <t xml:space="preserve">
Tai skaitā Piešķirts no rezerves fonda</t>
  </si>
  <si>
    <t>rezerve</t>
  </si>
  <si>
    <t xml:space="preserve">Uz 2017.gada sākumu </t>
  </si>
  <si>
    <t>Dalībai Latvijas Čempionātā/Latvijas kausā motokrosā un Mārupes kausa izcīņā Mini motokrosā 2017.gadā</t>
  </si>
  <si>
    <t>Papilfinansējums 3 metāla skapju iegādei</t>
  </si>
  <si>
    <t xml:space="preserve">Glūdas PII Taurenītis </t>
  </si>
  <si>
    <t>Jelgavas novada pašvaldības Projektu</t>
  </si>
  <si>
    <t>Ieņēmumi no budžeta iestāžu sniegtajiem maksas pakalpojumiem un citi pašu ieņēmumi (Citi ieņēmumi par maksas pakalpojumiem)</t>
  </si>
  <si>
    <t>01.721</t>
  </si>
  <si>
    <t>Aizņēmuma samazinājums</t>
  </si>
  <si>
    <t>Atlikums uz beigām</t>
  </si>
  <si>
    <t>Piezīmes</t>
  </si>
  <si>
    <t>Aizņēmumi- projekti un investīciju projekti PB</t>
  </si>
  <si>
    <t>04.122002</t>
  </si>
  <si>
    <t>Algotie pagaidu sabiedriskie darbi, Nr.3APSD-23-2016  (01)</t>
  </si>
  <si>
    <t>01.083</t>
  </si>
  <si>
    <t>04.122003</t>
  </si>
  <si>
    <t>Nodarbinātības pasākumi vasaras brīvlaikā personām, kuras iegūst izglītību vispārējās, speciālās vai profesionālās izglītības iestādēs</t>
  </si>
  <si>
    <t>01.143</t>
  </si>
  <si>
    <t>04.51000101</t>
  </si>
  <si>
    <t xml:space="preserve">Uzņēmējdarbības attīstībai nepieciešamās infrastruktūras attīstība Jelgavas novadā 1.kārta, Nr.3.3.1.0/16/I/009 </t>
  </si>
  <si>
    <t>01.134</t>
  </si>
  <si>
    <t>Europe direct informācijas punkts (EDIC), Nr.Jelgava/1084203</t>
  </si>
  <si>
    <t>Attīstības nodaļas projektu grozs 04.740001/PR</t>
  </si>
  <si>
    <t>Starptautiskās konkurētspējas veicināšana, Nr.SKV-L-2016/885 (LIAA)</t>
  </si>
  <si>
    <t>01.167</t>
  </si>
  <si>
    <t xml:space="preserve">Projekti-  pašvaldību teritoriju un mājokļu apsaimniekošanas darbība (Attīstības nodaļas projektu grozs)  </t>
  </si>
  <si>
    <t>06.60000303</t>
  </si>
  <si>
    <t>06.60000304</t>
  </si>
  <si>
    <t>Gājēju-velo celiņa izbūve Staļģenē, Nr. 16-06-AL03-A019.2201-000013</t>
  </si>
  <si>
    <t>01.163</t>
  </si>
  <si>
    <t>01.302</t>
  </si>
  <si>
    <t>01.132</t>
  </si>
  <si>
    <t>Projekti kultūras un sporta attīstībai- PB (investīciju plāns-1/budžetā/2016, 1/budžetā/2017/PR)-01.302</t>
  </si>
  <si>
    <t>LAD Projekti kultūras un sporta attīstībai</t>
  </si>
  <si>
    <t>01.30007</t>
  </si>
  <si>
    <t>Projekti kultūras un sporta attīstībai</t>
  </si>
  <si>
    <t>Lielplatones muižas kungu nama glazētās podiņu krāsns restaurācija, Nr.2017-1-KMA066</t>
  </si>
  <si>
    <t>01.170</t>
  </si>
  <si>
    <t>ERASMUS+ projekts Fair Play and Happiness through Sports, Nr.2016-2859/001-001</t>
  </si>
  <si>
    <t>01.159</t>
  </si>
  <si>
    <t>Sākotnējās profesionālās izglītības programmu īstenošana Jauniešu garantijas ietvaros”, identifikācijas Nr.7.2.1.2/15/I/001  (14)</t>
  </si>
  <si>
    <t>ERASMUS+ projekts Praktisko zināšanu pilnveidošana, 2016-1-LV01-KA102-022504</t>
  </si>
  <si>
    <t>09.51000203</t>
  </si>
  <si>
    <t>Mērķdotācijas pašvaldības pasākumiem - Mūzikas instrumentu iegāde Mūzikas un mākslas skolai</t>
  </si>
  <si>
    <t>09.510024</t>
  </si>
  <si>
    <t>Mērķdotācijas pašvaldības pasākumiem - Jaunsargu prasmju pilnveidošanai-mobilā interaktīvā galda iegāde</t>
  </si>
  <si>
    <t>Projekti-Izglītības papildu pakalpojumiem 01.30001</t>
  </si>
  <si>
    <t>Karjeras atbalsts vispārējās un profesionālās izglītības iestādēs, Nr.8.3.5.0/16/I/001</t>
  </si>
  <si>
    <t>01.171</t>
  </si>
  <si>
    <t>Kompetenču pieeja mācību saturā, Nr.8.3.1.1/16/I/002</t>
  </si>
  <si>
    <t>01.172</t>
  </si>
  <si>
    <t>Projekti PB (investīciju plāns-1/budžetā/2016, 1/budžetā/2017/PR)- izglītības iestāžu rekonstrukcija un teritoriju labiekārtošana  (01)</t>
  </si>
  <si>
    <t>10.910002</t>
  </si>
  <si>
    <t>Slimību profilakses un Veselības veicināšanas pasākumi Jelgavas novadā, Nr.9.2.4.2/16/I/033</t>
  </si>
  <si>
    <t>01.173</t>
  </si>
  <si>
    <t>Pavisam kopā</t>
  </si>
  <si>
    <t>SIA Jelgavas Komunālie Pakalpojumi, atkritumu poligona Brakšķi rekultivācijas un slēgta poligona monitoringa un uzturēšanas izmaksu segšanai</t>
  </si>
  <si>
    <t>Saskaņā ar 15.05.2017.Budžeta komisijas lēmumu - Kultūras pārvaldei, Izglītības pārvaldei, Kancelejai, Attīstības nodaļai, Darba aizsardzības nodaļai</t>
  </si>
  <si>
    <t>Atlikums uz 31.05.2017.</t>
  </si>
  <si>
    <t>8.0.0.0.</t>
  </si>
  <si>
    <t>Ieņēmumi no uzņēmējdarbības un īpašuma</t>
  </si>
  <si>
    <t>Budžeta iestādes ieņēmumi no ārvalstu finanšu palīdzības</t>
  </si>
  <si>
    <t>Ekspedīcijas “Jelgava – Vladivostoka – Jelgava” divu novada teritorijā deklarētu dalībnieku atbalstam</t>
  </si>
  <si>
    <t>R.Riters</t>
  </si>
  <si>
    <t>Kultūras pārvalde</t>
  </si>
  <si>
    <t xml:space="preserve">Par personīgo ieguldījumu piemaksas darbiniekiem organizējot un nodrošinot pasākumu “Ziemassvētku kaujām 100” </t>
  </si>
  <si>
    <t>Par personīgo ieguldījumu piemaksas Finanšu nodaļai</t>
  </si>
  <si>
    <t>Atbalsts biedrībai “Jāņa Lapsas piemiņas biedrība” dokumentālas kino filmas „Latvijas 100 gadnieki (Piedzimt kopā ar Latviju)” veidošanai</t>
  </si>
  <si>
    <t xml:space="preserve">Atbalsts “Studijai Centrum” filmas par latviešu strēlniekiem “Astoņas zvaigznes” veidošanai </t>
  </si>
  <si>
    <t>Studija Centrum</t>
  </si>
  <si>
    <t xml:space="preserve">Biedrība “Jāņa Lapsas piemiņas biedrība” </t>
  </si>
  <si>
    <t>Biedrība "RAF Latvijas ceļotājs"</t>
  </si>
  <si>
    <t>Bāriņtiesa</t>
  </si>
  <si>
    <t>Zaļenieku kapličas būvniecības dokumentācijas sakārtošanai nepieciešamais finansējums</t>
  </si>
  <si>
    <t>Papilfinansējums Glūdas PII Taurenītis materiālās bāzes uzlabošanai (40 gadu jubilejā)</t>
  </si>
  <si>
    <t>Papildfinansējums Vircavas pagasta tautas nama aprīkošanai ar prezentācijas un audio apskaņošanu</t>
  </si>
  <si>
    <t>Vircavas pagasta tautas nams</t>
  </si>
  <si>
    <t>Latvijas Cīņas federācija</t>
  </si>
  <si>
    <t>A.Ozoliņa-Ozola dalībai Eiropas čempionātā - sportista ceļa un akreditācijas izdevumu segšanai</t>
  </si>
  <si>
    <t>Vēsturisko deju kolektīvam Senvedere</t>
  </si>
  <si>
    <t>Dalībai simtgadnieku salidojumā 2017.gada 15.jūlijā Rundāles pilī, seno tērpu īres maksas izdevumu segšanai</t>
  </si>
  <si>
    <t>Līvbērzes vidusskola un Vilces pamatskola</t>
  </si>
  <si>
    <t>Papildfinansējums materiālās bāzes uzlabošanai - Līvbērzes vidusskolai 170 gadu jubilejā (170 euro) un Vilces pamatskolai 180 gadu jubilejā (180 euro)</t>
  </si>
  <si>
    <t>Finanšu nodaļa</t>
  </si>
  <si>
    <t>Sabiedrisko attiecību nodaļa</t>
  </si>
  <si>
    <t>Papildfinansējums Jaundzimušo sveikšanas pasākumu organizēšanai pārvaldēs - rotaļlietu izgatavošanai</t>
  </si>
  <si>
    <t>Par piešķirto papildfinansējumu skaidrojumi atbilstošo pārvalžu un nodaļu budžeta grozījumu pielikumos</t>
  </si>
  <si>
    <t>Apstiprinātā rezerves fonda izlietojums 2017.gadā</t>
  </si>
  <si>
    <t>Sagatavoja B.Cirmane</t>
  </si>
  <si>
    <t>Pamatbudžeta ieņēmumu un izdevumu grozījumu projekta uz 25.10.2017. paskaidrojumi</t>
  </si>
  <si>
    <t>Speciālā budžeta ieņēmumu un izdevumu grozījumu projekta uz 25.10.2017. paskaidrojumi</t>
  </si>
  <si>
    <t>Ziedojumu un dāvinājumu ieņēmumu un izdevumu grozījumu projekta uz 25.10.2017. paskaidrojumi</t>
  </si>
  <si>
    <t>Palielināti dabas resursu nodokļa ieņēmumi pēc izpildes</t>
  </si>
  <si>
    <t>Plānota atkritumu izvešana Elejas pagastā (Pēc pašvaldības ēku apsekošanas konstatēta bīstamo atkritumu atrašanās ēkas bēniņos)</t>
  </si>
  <si>
    <t>Zaļenieku KAVsk - apkures katla nomaiņai</t>
  </si>
  <si>
    <t>t.skaitā finansējums no līdzekļu atlikuma 19712 euro</t>
  </si>
  <si>
    <t>Saskaņā ar 12.07.2017.Budžeta komisijas lēmumu - Gājēju ietves labiekārtošanai Nākotnes ciemā Skolas ielā 23997 euro, saskaņā ar 27.07.2017. Budžeta komisijas lēmumu - Asfalta virskārtas izbūvei 700 m garumā Zaļenieku pagasta ceļā Nr.22 "Tērvetes šoseja - Lejnieki - bērnudārzs" 23777 euro, 04.09.2017. B/K piešķirti papildus finansējums Elejas pagastā Parka ielas remontam 9821 euro, 04.09.2017.B/K apgaismes remontam Kļavu un Liepu ielās 3775 euro</t>
  </si>
  <si>
    <t>t.skaitā SARC Kalnciems 10400 euro, SARC Staļģene 511 euro, SARC Elejas (bērnu nodaļai) 500 euro - dažādu materiālu iegādei; Vilces pamatskolai 160 euro 180 gadu jubilejai</t>
  </si>
  <si>
    <t>Fizisko personu ziedojumi Vilces pamatskolai 76 euro - spēļu iegādei pagarināto grupu skolēniem; Elejas tējas namiņam 1170 euro - inventāra iegādei</t>
  </si>
  <si>
    <t>Elejas tējas namiņam - inventāra iegādei</t>
  </si>
  <si>
    <t>t.skaitā Vilces pamatskolas 180 gadu jubilejas pasākuma nodrošināšanai un spēļu iegādei pagarināto grupu skolēniem</t>
  </si>
  <si>
    <t>t.skaitā SARC Kalnciems 10400 euro - pretizgulējumu matraču, evakuācijas palagu, nestuvju, naktsskapīšu un cita speciālā inventāra iegādei, SARC Elejas (bērnu nodaļa) 500 euro - inventāra iegādei</t>
  </si>
  <si>
    <r>
      <t xml:space="preserve">t.sk.apjomīgāko projektu īstenošanai:
1.asfalta ceļu izbūves projekta </t>
    </r>
    <r>
      <rPr>
        <i/>
        <sz val="10"/>
        <rFont val="Times New Roman"/>
        <family val="1"/>
        <charset val="186"/>
      </rPr>
      <t xml:space="preserve">SAM 3.3.1.  Nr.3.3.1.0/16/I/032“Uzņēmējdarbības attīstībai nepieciešamās infrastruktūras attīstība Jelgavas novadā 2.kārta” </t>
    </r>
    <r>
      <rPr>
        <sz val="10"/>
        <rFont val="Times New Roman"/>
        <family val="1"/>
        <charset val="186"/>
      </rPr>
      <t xml:space="preserve">CFLA avanss (1 715 719 euro) apmērā;
2.projekta </t>
    </r>
    <r>
      <rPr>
        <i/>
        <sz val="10"/>
        <rFont val="Times New Roman"/>
        <family val="1"/>
        <charset val="186"/>
      </rPr>
      <t xml:space="preserve">SAM 3.3.1.  Nr.3.3.1.0/16/I/009“Uzņēmējdarbības attīstībai nepieciešamās infrastruktūras attīstība Jelgavas novadā 1.kārta” </t>
    </r>
    <r>
      <rPr>
        <sz val="10"/>
        <rFont val="Times New Roman"/>
        <family val="1"/>
        <charset val="186"/>
      </rPr>
      <t xml:space="preserve">1.maksājuma pieprasījumā atiecināmām izmaksām atgūtais finansējums (37 987 euro) apmērā;
3.LAD līdzfinansētā projekta </t>
    </r>
    <r>
      <rPr>
        <i/>
        <sz val="10"/>
        <rFont val="Times New Roman"/>
        <family val="1"/>
        <charset val="186"/>
      </rPr>
      <t>Nr.16-06-AL03-A019.2201-00000627000 Gājēju ietvju labiekārtošana Nākotnes ciemā,</t>
    </r>
    <r>
      <rPr>
        <sz val="10"/>
        <rFont val="Times New Roman"/>
        <family val="1"/>
        <charset val="186"/>
      </rPr>
      <t xml:space="preserve"> saņemtais finansējums 21 600 euro apmērā</t>
    </r>
  </si>
  <si>
    <t>3202 euro uz 01.125/04.210001, 1965 euro uz 01.167/04.740001</t>
  </si>
  <si>
    <t>04.210001</t>
  </si>
  <si>
    <t>NUTRINFLOW, Nr.CB295</t>
  </si>
  <si>
    <t>01.125</t>
  </si>
  <si>
    <t>no 01.083/04.122002</t>
  </si>
  <si>
    <t>uz 01.112/04.740001</t>
  </si>
  <si>
    <t xml:space="preserve"> Mana Eiropas pašvaldība, Nr.556021-CITZ-1-2014-1FR-CITZ-NT</t>
  </si>
  <si>
    <t>01.112</t>
  </si>
  <si>
    <t>569 euro no 01.143/04.122003; 4261 no 01.30001/09.600001</t>
  </si>
  <si>
    <t>SAM 3.3.1. un LAD projekti- ceļu segumu atjaunošana (Inv.plāns 1/budžetā/ACF/PR)</t>
  </si>
  <si>
    <t>Pamatpakalpojumi un ciematu atjaunošana lauku apvidos (LAD ceļi)</t>
  </si>
  <si>
    <t>01.169</t>
  </si>
  <si>
    <t>Uzņēmējdarbības attīstībai nepieciešamās infrastruktūras attīstība Jelgavas novadā 2.kārta, Nr.3.3.1.0/16/I/032</t>
  </si>
  <si>
    <t>01.178</t>
  </si>
  <si>
    <t>uz 01.125/04.210001;  01.167/04.740001, 01.143/04.122003; 01.172/09.60001</t>
  </si>
  <si>
    <t>Kopā 04.000</t>
  </si>
  <si>
    <t>Agri-Urban,Nr.CTE103</t>
  </si>
  <si>
    <t>01.137</t>
  </si>
  <si>
    <t>5469 euro uz  01.163/06.6000304; 4021 euro uz  01.152/06.60000303</t>
  </si>
  <si>
    <t>no 01.30001/06.600001,  atmaksāta Valsts kasē aizņēmuma daļa 27000 euro</t>
  </si>
  <si>
    <t>no 01.30001/06.600001</t>
  </si>
  <si>
    <t>Kopā 06.000</t>
  </si>
  <si>
    <t>Jelgavas novada un Ozolnieku novada 51.skolēnu sporta spēles 2017</t>
  </si>
  <si>
    <t>01.184</t>
  </si>
  <si>
    <t>izdevumi no 01.30001/08.620001</t>
  </si>
  <si>
    <t>Zemgales kultūras mantojuma meistaru zināšanu un prasmju pārmantošana, Nr.17/1-14.2/K18</t>
  </si>
  <si>
    <t>01.174</t>
  </si>
  <si>
    <t>Lielplatones muižas pils tapešu fragmenta restaurācija, GP-FL-57</t>
  </si>
  <si>
    <t>01.179</t>
  </si>
  <si>
    <t>Rudens mūzikas festivāls "Zemgales ērģeles 2017", Nr.17/1-14.2/K32</t>
  </si>
  <si>
    <t>01.182</t>
  </si>
  <si>
    <t>01.175</t>
  </si>
  <si>
    <t>Zaļenieku muižas pils trīs logu restaurācija (VKPAI), Nr.GP-FL-87</t>
  </si>
  <si>
    <t>01.183</t>
  </si>
  <si>
    <t>Saglabāt, lai nepazaudētu - Lielvircavas muižas telpu vienkāršotā atjaunošana, Nr. 16-06-AL03-A019.2202-000002</t>
  </si>
  <si>
    <t>01.157</t>
  </si>
  <si>
    <t>no 01.30007/08.620001</t>
  </si>
  <si>
    <t>Elejas parka labiekārtošana veicot dīķa atjaunošanas darbus, Nr. 16-06-AL03-A019.2201-000011</t>
  </si>
  <si>
    <t>01.162</t>
  </si>
  <si>
    <t>Brīvdabas āra trenažieru uzstādīšana Jelgavas novada Kalnciema, Lielplatones, Sesavas un Jaunsvirlaukas pagastos Nr.16-06-AL03-A019.2201-000014</t>
  </si>
  <si>
    <t>01.165</t>
  </si>
  <si>
    <t xml:space="preserve">Aktīvās atpūtas zonas labiekārtošana un brīvdabas āra trenažieru uzstādīšana Jelgavas novada Līvbērzes pagastā, Nr.16-06-AL03-A019.2201-000017 </t>
  </si>
  <si>
    <t>01.166</t>
  </si>
  <si>
    <t>no 01.3001/08.620001</t>
  </si>
  <si>
    <t>Trenažieru zāles aprīkojuma iegāde Lielplatones pagastā un āra trenažieru iegāde Glūdas un Zaļenieku pagastos sporta aktivitāšu nodrošināšanai, Nr.17-06-AL03-A019.2203-000002</t>
  </si>
  <si>
    <t>01.185</t>
  </si>
  <si>
    <t>LAD pr.01.185;01.166;01.165;01.162;01.156; 01.157</t>
  </si>
  <si>
    <t>Līdzfinansējums biedrībām projektu realizācijai  (01)</t>
  </si>
  <si>
    <t>01.066</t>
  </si>
  <si>
    <t>1.Zaļenieku pagasta kultūras nama energoefektivitāte TP izstrāde netiks īstenota (48 000 euro);
2.Elejas sporta halles būvniecība 2017.gada nogalē netiks uzsākta (530 000 euro) - samazināts plānotais aizņēmums 578 000 euro apmērā</t>
  </si>
  <si>
    <t>Kopā 08.000</t>
  </si>
  <si>
    <t>izdevumi no 01.30001/09.600001</t>
  </si>
  <si>
    <t>ERASMUS+ projekts Jaunu iemaņu praktizēšana starptautiskā vidē, Nr.2017-1-LV01-KA102-035287</t>
  </si>
  <si>
    <t>01.180</t>
  </si>
  <si>
    <t>Projekta aktivitātes tiks realizētas 2018.gadā, bet sasakaņā ar VIAA noslēgto līgumu, avanss tika ieskaitīts 2017.gadā</t>
  </si>
  <si>
    <t>LADDER.GET INVOLVED! Nr.DCI-NSAED/2014/338-493</t>
  </si>
  <si>
    <t>01.176</t>
  </si>
  <si>
    <t>ieņēmumi 1000 euro no 01.30001/09.60001; 5000 euro no 01.146/09.600001, izdevumi no 01.30001/09.600001</t>
  </si>
  <si>
    <t>400 euro uz 01.172/09.60001; 1000 euro uz 01.176/09.60001, 6587 euro uz 01.176/09.600001; 9920 euro uz 01.171/09.600001; 5342 euro uz 01.129; 6375 euro uz 01.177</t>
  </si>
  <si>
    <t>no 01.30001/09.60001</t>
  </si>
  <si>
    <t>Sporta inventāra un aprīkojuma iegāde akreditētajās vispārējās un profesionālās ievirzes sporta izglītības iestādēs</t>
  </si>
  <si>
    <t>01.146</t>
  </si>
  <si>
    <t>uz 01.176/09.60001</t>
  </si>
  <si>
    <t xml:space="preserve">Atbalsts izglītojamo individuālo kopetenču attīstībai īstenošanai Jelgavas novadā, Nr.8.3.2.2/16/I/001 </t>
  </si>
  <si>
    <t>01.187</t>
  </si>
  <si>
    <t>Izdevumi no 01.173/10.910002</t>
  </si>
  <si>
    <t>Kopā 09.000</t>
  </si>
  <si>
    <t>10.400002</t>
  </si>
  <si>
    <t>Sociālā iekļaušana ilgtspējīgām kopienām Ziemeļvalstu - Baltijas reģionā, Nr.PA-GRO-964</t>
  </si>
  <si>
    <t>01.177</t>
  </si>
  <si>
    <t>Ieņēmumi projektā grozīti uz citu apstiprināto projektu ieņēmumiem, jo zināms, ka precizējot šī projekta plānotos pasākumus, tie tiks realizēti 2018.gadā. Izdevumi  grozīti uz 01.187/09.600001</t>
  </si>
  <si>
    <t>Labākai veselībai, (For better health), Nr.S023</t>
  </si>
  <si>
    <t>01.186</t>
  </si>
  <si>
    <t>Kopā 10.000</t>
  </si>
  <si>
    <t>no kopējiem plānotajiem izdevumiem uz konkrētu projektu īstenošanu -
01.125/04,210001;
01.134,01.178,01.169/04.51000101.
Samazināts plānotais aizņēmums par LAD projekta Pamatpakalpojumi un ciematu atjaunošana lauku apvidos (grants ceļu atjaunošana) būvdarbu veikšanu 2018.gadā (1 076 289), projekta 3.3.1.asfalta ceļu izbūvi  CFLA avansu (1 715 719) un 1.maksājuma pieprasījumā atiecināmām izmaksām atgūo finansējumu (37 987).</t>
  </si>
  <si>
    <t>izdevumi 1000 euro uz 01.184/08.620001, 1080 euro uz 01.174; 1850 euro uz 01.182 ; 11384 euro uz 01.066/08.620001; 1300 euro uz 01.189/10.910002 434 euro uz 01.170; 440 euro uz 01.179, 1200 euro uz 01.175, 9536 euro uz 01.183, 1260000 euro Vilces muiža - samazināts plānotais aizņēmums</t>
  </si>
  <si>
    <t>Novirzīts uz atlikumu uz gada beigām</t>
  </si>
  <si>
    <t>Pamatbudžeta ieņēmumu grozījumu projekta uz 25.10.2017. paskaidrojumi</t>
  </si>
  <si>
    <r>
      <rPr>
        <u/>
        <sz val="9"/>
        <rFont val="Times New Roman"/>
        <family val="1"/>
        <charset val="186"/>
      </rPr>
      <t>Samazināti 2017.gadā plānotie aizņēmumi sekojošu projektu īstenošanai:</t>
    </r>
    <r>
      <rPr>
        <sz val="9"/>
        <rFont val="Times New Roman"/>
        <family val="1"/>
        <charset val="186"/>
      </rPr>
      <t xml:space="preserve">
1) par projekta 3.3.1. asfalta ceļu izbūvi  CFLA avansu 1 715 719 EUR un 1.maksājuma pieprasījumā atiecināmām izmaksām atgūtais finansējums 37987 EUR;
2) LAD projekta Pamatpakalpojumi un ciematu atjaunošana lauku apvidos (grants ceļu atjaunošana) būvprojekti izstrādāti 2017.gadā, iepirkumi par būvdarbu veikšanu tika izsludināti, bet būvdarbi tiks veikti tikai 2018.gadā 1 076 289 EUR,
kopā samazinājums ceļu projektiem 2 829 995 EUR;
3)Pamatojoties uz LAD iesniegtā Maksājumu pierasījuma izmaksu attiecināšanu, atmaksāta Valsts kasē aizņēmuma daļa 27000 EUR par projektu Gājēju ietvju labiekārtošana Nākotnes ciemā;
4) Projektu "Vilces muižas kompleksa kultūrvērtures vērtību saglabāšana un jaunu pakalpojumu radīšana" (1 260 000EUR) un "Valgundes pagasta IKSC „Avoti” energoefektivitāte, katlu mājas rekonstrukcija un PII ēkas pieslēgšana katlu mājai, PII renovācija, pagasta ēkas renovācija" (700 000EUR) - būvprojekti izstrādāti 2017.gadā, bet būvniecības darbi - secīgi - plānoti 2018.gadā ES struktūrfondu piesaistes gadījumā; 5)Zaļenieku pagasta kultūras nama energoefektivitāte TP izstrāde - 30.05.2017. tika izsludināts iepirkums, bet tika pārtraukts, jo piedāvātā cena par būvprojektu bija augstākā nekā plānotā. Atkārtoti iepirkums tiks virzīts 2018.gadā (48 000EUR);
6)Staļģenes vidusskolas teritorijas labiekārtošana TP izstrāde  -17.01.2017. tika izsludināts iepirkums, bet tika pārtraukts, jo piedāvātā cena par būvprojektu bija augstākā nekā plānotā. Atkārtoti iepirkums tiks virzīts 2018.gadā (15 500EUR);
7) Elejas pagasta Sporta halles būvniecība 1.kārta -TP tiks nodots 2017.gadā, bet būvdarbi tiks uzsākti 2018.gadā (530 000EUR);
8)Informācijas tehnoloģiju iegāde Jelgavas novada pašvaldības izglītības iestādēs mācību procesa nodrošināšanai - Izglītības pārvalde - netiks izņemts 2017.gadā (145 000EUR)</t>
    </r>
  </si>
  <si>
    <r>
      <rPr>
        <b/>
        <i/>
        <sz val="9"/>
        <rFont val="Times New Roman"/>
        <family val="1"/>
        <charset val="186"/>
      </rPr>
      <t>Ieņēmumi</t>
    </r>
    <r>
      <rPr>
        <sz val="9"/>
        <rFont val="Times New Roman"/>
        <family val="1"/>
        <charset val="186"/>
      </rPr>
      <t xml:space="preserve"> </t>
    </r>
    <r>
      <rPr>
        <i/>
        <sz val="9"/>
        <rFont val="Times New Roman"/>
        <family val="1"/>
        <charset val="186"/>
      </rPr>
      <t>ERASMUS+ projekta Jaunu iemaņu praktizēšana starptautiskā vidē Nr.2017-1-LV01-KA102-035287</t>
    </r>
    <r>
      <rPr>
        <sz val="9"/>
        <rFont val="Times New Roman"/>
        <family val="1"/>
        <charset val="186"/>
      </rPr>
      <t xml:space="preserve"> īstenošanai 51305 euro apmērā novirzīti uz atlikumu perioda beigās.                                                                                                                                                          Projektu budžetu grozījumos papildus izdevumi nav plānoti, jo tika precizētas tāmes starp projektiem, struktūrvienībām un EKK.
</t>
    </r>
    <r>
      <rPr>
        <b/>
        <i/>
        <sz val="9"/>
        <rFont val="Times New Roman"/>
        <family val="1"/>
        <charset val="186"/>
      </rPr>
      <t xml:space="preserve">Izdevumi </t>
    </r>
    <r>
      <rPr>
        <sz val="9"/>
        <rFont val="Times New Roman"/>
        <family val="1"/>
        <charset val="186"/>
      </rPr>
      <t>samazināti 3 774 789 euro apmērā vienlaicīgi par šo summu samazināts plānotais aizņēmums Valsts kasē sekojošu iemeslu dēļ:
1)divi izsludinātie iepirkumi par būvprojektu izstrādi tika pārtraukti - piedāvātā cena par būvprojektiem bija augstāka nekā plānotā;
2)plānotie būvdarbi 2017.gadā vairs nav īstenojami un secīgi pārceļās uz 2018.gadu;
3)projektiem nebija iespējas piesaistīts ES finansējumu.</t>
    </r>
  </si>
  <si>
    <t>Pamatbudžeta izdevumu grozījumu projekta uz 25.10.2017. paskaidrojumi</t>
  </si>
  <si>
    <t>Jelgavas novada pašvaldības plānotās saistības 2017.gadā</t>
  </si>
  <si>
    <t>Objekti</t>
  </si>
  <si>
    <t>Plānotais aizņēmums 2017.gadā</t>
  </si>
  <si>
    <t>no ES fondiem plānots atgūt 2017/2018</t>
  </si>
  <si>
    <t>Pašvaldības finansējums</t>
  </si>
  <si>
    <t>BP iztrāde/ būvdarbi</t>
  </si>
  <si>
    <t>autoruzraudzība/būvuzraudzība</t>
  </si>
  <si>
    <t>ekspertīze</t>
  </si>
  <si>
    <t>Aizņēmums</t>
  </si>
  <si>
    <t>Projekta apstiprinātā tāme</t>
  </si>
  <si>
    <t>NUTRIFLOW Practical actions for holistic drainage management for reduced nutrient inflow to Baltic Sea (meliorācijas sistēmu sakārtošanai)</t>
  </si>
  <si>
    <t>SAM 3.3.1. un LAD projektu  ietvaros pamatpakalpojumi un ciematu atjaunošana lauku apvidos (grants ceļu atjaunošana), infrastruktūras uzlabojumi pašvaldības teritorijā</t>
  </si>
  <si>
    <t>būvprojektu izstrāde LAD projekta ceļiem SIA "3C" 99222,42</t>
  </si>
  <si>
    <r>
      <t xml:space="preserve">1) Samazināts plānotais aizņēmums par projekta 3.3.1. asfalta ceļu izbūvi  CFLA avansu (1 715 719EUR) un 1.maks.piepr.atiecināmām izmaksām atgūtais finansējums.(37987) 2)LAD projekta Pamatpakalpojumi un ciematu atjaunošana lauku apvidos (grants ceļu atjaunošana) būvprojekti izstrādāti 2017.gadā, iepirkumi par būvdarbu veikšanu tika izsludināti, bet būvdarbi tiks veikti tikai 2018.gadā (1 076 289).Kopā samazinājums </t>
    </r>
    <r>
      <rPr>
        <b/>
        <sz val="11"/>
        <color indexed="8"/>
        <rFont val="Times New Roman"/>
        <family val="1"/>
        <charset val="186"/>
      </rPr>
      <t>2 829 995</t>
    </r>
  </si>
  <si>
    <t>Gājēju ietvju labiekārtošana Nākotnes ciemā, Nr.16-06-AL03-A019.2201-000006</t>
  </si>
  <si>
    <t>5400 LAD  avanss</t>
  </si>
  <si>
    <t>**Pamatojoties uz LAD iesniegtā Maksājumu pierasījumu un izmaksu attiecināšanau, atmaksāta Valsts kasē aizņēmuma dala 27000EUR</t>
  </si>
  <si>
    <t>Gājēju-velo celiņa izbūve Staļģenē, Nr.16-06-AL03-A019.2202-000013</t>
  </si>
  <si>
    <t>SIA ”Uzars bruģēšana” būvdarbi,  būvuzraudzība</t>
  </si>
  <si>
    <t>Gājēju-velo celiņa izbūve Sesavas pagastā, Nr.16-06-AL03-A019.2201-000012</t>
  </si>
  <si>
    <t>SIA ”Uzars bruģēšana” būvdarbi, SIA "PK 19+93" būvuzraudzība</t>
  </si>
  <si>
    <t>Elejas muižas parka dīķa atjaunošana, Nr.16-06-AL03-A019.2201-000011</t>
  </si>
  <si>
    <r>
      <t>7</t>
    </r>
    <r>
      <rPr>
        <b/>
        <sz val="11"/>
        <color indexed="8"/>
        <rFont val="Times New Roman"/>
        <family val="1"/>
        <charset val="186"/>
      </rPr>
      <t>*</t>
    </r>
  </si>
  <si>
    <t>Vilces muižas kompleksa kultūrvērtures vērtību saglabāšana un jaunu pakalpojumu radīšana</t>
  </si>
  <si>
    <t>TP izstrādāts 2017,gadā, bet būvniecības darbi tiks plānoti 2018.gadā, jo šogad objekts netika piesaistīts ES struktūrfondiem</t>
  </si>
  <si>
    <r>
      <t xml:space="preserve">Līvbērzes kultūras nama energoefektivitāte </t>
    </r>
    <r>
      <rPr>
        <b/>
        <sz val="11"/>
        <color indexed="8"/>
        <rFont val="Times New Roman"/>
        <family val="1"/>
        <charset val="186"/>
      </rPr>
      <t>TP izstrāde</t>
    </r>
  </si>
  <si>
    <t>Livland Group, JNP/5-34.3/16/192</t>
  </si>
  <si>
    <t>24200līgums</t>
  </si>
  <si>
    <t>19360VK;4840JNP</t>
  </si>
  <si>
    <r>
      <t xml:space="preserve">Zaļenieku pagasta kultūras nama energoefektivitāte </t>
    </r>
    <r>
      <rPr>
        <b/>
        <sz val="11"/>
        <color indexed="8"/>
        <rFont val="Times New Roman"/>
        <family val="1"/>
        <charset val="186"/>
      </rPr>
      <t>TP izstrāde</t>
    </r>
  </si>
  <si>
    <t>30.05.2017 tika izsludināts iepirkums,bet tika pārtraukts, jo piedāvātā cena par būvprojektu bija augstākā nekā plānotā. Atkārtoti iepirkums tiks virzīts 2018.gadā.</t>
  </si>
  <si>
    <t>Elejas pagasta Sporta halles būvniecība 1.kārta</t>
  </si>
  <si>
    <t>TP tiks nodots 2017.gadā, bet būvdarbi tiks uzsākti 2018.gadā</t>
  </si>
  <si>
    <t>Elejas muižas parka teritorijas infrastruktūras atjaunošana II kārta -tehniskais projekts</t>
  </si>
  <si>
    <t>Livland Group, JNP/5-34.2.3/16/106, 1, 2 kārta, jo 1.kārtai pagarinājums, lai VKPAI varētu sniegt kopēju atzinumu</t>
  </si>
  <si>
    <r>
      <t xml:space="preserve">Kalnciema pagasta vidusskolas telpu renovācija un teritorijas labiekārtošana </t>
    </r>
    <r>
      <rPr>
        <b/>
        <sz val="11"/>
        <color indexed="8"/>
        <rFont val="Times New Roman"/>
        <family val="1"/>
        <charset val="186"/>
      </rPr>
      <t>TP izstrāde</t>
    </r>
  </si>
  <si>
    <t>Projektēšanas birojs AUSTRUMI, Nr. JNP/5-34.3/16/198</t>
  </si>
  <si>
    <r>
      <t>13</t>
    </r>
    <r>
      <rPr>
        <b/>
        <sz val="11"/>
        <color indexed="8"/>
        <rFont val="Times New Roman"/>
        <family val="1"/>
        <charset val="186"/>
      </rPr>
      <t>*</t>
    </r>
  </si>
  <si>
    <t>Valgundes pagasta IKSC „Avoti” energoefektivitāte, katlu mājas rekonstrukcija un PII ēkas pieslēgšana katlu mājai, PII renovācija, pagasta ēkas renovācija</t>
  </si>
  <si>
    <t>TP izstrādāts 2017,gadā, bet būvniecības darbi tiks plānoti 2018.gadā, jo šogad objekti netika piesaistīti ES struktūrfondiem</t>
  </si>
  <si>
    <r>
      <t xml:space="preserve">Staļģenes vidusskolas teritorijas labiekārtošana </t>
    </r>
    <r>
      <rPr>
        <b/>
        <sz val="11"/>
        <color indexed="8"/>
        <rFont val="Times New Roman"/>
        <family val="1"/>
        <charset val="186"/>
      </rPr>
      <t>TP izstrāde</t>
    </r>
  </si>
  <si>
    <t>17.01.2017 tika izsludināts iepirkums,bet tika pārtraukts, jo piedāvātā cena par būvprojektu bija augstākā nekā plānotā. Atkārtoti iepirkums tiks virzīts 2018.gadā.</t>
  </si>
  <si>
    <t>Svētes pamatskolas vecās ēkas daļas pārbūve (2017.gada aizņēmuma daļa)</t>
  </si>
  <si>
    <t>Informācijas tehnoloģiju iegāde Jelgavas novada pašvaldības izglītības iestādēs mācību procesa nodrošināšanai</t>
  </si>
  <si>
    <t>Izglītības pārvaldes skaidrojums- netiks izņemts 2017.gadā</t>
  </si>
  <si>
    <r>
      <t xml:space="preserve">SARC Elejas filiāles Lietuvas ielā 19a ēkas energoefektivitāte un rekonstrukcija </t>
    </r>
    <r>
      <rPr>
        <b/>
        <sz val="11"/>
        <color indexed="8"/>
        <rFont val="Times New Roman"/>
        <family val="1"/>
        <charset val="186"/>
      </rPr>
      <t>TP izstrāde</t>
    </r>
  </si>
  <si>
    <r>
      <t xml:space="preserve">SARC Elejas filiāles Lietuvas 19 ēkas rekonstrukcija un teritorijas labiekārtošana </t>
    </r>
    <r>
      <rPr>
        <b/>
        <sz val="11"/>
        <color indexed="8"/>
        <rFont val="Times New Roman"/>
        <family val="1"/>
        <charset val="186"/>
      </rPr>
      <t>TP izstrāde</t>
    </r>
  </si>
  <si>
    <r>
      <t xml:space="preserve">Kvalitatīvu sociālo pakalpojumu attīstība deinstitucionalizācijas nodrošināšanai Kalnciema pagasta Draudzības iela 3 </t>
    </r>
    <r>
      <rPr>
        <b/>
        <sz val="11"/>
        <color indexed="8"/>
        <rFont val="Times New Roman"/>
        <family val="1"/>
        <charset val="186"/>
      </rPr>
      <t>TP izstrāde</t>
    </r>
  </si>
  <si>
    <t>VK aizņēmums26015</t>
  </si>
  <si>
    <t xml:space="preserve">Kopā </t>
  </si>
  <si>
    <t>*2017.gadā plānots izstrādāt tehnisko projektu (TP) dokumentāciju un būvniecību īstenot tikai ES struktūrfondu piesaistes gadījumā</t>
  </si>
  <si>
    <t>Pašvaldības autonomo funkciju veikšanai nepieciešamā transporta (autobusu) iegādei</t>
  </si>
  <si>
    <t>Samazināta aizņēmuma summa oktobra grozījumos</t>
  </si>
  <si>
    <t xml:space="preserve">Atmaksāta Valsts kasē aizņēmuma dala </t>
  </si>
  <si>
    <t>1.Valgundes pagasta IKSC „Avoti” energoefektivitāte, katlu mājas rekonstrukcija un PII ēkas pieslēgšana katlu mājai, PII renovācija, pagasta ēkas renovācija 2017.gada nogalē netiks uzsākta (700 000 euro) ;
2.Staļģenes vidusskolas teritorijas labiekārtošana TP izstrāde 2017.gada nogalē netiks uzsākta (15 500 euro);
3.Informācijas tehnoloģiju iegāde Jelgavas novada pašvaldības izglītības iestādēs mācību procesa nodrošināšanai 2017.gada nogalē netiks īstenota - ņemot vērā 9 mēnešu izpildi, izvērtējot izmaiņas saistībā ar skolu tīkla izmaiņām  un IT nodrošinājuma izvērtējumu izglītības iestādēs, tika pieņemts lēmums līdz gada beigām iegādāties atsevišķas datortehnikas vienības, lai nodrošinātu kvalitatīvu mācību procesu un neiegādāties sākotnēji no gada sākuma plānoto IT aprīkojumu piesaistot Valsts kases aizņēmuma finansējumu 145 000 euro apmērā - samazināts plānotais aizņēmums</t>
  </si>
  <si>
    <t>Attīstības nodaļa</t>
  </si>
  <si>
    <t>Papildfinansējums iedzīvotāju projektu līdzfinansējumam konkursa “Mēs savai videi” ietvaros</t>
  </si>
  <si>
    <t>Sesavas tautas namam pilna skatuves seguma demontēšanai un nomaiņai</t>
  </si>
  <si>
    <t>Sportista dalībai Latvijas Lakrosa izlases organizētā treniņnometnē - saistīto izdevumu segšanai</t>
  </si>
  <si>
    <t>Sportistes dalībai starptautiskās sacensībās - saistīto izdevumu segšanai</t>
  </si>
  <si>
    <t>Centrālā administrācija</t>
  </si>
  <si>
    <t>Centrālās administrācijas ēkas 22 kabinetu logu aprīkošanai ar rullo žalūzijām</t>
  </si>
  <si>
    <t xml:space="preserve">Piemaksas par papildus darbu Novada svētku organizēšanā  </t>
  </si>
  <si>
    <t>Naudas balvas piešķiršanai Vilces pamatskolas tehniskajiem darbiniekiem saistībā ar novada Pateicības raksta pasniegšanu</t>
  </si>
  <si>
    <t>Ugunsgrēka atklāšanas un trauksmes signalizācijas sistēmas atjaunošanai dienesta viesnīcas ēkā</t>
  </si>
  <si>
    <t>Līvbērzes Romas katoļu baznīca</t>
  </si>
  <si>
    <t>Līvbērzes Romas katoļu baznīcas ēkas grīdas renovācijai</t>
  </si>
  <si>
    <t xml:space="preserve">Jauniešu deju kolektīvs Tracis </t>
  </si>
  <si>
    <t>Dalībai 10.starptautiskā folkloras festivālā "Dejas mieram" Izraēlā 02.-09.10.2017.</t>
  </si>
  <si>
    <t>Ēkas Dzelzceļnieku ielā 6, Elejā elektrotīkla pieslēguma ierīkošanai</t>
  </si>
  <si>
    <t>Par personīgo ieguldījumu piemaksas Bāriņtiesas darbiniecēm ikgadējā Jelgavas novada audžuģimeņu, aizbildņu un adoptēto vasaras salidojuma pasākuma organizēšanā un nodrošināšanā</t>
  </si>
  <si>
    <t>Vircavas vidusskolas Platones filiāles ēkas labierīcību remontiem</t>
  </si>
  <si>
    <t>Zaļenieku kapličas elektro pieslēguma projekta izstrādei</t>
  </si>
  <si>
    <t>Naudas balvas piešķiršanai Sporta centra darbiniekiem par augstā kvalitātē nodrošinātu dalību Latvijas IV Olimpiādē, Jelgavas novada sporta svētkos, Jelgavas novada Senioru sporta spēlēs, Jelgavas novada pagastu sporta svētkos</t>
  </si>
  <si>
    <t>Zaļenieku teritorijas apsaimniekošanas struktūrai autobusam FORD TRANSIT ziemas riepu iegādei</t>
  </si>
  <si>
    <t>Svētes pagasta sporta halle</t>
  </si>
  <si>
    <t>Svētes pagasta sporta zāles jumta remontam</t>
  </si>
  <si>
    <t>Sesavas tautas nams</t>
  </si>
  <si>
    <t>Vilces pamatskola</t>
  </si>
  <si>
    <t xml:space="preserve">Lakrosists Raitis Žebrovskis </t>
  </si>
  <si>
    <t xml:space="preserve">BMX riteņbraucēja Paula Zavinska </t>
  </si>
  <si>
    <t>Zaļenieku komerciālās un  amatniecības vidusskola</t>
  </si>
  <si>
    <t>Centrālās administrācijas Kanceleja</t>
  </si>
  <si>
    <t>Vircavas vidusskolas Platones filiāle</t>
  </si>
  <si>
    <t>Zaļenieku pagasta pārvalde</t>
  </si>
  <si>
    <t>Sporta centrs</t>
  </si>
  <si>
    <t>Arhivāra amatalgas palielinājumam no 2017.gada 1.jūnija</t>
  </si>
  <si>
    <t>Līgumsodu un procentu nomaksa</t>
  </si>
  <si>
    <t>Atbalsts ģimenēm ar bērniem (EKKK 6322) samazinājums par 13650 EUR, jo samazinājies novadā trūcīgo ģimeņu skaits, samazinājums par 4000 EUR, Atbalsts bezdarba gadījumā samazinājums par 1550 EUR nav pieprasījuma, specilizēto transporta līdzekļu kompensācija  650 EUR uz struktīru 10.7000002</t>
  </si>
  <si>
    <t xml:space="preserve">Norēķini ar pašvaldībām par sniegtajiem sociālās aprūpes pakalojumiem  novirzīti uz EKK 3200 pakalpojumiem </t>
  </si>
  <si>
    <t>Projekts "Atver sirdi Zemgalei" līdzdalības maksājums no Jelgavas pilsētas domes</t>
  </si>
  <si>
    <t>Maksas pakalpojuma ieņēmumi par darbinieku ēdināšana  SARC "Kalnciems" 753 EUR, maksa par personu uzturēšanos sociāls aprūpes iestādēs 8000 EUR, par telpu īri ieņēmumi 214 EUR, projekts "Atver sirdi Zemgalei" līdzfinansējums no pakalpojuma saņēmēja, Latvijas Pasts VAS par pārtraukto pasta izdevumu piegādi 46 EUR</t>
  </si>
  <si>
    <t>Klasifikācijas kodu  maiņa - novirzīti no senioru pasākumu organizēšanas ekskursijām no transporta pakalojumiem uz (EKK 2322) degvielas izdevumu samaksai  - 1601 EUR. No Aktivitāšu centra Valgundes pagastā "Tīreļi" pārcelti iestādes uzturēšanas līdzekļi -1628 EUR ( EKK 2244) uz pamatlīdzekļu iegādes izdevumiem - pandusa iegādei (EKK 5250). Aktivitāšu centrā Glūdas pagastā "Zemgale" elektro apgaismojuma nomaiņas pakalpojumam, lai nodrošinātu  apmeklētājiem atbilstošu kvalitāti lielajā nodarbību telpā (EKK2241) veikti grozījumi par 3242 EUR, SARC "Kalnciems"samazināts transporta pakalpojumiem (EKK 2233) par 300 EUR nebija nepieciešams pārvadāt guļošus klientus, samazināts pārējiem pakalpojumiem izdevumiem (EKK 2279) par 300 EUR atcelts vasaras svētku  pasākums, ietaupījums izdevumiem par saņemtajiem apmācības pakalpojumiem (EKK2235) bezmaksas kursi -238 EUR</t>
  </si>
  <si>
    <t>SARC "Eleja" bērnu nodaļas autmašīnas CSDD nodokļa nomaksa</t>
  </si>
  <si>
    <t>SIA "Milur"un biedrības "Latvijas samariešu apvienības" slimnieku pārvadājums  ar speciālo transportu</t>
  </si>
  <si>
    <t xml:space="preserve">No transporta pakalpojumiem (EKK2233)  uz degvielas izdevumiem (EKK2322) senioru pasākumu organizēšanai 1601 EUR,  SARC "Staļģene" palielinājums zāļu iegādei (EKK2341) par 600 EUR SARC "Kalnciems" palielinājums higēnas prasību ievērošanai nomainītas atkritumu  tvertnes un citi pasākumi saistībā ar higēnas ievērošanu iestādē  (EKK 2312, EKK2369,EKK 2361) palielinājums par 1705 EUR,  Līvbērzes pagasta aktivitātes centrs - Līvbērze iegādāti materiāli (EKK2350) kabineta remontam Ceriņu ielā 2 1702 EUR, Elejas bērnu namam degvielai palielinājums (EKK 2322) par 230 EUR, sakarā ar bērnu ārsta apmeklējumiem </t>
  </si>
  <si>
    <t>Datorprogrammas "Kurmis"- SARC "Kalnciems" ēdnīcas iegādei</t>
  </si>
  <si>
    <t>Novirzīts uz inventāra (EKK 2312) ergonomisko biroja krēslu iegādei 2000 EUR un uz saimniecības preču (EKK2350) iegādei</t>
  </si>
  <si>
    <t xml:space="preserve">Staļģenes dienesta viesnīcas sniegto pakalpojumu palielinājums saskaņā ar faktisko izpildi </t>
  </si>
  <si>
    <t>Sakarā ar to, ka sportistu pārvadājumiem nav iespējams piesaistīt Jelgavas novada pašvaldības autotransportu, degvielas iegādei plānotais finansējums novirzīts transporta ārpakalpojumu izdevumu segšanai</t>
  </si>
  <si>
    <r>
      <t xml:space="preserve">Sakarā ar to, ka Sporta centrs sacensību organizēšanai izmanto pagasta sporta būvju telpas nevis īrē no pilsētas, ietaupījums novirzīts pārvietojamā ekrāna iegādei </t>
    </r>
    <r>
      <rPr>
        <b/>
        <sz val="10"/>
        <rFont val="Times New Roman"/>
        <family val="1"/>
        <charset val="186"/>
      </rPr>
      <t>-1000EUR</t>
    </r>
    <r>
      <rPr>
        <sz val="10"/>
        <rFont val="Times New Roman"/>
        <family val="1"/>
        <charset val="186"/>
      </rPr>
      <t xml:space="preserve">, kopētāju iegādes pārtēriņa segšanai </t>
    </r>
    <r>
      <rPr>
        <b/>
        <sz val="10"/>
        <rFont val="Times New Roman"/>
        <family val="1"/>
        <charset val="186"/>
      </rPr>
      <t xml:space="preserve">-145 EUR </t>
    </r>
    <r>
      <rPr>
        <sz val="10"/>
        <rFont val="Times New Roman"/>
        <family val="1"/>
        <charset val="186"/>
      </rPr>
      <t>un budžeta nodokļu maksājumu segšanai -</t>
    </r>
    <r>
      <rPr>
        <b/>
        <sz val="10"/>
        <rFont val="Times New Roman"/>
        <family val="1"/>
        <charset val="186"/>
      </rPr>
      <t xml:space="preserve"> </t>
    </r>
    <r>
      <rPr>
        <sz val="10"/>
        <rFont val="Times New Roman"/>
        <family val="1"/>
        <charset val="186"/>
      </rPr>
      <t xml:space="preserve">autotransporta ceļa nodokļu segšanai  </t>
    </r>
    <r>
      <rPr>
        <b/>
        <sz val="10"/>
        <rFont val="Times New Roman"/>
        <family val="1"/>
        <charset val="186"/>
      </rPr>
      <t>-260EUR</t>
    </r>
  </si>
  <si>
    <r>
      <t xml:space="preserve">Sakarā ar to, ka sportistu pārvadājumiem nav iespējams piesaistīt Jelgavas novada pašvaldības autotransporu, degvielas iegādei plānotais finansējums novirzīts transporta ārpakalpojumu izdevumu segšanai </t>
    </r>
    <r>
      <rPr>
        <b/>
        <sz val="10"/>
        <rFont val="Times New Roman"/>
        <family val="1"/>
        <charset val="186"/>
      </rPr>
      <t>-1037 EUR</t>
    </r>
    <r>
      <rPr>
        <sz val="10"/>
        <rFont val="Times New Roman"/>
        <family val="1"/>
        <charset val="186"/>
      </rPr>
      <t>;
Sakarā ar to, ka plānojot 2017.gada budžetu degvielas iegādei paredzētas finansējums 1 litram bija 1.20EUR, faktiski izmaksas ir lētākas, ietaupījums novirzīts Zaļenieku KAVSK sporta zāles telpu remontdarbu pārtēriņa segšanai saskaņā ar līgumu SC/4-2/17/72 -</t>
    </r>
    <r>
      <rPr>
        <b/>
        <sz val="10"/>
        <rFont val="Times New Roman"/>
        <family val="1"/>
        <charset val="186"/>
      </rPr>
      <t>3434 EUR</t>
    </r>
  </si>
  <si>
    <t>Sakarā ar to, ka Sporta centrs sacensību organizēšanai izmanto pagasta sporta būvju telpas nevis īrē no pilsētas, ietaupījums novirzīts autotransporta ceļa nodokļu segšanai</t>
  </si>
  <si>
    <t>Valdības funkcijas maiņa nemainot mērķi. Novirzīts no Kalnciema vidusskolas sporta halles budžeta tāmes (sports 09.funkcija) žoga ap volejbola laukuma pie IKSC Avoti izbūvei</t>
  </si>
  <si>
    <r>
      <t xml:space="preserve">Sakarā ar to, ka Sporta centrs sacensību organizēšanai izmanto pagasta sporta būvju telpas nevis īrē no pilsētas, ietaupījums novirzīts pārvietojamā ekrāna iegādei </t>
    </r>
    <r>
      <rPr>
        <b/>
        <sz val="10"/>
        <rFont val="Times New Roman"/>
        <family val="1"/>
        <charset val="186"/>
      </rPr>
      <t>+1000EUR</t>
    </r>
    <r>
      <rPr>
        <sz val="10"/>
        <rFont val="Times New Roman"/>
        <family val="1"/>
        <charset val="186"/>
      </rPr>
      <t xml:space="preserve"> un kopētāju iegādes pārtēriņa segšanai </t>
    </r>
    <r>
      <rPr>
        <b/>
        <sz val="10"/>
        <rFont val="Times New Roman"/>
        <family val="1"/>
        <charset val="186"/>
      </rPr>
      <t>+145 EUR</t>
    </r>
  </si>
  <si>
    <r>
      <t xml:space="preserve">Sakarā ar to, ka dienas naudas sportistiem turpmāk netiks maksātas, finansējums novirzīts trenažieru iegādei </t>
    </r>
    <r>
      <rPr>
        <b/>
        <sz val="10"/>
        <rFont val="Times New Roman"/>
        <family val="1"/>
        <charset val="186"/>
      </rPr>
      <t>+1050 EUR</t>
    </r>
  </si>
  <si>
    <r>
      <t xml:space="preserve">Sakarā ar to, ka dienas naudas sportistiem pagastu čempionātos turpmāk netiks maksātas, finansējums novirzīts pagastu sporta būvju (sporta 09.funkcija) komunālo maksājumu pārtēriņa segšanai (elektrības un ūdens patēriņš pēc fakta) </t>
    </r>
    <r>
      <rPr>
        <b/>
        <sz val="10"/>
        <rFont val="Times New Roman"/>
        <family val="1"/>
        <charset val="186"/>
      </rPr>
      <t>+1800 EUR</t>
    </r>
  </si>
  <si>
    <r>
      <t>Zaļenieku KAVSK sporta zāles telpu remontdarbi (līgums SC/4-2/17/72) izmaksāja dārgāk nekā sākotnēji bija plānots, finansējums +</t>
    </r>
    <r>
      <rPr>
        <b/>
        <sz val="10"/>
        <rFont val="Times New Roman"/>
        <family val="1"/>
        <charset val="186"/>
      </rPr>
      <t>1500EUR</t>
    </r>
    <r>
      <rPr>
        <sz val="10"/>
        <rFont val="Times New Roman"/>
        <family val="1"/>
        <charset val="186"/>
      </rPr>
      <t xml:space="preserve"> apmērā novirzīts no Zaļenieku KAVSK zibensnovedēja ierīkošanas finansējuma (darbi atlikti uz 2018.gadu) un </t>
    </r>
    <r>
      <rPr>
        <b/>
        <sz val="10"/>
        <rFont val="Times New Roman"/>
        <family val="1"/>
        <charset val="186"/>
      </rPr>
      <t>+3434 EUR</t>
    </r>
    <r>
      <rPr>
        <sz val="10"/>
        <rFont val="Times New Roman"/>
        <family val="1"/>
        <charset val="186"/>
      </rPr>
      <t xml:space="preserve"> novirzīti no degvielas ekonomijas ( plānojot 2017.gada budžetu degvielas iegādei paredzētas finansējums 1 litram bija 1.20EUR, faktiski izmaksas ir lētākas) ;
Ugunsdrošības signalizācijas izbūve Vircavas sporta hallē izmaksāja lētāk nekā bija ieplānots, ieekonomētie līdzekļi novirzīti Vircavas sporta halles ārdurvju nomaiņai +</t>
    </r>
    <r>
      <rPr>
        <b/>
        <sz val="10"/>
        <rFont val="Times New Roman"/>
        <family val="1"/>
        <charset val="186"/>
      </rPr>
      <t>1200EUR</t>
    </r>
    <r>
      <rPr>
        <sz val="10"/>
        <rFont val="Times New Roman"/>
        <family val="1"/>
        <charset val="186"/>
      </rPr>
      <t xml:space="preserve">;
Vilces pamatskolas dušas telpu remontdarbi veikti pašu spēkiem, remontdarbiem plānotais finansējums novirzīts remonta materiālu iegādei </t>
    </r>
    <r>
      <rPr>
        <b/>
        <sz val="10"/>
        <rFont val="Times New Roman"/>
        <family val="1"/>
        <charset val="186"/>
      </rPr>
      <t>-700EUR</t>
    </r>
    <r>
      <rPr>
        <sz val="10"/>
        <rFont val="Times New Roman"/>
        <family val="1"/>
        <charset val="186"/>
      </rPr>
      <t xml:space="preserve">;
Sakarā ar to, ka Zaļenieku KAVSK sporta halles ventilācijas sistēmas remonts izmaksāja lētāk nekā sākotnēji bija plānots, ietaupījums novirzīts Zaļenieku KAVSK kurināmā iegādei saskaņā ar faktisko izpildi </t>
    </r>
    <r>
      <rPr>
        <b/>
        <sz val="10"/>
        <rFont val="Times New Roman"/>
        <family val="1"/>
        <charset val="186"/>
      </rPr>
      <t>-1000EUR</t>
    </r>
  </si>
  <si>
    <r>
      <t xml:space="preserve">Novirzīts daļēji no Zaļenieku KAVSK ventilācijas sistēmas remontdarbu ietapījuma Zaļenieku KAVSK kurināmā iegādei </t>
    </r>
    <r>
      <rPr>
        <b/>
        <sz val="10"/>
        <rFont val="Times New Roman"/>
        <family val="1"/>
        <charset val="186"/>
      </rPr>
      <t>+1000EUR</t>
    </r>
    <r>
      <rPr>
        <sz val="10"/>
        <rFont val="Times New Roman"/>
        <family val="1"/>
        <charset val="186"/>
      </rPr>
      <t>;
Vilces pamatskolas dušas telpu remontdarbi veikti pašu spēkiem, remontdarbiem plānotais finansējums novirzīts remonta materiālu iegādei +</t>
    </r>
    <r>
      <rPr>
        <b/>
        <sz val="10"/>
        <rFont val="Times New Roman"/>
        <family val="1"/>
        <charset val="186"/>
      </rPr>
      <t>700EUR</t>
    </r>
  </si>
  <si>
    <t>Papildus novirzīts no ieņēmumu daļas PVN nomaksai par Staļgenes dienesta viesnīcas sniegtajiem maksas pakalpojumiem</t>
  </si>
  <si>
    <r>
      <t xml:space="preserve">Novirzīts mēbeļu iegādei no Staļģenes vidusskolas dienesta viesnīcas sniegtajiem pakalpojumiem  </t>
    </r>
    <r>
      <rPr>
        <b/>
        <sz val="10"/>
        <rFont val="Times New Roman"/>
        <family val="1"/>
        <charset val="186"/>
      </rPr>
      <t>+1300 EUR</t>
    </r>
    <r>
      <rPr>
        <sz val="10"/>
        <rFont val="Times New Roman"/>
        <family val="1"/>
        <charset val="186"/>
      </rPr>
      <t xml:space="preserve"> un daļēji no sportistu dienas naudām (turpmāk netiks maksātas), līgums SC/4-2/17/68 </t>
    </r>
  </si>
  <si>
    <t>Krāsainā printera iegādes cenas precizējums</t>
  </si>
  <si>
    <r>
      <t>Valdības funkcijas maiņa nemainot mērķi. Novirzīts Valgundes sporta pasākumu budžeta tāmē (sports 08.funkcija) žoga ap volejbola laukuma pie IKSC Avoti izbūvei -</t>
    </r>
    <r>
      <rPr>
        <b/>
        <sz val="10"/>
        <rFont val="Times New Roman"/>
        <family val="1"/>
        <charset val="186"/>
      </rPr>
      <t>497EUR;</t>
    </r>
    <r>
      <rPr>
        <sz val="10"/>
        <rFont val="Times New Roman"/>
        <family val="1"/>
        <charset val="186"/>
      </rPr>
      <t xml:space="preserve">
Ugunsdrošības signalizācijas izbūve Vircavas sporta hallē izmaksāja lētāk nekā bija ieplānots, ieekonomētie līdzekļi novirzīti Vircavas sporta halles ārdurvju nomaiņai </t>
    </r>
    <r>
      <rPr>
        <b/>
        <sz val="10"/>
        <rFont val="Times New Roman"/>
        <family val="1"/>
        <charset val="186"/>
      </rPr>
      <t xml:space="preserve">-1200EUR;
</t>
    </r>
    <r>
      <rPr>
        <sz val="10"/>
        <rFont val="Times New Roman"/>
        <family val="1"/>
        <charset val="186"/>
      </rPr>
      <t>Zaļenieku KAVSK sporta zāles telpu remontdarbi (līgums SC/4-2/17/72) izmaksāja dārgāk nekā sākotnēji bija plānots, finansējums -</t>
    </r>
    <r>
      <rPr>
        <b/>
        <sz val="10"/>
        <rFont val="Times New Roman"/>
        <family val="1"/>
        <charset val="186"/>
      </rPr>
      <t>1500EUR</t>
    </r>
    <r>
      <rPr>
        <sz val="10"/>
        <rFont val="Times New Roman"/>
        <family val="1"/>
        <charset val="186"/>
      </rPr>
      <t xml:space="preserve"> apmērā novirzīts no Zaļenieku KAVSK zibensnovedēja ierīkošanas finansējuma (darbi atlikti uz 2018.gadu)</t>
    </r>
  </si>
  <si>
    <r>
      <t xml:space="preserve">Novirzīts no komandējumu finansējuma īsfilmas "Spertālu capriccio" režijai </t>
    </r>
    <r>
      <rPr>
        <b/>
        <sz val="10"/>
        <rFont val="Times New Roman"/>
        <family val="1"/>
        <charset val="186"/>
      </rPr>
      <t xml:space="preserve">+1100 EUR un </t>
    </r>
    <r>
      <rPr>
        <sz val="10"/>
        <rFont val="Times New Roman"/>
        <family val="1"/>
        <charset val="186"/>
      </rPr>
      <t xml:space="preserve">ar  pasākumu organizēšanu saistīto uzņēmuma un autoratlīdzības līgumu slēgšanai </t>
    </r>
    <r>
      <rPr>
        <b/>
        <sz val="10"/>
        <rFont val="Times New Roman"/>
        <family val="1"/>
        <charset val="186"/>
      </rPr>
      <t>2700 EUR</t>
    </r>
  </si>
  <si>
    <r>
      <t xml:space="preserve">Sakarā ar to, ka brauciens pie sadarbības partneriem tika atcelts (transporta ārpakalpojumi), finansējums novirzīts ar  pasākumu organizēšanu saistīto uzņēmuma un autoratlīdzības līgumu slēgšanai </t>
    </r>
    <r>
      <rPr>
        <b/>
        <sz val="10"/>
        <rFont val="Times New Roman"/>
        <family val="1"/>
        <charset val="186"/>
      </rPr>
      <t xml:space="preserve">2700 EUR; </t>
    </r>
    <r>
      <rPr>
        <sz val="10"/>
        <rFont val="Times New Roman"/>
        <family val="1"/>
        <charset val="186"/>
      </rPr>
      <t xml:space="preserve">novirzīts Vircavas tautas nama kamīna zāles grīdas remontam </t>
    </r>
    <r>
      <rPr>
        <b/>
        <sz val="10"/>
        <rFont val="Times New Roman"/>
        <family val="1"/>
        <charset val="186"/>
      </rPr>
      <t>-1100 EUR</t>
    </r>
  </si>
  <si>
    <r>
      <t xml:space="preserve">Sakarā ar to, ka Vilces Tautas nama kurināmā iegāde šogad vairs nav nepieciešama, finansējums </t>
    </r>
    <r>
      <rPr>
        <b/>
        <sz val="10"/>
        <rFont val="Times New Roman"/>
        <family val="1"/>
        <charset val="186"/>
      </rPr>
      <t>1500 EUR</t>
    </r>
    <r>
      <rPr>
        <sz val="10"/>
        <rFont val="Times New Roman"/>
        <family val="1"/>
        <charset val="186"/>
      </rPr>
      <t xml:space="preserve"> apmērā, amatierkolektīvu degvielai paredzētais, bet neizlietotais finansējums </t>
    </r>
    <r>
      <rPr>
        <b/>
        <sz val="10"/>
        <rFont val="Times New Roman"/>
        <family val="1"/>
        <charset val="186"/>
      </rPr>
      <t>790 EUR</t>
    </r>
    <r>
      <rPr>
        <sz val="10"/>
        <rFont val="Times New Roman"/>
        <family val="1"/>
        <charset val="186"/>
      </rPr>
      <t xml:space="preserve"> apmērā novirzīts  komunālo maksājumu izdevumu segšanai kultūras iestādēs saskaņā ar faktisko izpildi   (atkritumu izvešana, elektroenerģija, ūdens un kanalizācija)</t>
    </r>
  </si>
  <si>
    <t>Novirzīts no pakalpojumiem remontmateriālu iegādei (Zaļenieku un Svētes bibliotēku telpu remontdarbi un IKSC Avoti dušas telpu remonts)</t>
  </si>
  <si>
    <t>Veidojot vienotu preses iegādes sistēmu visās novada bibliotēkās, ir pieņemts lēmums piešķirt papildus finansējumu no kultūras pārvaldes kopbudžeta ekonomijas divām novada bibliotēkām un atteikties no preses sūtīšanas divreiz gadā, kas ir dārgāk nekā sūtīt visam gadam tekošā gada oktobrī, kad izdevniecības piedāvā īpašas atlaides</t>
  </si>
  <si>
    <r>
      <t xml:space="preserve">Daļēji izdevumu klasifikācijas koda maiņa, nemainot mērķi - mēbeļu iegāde nepārsniedzot 213 EUR par vienību </t>
    </r>
    <r>
      <rPr>
        <b/>
        <sz val="10"/>
        <rFont val="Times New Roman"/>
        <family val="1"/>
        <charset val="186"/>
      </rPr>
      <t>-4924 EUR</t>
    </r>
    <r>
      <rPr>
        <sz val="10"/>
        <rFont val="Times New Roman"/>
        <family val="1"/>
        <charset val="186"/>
      </rPr>
      <t xml:space="preserve">;
Kultūras iestāžu mēbeļu iepirkuma ietaupījums novirzīts datortehnikas iegādei </t>
    </r>
    <r>
      <rPr>
        <b/>
        <sz val="10"/>
        <rFont val="Times New Roman"/>
        <family val="1"/>
        <charset val="186"/>
      </rPr>
      <t>-2199 EUR</t>
    </r>
  </si>
  <si>
    <t>Plānoto pamatlīdzekļu iegādes ietaupījums (t.sk. kopētāji un ekrāni) novirzīts bibliotēku krājumu papildināšanai</t>
  </si>
  <si>
    <r>
      <t xml:space="preserve">Sakarā ar to, ka brauciens pie sadarbības partneriem tika atcelts, finansējums novirzīts īsfilmas "Spertālu capriccio" (pasākumu cikls "Pa Arvīda Spertāla ceļu") uzņemšanai </t>
    </r>
    <r>
      <rPr>
        <b/>
        <sz val="10"/>
        <rFont val="Times New Roman"/>
        <family val="1"/>
        <charset val="186"/>
      </rPr>
      <t>+1600EUR</t>
    </r>
  </si>
  <si>
    <r>
      <t xml:space="preserve">Sakarā ar to, Kultūras pārvaldes kopējā budžetā ir iezveidojusies ekonomija (Nākotnes amatierteātra darbība uz laiku bija apturēta, Vircavas pagasta jauniešu deju kolektīvs ir likvidēts, Zaļenieku un Svētes bibliotēku plānotie remonta darbi tika veikti pašu spēkiem un kultūras iestāžu konsolidētā mēbeļu iepirkuma rezultāts) finansējums novirzīts 13 datoru komplektu iegādei, Kultūras pārvaldes iesniegums Budžeta komisijai JNP/4-24/17/324 </t>
    </r>
    <r>
      <rPr>
        <b/>
        <sz val="10"/>
        <rFont val="Times New Roman"/>
        <family val="1"/>
        <charset val="186"/>
      </rPr>
      <t>+10205EUR</t>
    </r>
  </si>
  <si>
    <t>Novirzīts ar pasākumu organizēšanu saistīto preču iegādei</t>
  </si>
  <si>
    <r>
      <t xml:space="preserve">Sakarā ar to, ka Glūdas pagasta Nākotnes amatierteātra darbība uz laiku tika apturēta un Vircavas pagasta jauniešu tautas deju kolektīvs ir likvidēts, atlīdzībai plānotais finansējums novirzīts pagastu transportlīdzekļu vadītāju virsstundu un darbu svētku dienās apmaksai, pildot Kultūras pārvaldes kolektīvu norīkojumus </t>
    </r>
    <r>
      <rPr>
        <b/>
        <sz val="10"/>
        <rFont val="Times New Roman"/>
        <family val="1"/>
        <charset val="186"/>
      </rPr>
      <t>3659 EUR</t>
    </r>
  </si>
  <si>
    <r>
      <t xml:space="preserve">Sakarā ar to, ka brauciens pie sadarbības partneriem tika atcelts, finansējums novirzīts īsfilmas "Spertālu capriccio" uzņemšanai </t>
    </r>
    <r>
      <rPr>
        <b/>
        <sz val="10"/>
        <rFont val="Times New Roman"/>
        <family val="1"/>
        <charset val="186"/>
      </rPr>
      <t xml:space="preserve">-1600 EUR </t>
    </r>
    <r>
      <rPr>
        <sz val="10"/>
        <rFont val="Times New Roman"/>
        <family val="1"/>
        <charset val="186"/>
      </rPr>
      <t xml:space="preserve">un režijai </t>
    </r>
    <r>
      <rPr>
        <b/>
        <sz val="10"/>
        <rFont val="Times New Roman"/>
        <family val="1"/>
        <charset val="186"/>
      </rPr>
      <t xml:space="preserve">-1100 EUR </t>
    </r>
    <r>
      <rPr>
        <sz val="10"/>
        <rFont val="Times New Roman"/>
        <family val="1"/>
        <charset val="186"/>
      </rPr>
      <t>(pasākumu cikls "Pa Arvīda Spertāla ceļu"); novirzīts kultūras iestāžu komunālo maksājumu segšanai -</t>
    </r>
    <r>
      <rPr>
        <b/>
        <sz val="10"/>
        <rFont val="Times New Roman"/>
        <family val="1"/>
        <charset val="186"/>
      </rPr>
      <t>1500 EUR</t>
    </r>
  </si>
  <si>
    <t>Ar pagastu svētku organizēšanu saistīto atrakciju īre izmaksāja lētāk nekā bija plānots budžetā, finansējums novirzīts Vircavas Tautas nama telekomunikāciju pakalpojumu (internets) jaunā izcenojuma starpības segšanai</t>
  </si>
  <si>
    <r>
      <t xml:space="preserve">Sakarā ar to, ka Vilces Tautas nama kurināmā iegāde šogad vairs nav nepieciešama, finansējums </t>
    </r>
    <r>
      <rPr>
        <b/>
        <sz val="10"/>
        <rFont val="Times New Roman"/>
        <family val="1"/>
        <charset val="186"/>
      </rPr>
      <t>+1500 EUR</t>
    </r>
    <r>
      <rPr>
        <sz val="10"/>
        <rFont val="Times New Roman"/>
        <family val="1"/>
        <charset val="186"/>
      </rPr>
      <t xml:space="preserve"> apmērā, amatierkolektīvu degvielai paredzētais, bet neizlietotais finansējums </t>
    </r>
    <r>
      <rPr>
        <b/>
        <sz val="10"/>
        <rFont val="Times New Roman"/>
        <family val="1"/>
        <charset val="186"/>
      </rPr>
      <t>+790 EUR</t>
    </r>
    <r>
      <rPr>
        <sz val="10"/>
        <rFont val="Times New Roman"/>
        <family val="1"/>
        <charset val="186"/>
      </rPr>
      <t xml:space="preserve"> apmērā un braucienam pie sadarbības partneriem neizmantotais finansējums </t>
    </r>
    <r>
      <rPr>
        <b/>
        <sz val="10"/>
        <rFont val="Times New Roman"/>
        <family val="1"/>
        <charset val="186"/>
      </rPr>
      <t xml:space="preserve">+1500 EUR </t>
    </r>
    <r>
      <rPr>
        <sz val="10"/>
        <rFont val="Times New Roman"/>
        <family val="1"/>
        <charset val="186"/>
      </rPr>
      <t>novirzīts  komunālo maksājumu izdevumu segšanai kultūras iestādēs saskaņā ar faktisko izpildi   (atkritumu izvešana, elektroenerģija, ūdens un kanalizācija)</t>
    </r>
  </si>
  <si>
    <r>
      <t xml:space="preserve">Novirzīts Vircavas tautas nama kamīna zāles grīdas remontdarbiem </t>
    </r>
    <r>
      <rPr>
        <b/>
        <sz val="10"/>
        <rFont val="Times New Roman"/>
        <family val="1"/>
        <charset val="186"/>
      </rPr>
      <t>+4235 EUR (</t>
    </r>
    <r>
      <rPr>
        <sz val="10"/>
        <rFont val="Times New Roman"/>
        <family val="1"/>
        <charset val="186"/>
      </rPr>
      <t>daļēji likvidētā jauniešu tautas deju kolektīva finansējums un brauciena (transporta ārpakalpojums) pie sadarbības partneriem finansējums);</t>
    </r>
    <r>
      <rPr>
        <b/>
        <sz val="10"/>
        <rFont val="Times New Roman"/>
        <family val="1"/>
        <charset val="186"/>
      </rPr>
      <t xml:space="preserve">
</t>
    </r>
    <r>
      <rPr>
        <sz val="10"/>
        <rFont val="Times New Roman"/>
        <family val="1"/>
        <charset val="186"/>
      </rPr>
      <t xml:space="preserve">Novirzīts papildus no kultūras pārvaldes kopējā neizlietotā finansējuma apsardzes pakalpojumu nomaksai līgums ar SIA Mega sargs </t>
    </r>
    <r>
      <rPr>
        <b/>
        <sz val="10"/>
        <rFont val="Times New Roman"/>
        <family val="1"/>
        <charset val="186"/>
      </rPr>
      <t>+1966 EUR</t>
    </r>
    <r>
      <rPr>
        <sz val="10"/>
        <rFont val="Times New Roman"/>
        <family val="1"/>
        <charset val="186"/>
      </rPr>
      <t xml:space="preserve">
Izdevumu koda maiņa nemainot mērķi - ugunsdrošības signalizācijas ierīkošana Sesavas tautas namā (uz pamatlīdzekļiem) </t>
    </r>
    <r>
      <rPr>
        <b/>
        <sz val="10"/>
        <rFont val="Times New Roman"/>
        <family val="1"/>
        <charset val="186"/>
      </rPr>
      <t>-2992 EUR</t>
    </r>
    <r>
      <rPr>
        <sz val="10"/>
        <rFont val="Times New Roman"/>
        <family val="1"/>
        <charset val="186"/>
      </rPr>
      <t>;
Remonta materiālu iegādei, jo remonts Zaļenieku un Svētes bibliotēkās, kā arī IKSC Avoti dušas telpās veikts pašu spēkiem -</t>
    </r>
    <r>
      <rPr>
        <b/>
        <sz val="10"/>
        <rFont val="Times New Roman"/>
        <family val="1"/>
        <charset val="186"/>
      </rPr>
      <t>2975 EUR</t>
    </r>
  </si>
  <si>
    <r>
      <t xml:space="preserve">Novirzīts no pamatīdzekļiem, bez mērķa maiņas- mēbeļu iegādei nepārsniedzot 213 EUR par vienību </t>
    </r>
    <r>
      <rPr>
        <b/>
        <sz val="10"/>
        <rFont val="Times New Roman"/>
        <family val="1"/>
        <charset val="186"/>
      </rPr>
      <t>+4924 EUR</t>
    </r>
    <r>
      <rPr>
        <sz val="10"/>
        <rFont val="Times New Roman"/>
        <family val="1"/>
        <charset val="186"/>
      </rPr>
      <t xml:space="preserve">;
Sakarā ar to, ka brauciens pie sadarbības partneriem tika atcelts, finansējums novirzīts tautas tērpu iegādei (tērpi 2018.gada Dziesmu un deju svētkiu repertuāram) </t>
    </r>
    <r>
      <rPr>
        <b/>
        <sz val="10"/>
        <rFont val="Times New Roman"/>
        <family val="1"/>
        <charset val="186"/>
      </rPr>
      <t>+1000EUR</t>
    </r>
  </si>
  <si>
    <r>
      <t xml:space="preserve">Piešķirts no Rezerves fonda Sporta centra naudas balvu izmaksām, pamatojoties uz Sporta centra vadītāja V.Beitāna 2017.gada 1.septembra iesniegumu Nr. JNP/4-24/17/26, Budžeta komisijas lēmumu (sēdes protokols Nr.2-19./17/14, 19.§) </t>
    </r>
    <r>
      <rPr>
        <b/>
        <sz val="10"/>
        <rFont val="Times New Roman"/>
        <family val="1"/>
        <charset val="186"/>
      </rPr>
      <t>+ 1549 EUR</t>
    </r>
    <r>
      <rPr>
        <sz val="10"/>
        <rFont val="Times New Roman"/>
        <family val="1"/>
        <charset val="186"/>
      </rPr>
      <t xml:space="preserve">;
Izdevumu klasifikācijas koda maiņa nemainot mērķi, ir mainīts apmaksas veids (rēķins par sniegtajiem pakalpojumiem) - pagastu sacensību/čempionātu organizēšana un tiesāšana </t>
    </r>
    <r>
      <rPr>
        <b/>
        <sz val="10"/>
        <rFont val="Times New Roman"/>
        <family val="1"/>
        <charset val="186"/>
      </rPr>
      <t>-2344 EUR</t>
    </r>
  </si>
  <si>
    <r>
      <t xml:space="preserve">Sporta centra inventāra noliktavas piebūves izmaksas ir lielākas nekā sākotnēji bija plānots, līgums SC/4-2/17/77, novirzīts telpu remontdarbu veikšanai </t>
    </r>
    <r>
      <rPr>
        <b/>
        <sz val="10"/>
        <rFont val="Times New Roman"/>
        <family val="1"/>
        <charset val="186"/>
      </rPr>
      <t>- 8 75 EUR</t>
    </r>
    <r>
      <rPr>
        <sz val="10"/>
        <rFont val="Times New Roman"/>
        <family val="1"/>
        <charset val="186"/>
      </rPr>
      <t xml:space="preserve">;
Sakarā ar to, ka dienas naudas sportistiem turpmāk netiks maksātas, finansējums novirzīts trenažieru iegādei </t>
    </r>
    <r>
      <rPr>
        <b/>
        <sz val="10"/>
        <rFont val="Times New Roman"/>
        <family val="1"/>
        <charset val="186"/>
      </rPr>
      <t xml:space="preserve">-1050 EUR, </t>
    </r>
    <r>
      <rPr>
        <sz val="10"/>
        <rFont val="Times New Roman"/>
        <family val="1"/>
        <charset val="186"/>
      </rPr>
      <t xml:space="preserve"> pagastu sporta būvju (sporta 09.funkcija) komunālo maksājumu pārtēriņa segšanai (elektrības un ūdens patēriņš pēc fakta) </t>
    </r>
    <r>
      <rPr>
        <b/>
        <sz val="10"/>
        <rFont val="Times New Roman"/>
        <family val="1"/>
        <charset val="186"/>
      </rPr>
      <t>-1800 EUR</t>
    </r>
    <r>
      <rPr>
        <sz val="10"/>
        <rFont val="Times New Roman"/>
        <family val="1"/>
        <charset val="186"/>
      </rPr>
      <t xml:space="preserve"> un mēbeļu iegādei pamatojoties uz līgumu SC/4-2/17/68 SIA Lazurīts S</t>
    </r>
  </si>
  <si>
    <r>
      <t xml:space="preserve">Piešķirts no rezerves fonda Svētes pagasta sporta zāles jumta remontam, pamatojoties uz Sporta centra vedītāja V.Beitāna iesniegumu JNP/4-24/17/309 un tirgus izpētes protokolu JNP/3-35/17/401, Budžeta komisijas lēmumu (sēdes protokols Nr.2-19.1/17/16,2.§) </t>
    </r>
    <r>
      <rPr>
        <b/>
        <sz val="10"/>
        <rFont val="Times New Roman"/>
        <family val="1"/>
        <charset val="186"/>
      </rPr>
      <t>+3635 EUR</t>
    </r>
    <r>
      <rPr>
        <sz val="10"/>
        <rFont val="Times New Roman"/>
        <family val="1"/>
        <charset val="186"/>
      </rPr>
      <t xml:space="preserve">;
Sporta centra inventāra noliktavas piebūves izmaksas ir lielākas nekā sākotnēji bija plānots, līgums SC/4-2/17/77, novirzīts no komandējumu braucieniem </t>
    </r>
    <r>
      <rPr>
        <b/>
        <sz val="10"/>
        <rFont val="Times New Roman"/>
        <family val="1"/>
        <charset val="186"/>
      </rPr>
      <t>+875EUR</t>
    </r>
  </si>
  <si>
    <r>
      <t xml:space="preserve">Sakarā ar to, ka audzēkņu ēdināšana sporta nometnēs daļēji tika segta no projektu līdzfinansējumiem, ietaupījums daļēji novirzīts Sporta centra transportlīdzekļu uzturēšanai  </t>
    </r>
    <r>
      <rPr>
        <b/>
        <sz val="10"/>
        <rFont val="Times New Roman"/>
        <family val="1"/>
        <charset val="186"/>
      </rPr>
      <t>+2708 EUR</t>
    </r>
  </si>
  <si>
    <t>Izdevumu klasifikācijas koda maiņa nemainot mērķi. Sakarā ar to, ka volejbola laukums Dzirniekos tika izbūvēts piesaistot uzņēmēju (apmaksas veids - par sniegtajiem pakalpojumiem), nevis pašu spēkiem, naudas līdzekļi novirzīti no materiālu iegādes plānotā finansējuma uz pamatlīdzekļiem - volejbola laukuma izbūve Dzirniekos, līgums SC/4-2/17/63</t>
  </si>
  <si>
    <r>
      <t xml:space="preserve">Sakarā ar to, ka audzēkņu ēdināšana sporta nometnēs daļēji tika segta no projektu naudām, ietaupījums novirzīts datorprogrammas iegādei (orientēšanās sportam nepieciešamo karšu zīmēšanai) </t>
    </r>
    <r>
      <rPr>
        <b/>
        <sz val="10"/>
        <rFont val="Times New Roman"/>
        <family val="1"/>
        <charset val="186"/>
      </rPr>
      <t xml:space="preserve">-600EUR, </t>
    </r>
    <r>
      <rPr>
        <sz val="10"/>
        <rFont val="Times New Roman"/>
        <family val="1"/>
        <charset val="186"/>
      </rPr>
      <t>pašpārvadājumu sertifikāta Sporta centra autobusam Ford Transit KU 1889 iegādes izdevumu segšanai -</t>
    </r>
    <r>
      <rPr>
        <b/>
        <sz val="10"/>
        <rFont val="Times New Roman"/>
        <family val="1"/>
        <charset val="186"/>
      </rPr>
      <t xml:space="preserve">188 EUR </t>
    </r>
    <r>
      <rPr>
        <sz val="10"/>
        <rFont val="Times New Roman"/>
        <family val="1"/>
        <charset val="186"/>
      </rPr>
      <t>un daļēji Sporta centra transportlīdzekļu uzturēšanai  -</t>
    </r>
    <r>
      <rPr>
        <b/>
        <sz val="10"/>
        <rFont val="Times New Roman"/>
        <family val="1"/>
        <charset val="186"/>
      </rPr>
      <t>2708 EUR</t>
    </r>
  </si>
  <si>
    <r>
      <t>Sakarā ar to, ka audzēkņu ēdināšana sporta nometnēs daļēji tika segta no projektu naudām, ietaupījums novirzīts datorprogrammas iegādei (orientēšanās sportam nepieciešamo karšu zīmēšanai) +</t>
    </r>
    <r>
      <rPr>
        <b/>
        <sz val="10"/>
        <rFont val="Times New Roman"/>
        <family val="1"/>
        <charset val="186"/>
      </rPr>
      <t>600EUR</t>
    </r>
    <r>
      <rPr>
        <sz val="10"/>
        <rFont val="Times New Roman"/>
        <family val="1"/>
        <charset val="186"/>
      </rPr>
      <t xml:space="preserve">, pašpārvadājumu sertifikāta Sporta centra autobusam Ford Transit KU 1889 iegādes izdevumu segšanai </t>
    </r>
    <r>
      <rPr>
        <b/>
        <sz val="10"/>
        <rFont val="Times New Roman"/>
        <family val="1"/>
        <charset val="186"/>
      </rPr>
      <t>+188 EUR</t>
    </r>
  </si>
  <si>
    <t>Sakarā ar to, ka volejbola laukums Dzirniekos tika izbūvēts piesaistot uzņēmēju (apmaksas veids - par sniegtajiem pakalpojumiem), naudas līdzekļi novirzīti no materiālu iegādes plānotā finansējuma, līgums SC/4-2/17/63</t>
  </si>
  <si>
    <r>
      <t xml:space="preserve">Piešķirts no rezerves fonda lakrosista Raita Žebrovska dalībai Latvijas Lakrosa izlases organizētā treniņnometnē, kas norisināsies 2017.gadā, laikā no 19.jūlija līdz 10.augustam Izraēlā, Jelgavas novada iedzīvotāja Raita Žebrovska iesniegums JNP/3-19.1/17/521-Ž, Budžeta komisijas 2017.gada 31.maija sēdes lēmums (protokols Nr.2-19.1/17/9,12.§), rīkojums JNP/3-2/17/114 + </t>
    </r>
    <r>
      <rPr>
        <b/>
        <sz val="10"/>
        <rFont val="Times New Roman"/>
        <family val="1"/>
        <charset val="186"/>
      </rPr>
      <t>500 EUR;</t>
    </r>
    <r>
      <rPr>
        <sz val="10"/>
        <rFont val="Times New Roman"/>
        <family val="1"/>
        <charset val="186"/>
      </rPr>
      <t xml:space="preserve">
Piešķirts no rezerves fonda BMX riteņbraucējas Paulas Zavinskas dalībai starptautiskās BMX sacensībās 2017.gada sezonā, Jelgavas novadā dzīvojošās Ievas Zavinskas iesniegums JNP/3-19.1/17/514-Z, Budžeta komisijas 2017.gada 31.maija lēmums (protokols Nr.2-19.1/17/9,13.§), rīkojums JNP/3-2/17/113 -+</t>
    </r>
    <r>
      <rPr>
        <b/>
        <sz val="10"/>
        <rFont val="Times New Roman"/>
        <family val="1"/>
        <charset val="186"/>
      </rPr>
      <t>500 EUR</t>
    </r>
    <r>
      <rPr>
        <sz val="10"/>
        <rFont val="Times New Roman"/>
        <family val="1"/>
        <charset val="186"/>
      </rPr>
      <t xml:space="preserve">;
Piešķirts no Rezerves fonda Sporta centra naudas balvu izmaksām, pamatojoties uz Sporta centra vadītāja V.Beitāna 2017.gada 1.septembra iesniegumu Nr. JNP/4-24/17/26, Budžeta komisijas sēdes lēmums (protokols Nr.2-19./17/14, 19.§) + </t>
    </r>
    <r>
      <rPr>
        <b/>
        <sz val="10"/>
        <rFont val="Times New Roman"/>
        <family val="1"/>
        <charset val="186"/>
      </rPr>
      <t>1549 EUR</t>
    </r>
    <r>
      <rPr>
        <sz val="10"/>
        <rFont val="Times New Roman"/>
        <family val="1"/>
        <charset val="186"/>
      </rPr>
      <t xml:space="preserve">;
Piešķirts no rezerves fonda Svētes pagasta sporta zāles jumta remontam, pamatojoties uz Sporta centra vedītāja V.Beitāna iesniegumu JNP/4-24/17/309 un tirgus izpētes protokolu JNP/3-35/17/401, Budžeta komisijas sēdes lēmums (protokols Nr.2-19.1/17/16,2.§) </t>
    </r>
    <r>
      <rPr>
        <b/>
        <sz val="10"/>
        <rFont val="Times New Roman"/>
        <family val="1"/>
        <charset val="186"/>
      </rPr>
      <t>+3635 EUR</t>
    </r>
    <r>
      <rPr>
        <sz val="10"/>
        <rFont val="Times New Roman"/>
        <family val="1"/>
        <charset val="186"/>
      </rPr>
      <t xml:space="preserve">;
Sakarā ar to, pašvaldības policija maina dienesta telpas no Jelgavas novada Sporta centra uz Jelgavas novada Svētes pagasta pārvaldes telpām, pašvaldības policijai funkciju nodrošināšanai nepieciešams iegādāties mēbeles 2 kabinetiem un 1 mācību telpai. Iepriekšējās mēbeles tiek atstātas Sporta centra vajadzībām. Līdz ar to no Sporta centra budžeta pašvaldības policijas budžetam tiek novirzīti 1640 EUR jaunu mēbeļu iegādei. Pašvaldības policijas priekšnieka p.i.  Ineses Tarvidas iesniegums Nr. JNP/4-24/17/262 un Budžeta komisijas sēdes protokols Nr.2-19./17/14, 1.§ - </t>
    </r>
    <r>
      <rPr>
        <b/>
        <sz val="10"/>
        <rFont val="Times New Roman"/>
        <family val="1"/>
        <charset val="186"/>
      </rPr>
      <t>1640 EUR</t>
    </r>
  </si>
  <si>
    <t>Tai skaitā precizēts EKK Vilces pamatskolas skolas 180. jubilejas pasākuma biļešu realizācija.</t>
  </si>
  <si>
    <t>Tai skaitā palielinājums pēc faktiskās izpildes Lielplatones internātpamatskolas automašīna un traktors nodoti metāllūžņos.</t>
  </si>
  <si>
    <t>Tai skaitā  samazināti plānotie ieņēmumi  no palīgražošanas profesionālajai programmai audzēkņu ēdināšanai Zaļenieku komerciālā amatniecības vidusskolā.</t>
  </si>
  <si>
    <t>Tai skaitā palielinājums Lielplatones internātpamatskola 1 400 EUR. Samazinājums novirzīts izglītības iestāžu un struktūrvienību EKK kodu ietvaros.</t>
  </si>
  <si>
    <t>Tai skaitā piešķirts no rezerves fonda Zaļenieku komerciālā amatniecības vidusskolai pamatojoties uz iesniegumu JNP/4-24/17/189 ugunsgrēka atklāšanas un trauksmes signalizācijas sistēmas atjaunošanai dienesta viesnīcas ēkā 1 854 EUR,  Vircavas viddusskolas Platones filiālei zēnu un meiteņu tualešu remontdarbiem 7 300 EUR. Palielinājums Lielplatones internātpamatskola 3 700 EUR. Smazinājums novirzīts izglītības iestāžu un struktūrvienību EKK kodu ietvaros.</t>
  </si>
  <si>
    <t>Tai skaitā novirzīts no Vircavas vidusskolas Lielvircavas filiāles periodikas iegādes uz Vircavas vidusskolas Platones filiāles mācību līdzekļiem un materiāliem.</t>
  </si>
  <si>
    <t>Tai skaitā precizēts un novirzīts struktūrvienības EKK kodu ietvaros pievienotās vērtības nodokļu maksājumi.</t>
  </si>
  <si>
    <t>Tai skaitā palielinājums pašvaldību budžeta dotācija komersantiem Glūdas pagasta skolēnu pārvadājumiem.</t>
  </si>
  <si>
    <t>Tai skaitā palielinājums sertifikāta iegāde pašpārvadājumiem Jaunsvirlaukas pagasta, Līvbērzes  pagasta un Platones pagasta autobusiem.</t>
  </si>
  <si>
    <t xml:space="preserve">Tai skaitā palielinājums precizēts un novirzīts struktūrvienību EKK kodu ietvaros datortehnikas iegādei izglītības iestādēs. </t>
  </si>
  <si>
    <t>Tai skaitā novirzīts Zaļenieku komerciālā amatniecības vidusskolas stipendijas 239 EUR uz uzturēšanas izdevumiem. Novirzīts skolēnu transporta izdevumu kompensācijas  uz transporta biļešu brīvprātīgās iniciatīvas kompensācijām. Novirzīts no Glūdas pagasta pārvaldes kompensācijas transporta biļešu izdevumiem uz PII" Taurenītis"   inventāra iegādi 2 000 EUR un pašvaldību budžeta dotāciju komersantiem Glūdas pagasta skolēnu pārvadājumiem 2 840 EUR. Novirzīts Lielplatones pagasta pārvaldes ēku apsaimniekošanas nozarei skolēnu pusdienu pārvadāšanai 800 EUR.</t>
  </si>
  <si>
    <t xml:space="preserve">Tai skaitā  novirzīts no transporta izdevumu kompensācijām uz transporta biļešu brīvprātīgās iniciatīvas kompensācijām. </t>
  </si>
  <si>
    <t>Tai skaitā palielinājums no ieņēmumiem par dzīvokļu un komunālajiem pakalpojumiem  Zaļenieku komerciālā amatniecības vidusskolā, PII Mārīte, Vilces pamatskolas siltumsaimniecībā un  biļešu realizācija Vilces pamatskolā.</t>
  </si>
  <si>
    <t>Grozījumi (+;-)</t>
  </si>
  <si>
    <t>Tai skaitā samazinājums pēc noslēgtā  profesionālās ievirzes mākslas/mūzikas/dejas izglītības programmas finansēšanas līguma Nr.5-5.5/223 2017.gada 15.septembrī -24 EUR. Samazinājums skolēnu brīvpusdienām audzēkņu skaita izmaiņas izglītības iestāžu brīvpusdienu aprēķinā uz 01.09.2017. -2 722 EUR. Samazinājums Valsts budžeta mērķdotācijai pedagogu atlīdzībai vispārējās izglītības finansējumam -215 940 EUR (precizēta gadam aprēķinātā mērķdotācija t.skaitā saistībā ar audzēkņu skaita izmaiņām un tarifikācijām).  Pamatojoties uz Izglītības un zinātnes ministrijas 2017.gada 7.februāra līguma Nr.01-25/137 Jelgavas novada pašvaldībai 2017.gada janvāra- augusta mēnešiem piešķirta valsts budžeta dotācija Zaļenieku komerciālā amatniecības vidusskolas uzturēšanas izdevumiem samazinājums 7 408 EUR. Palielinājums valsts mērķdotācija pedagogu atlīdzībai- interešu izglītībai 5 213 EUR, pirmskolas izglītībai 14 064 EUR, Zaļenieku arodskolai 2 580 EUR un Lielplatones internātpamatskolai 19 495 EUR.</t>
  </si>
  <si>
    <t xml:space="preserve">
Tai skaitā no kopējiem ieņēmumiem</t>
  </si>
  <si>
    <t>Tai skaitā samazinājums valsts mērķdotācija skolēnu brīvpusdienām  2 722 EUR. Samazinājums izdevumiem  profesionālo programmu audzēkņu ēdināšanai Zaļenieku komerciālā amatniecības vidusskolā 13 532 EUR. Palielinājums visām Izglītības iestādēm skolēnu brīvpusdienām 14 843 EUR. Palielinājums Lielplatones internātpamatskolai EKK kodu ietvaros 8 623 EUR.</t>
  </si>
  <si>
    <t>t.skaitā Novirzīts Izglītības pārvaldei izglītības iestādēm - skolēnu brīvpusdienu apmaksai 14 843 EUR;
t.skaitā 5 039 EUR uz līdzekļu atlikumu gada beigās</t>
  </si>
  <si>
    <t>Tai skaitā novirzīts no rezerves fonda Finanšu nodaļas darbiniekiem rīkojums JNP/3-8/17/168 un pagastpārvalžu darbiniekiem,rīkojumsJNP/3-8/17/141  skatīt Rezerves fonda izlietojumu</t>
  </si>
  <si>
    <r>
      <t xml:space="preserve">Tai skaitā, Administrācijai samazināti ārvalstu </t>
    </r>
    <r>
      <rPr>
        <i/>
        <sz val="10"/>
        <rFont val="Times New Roman"/>
        <family val="1"/>
        <charset val="186"/>
      </rPr>
      <t xml:space="preserve"> komandējumu un dienesta braucienu izdevumi par</t>
    </r>
    <r>
      <rPr>
        <sz val="10"/>
        <rFont val="Times New Roman"/>
        <family val="1"/>
        <charset val="186"/>
      </rPr>
      <t xml:space="preserve"> 3000 EUR un novirzīts uz EKK2512 PVN nomaksai un EKK2350 materiālu iegādei</t>
    </r>
  </si>
  <si>
    <t>Tai skaitā grozījumi struktūrvienību un EKK ietvaros uz EKK2312 inventāra iegāde</t>
  </si>
  <si>
    <t>Tai skaitā grozījumi struktūrvienību ietvaros, palielinājums PVN samaksa par maksas pakalpojumiem</t>
  </si>
  <si>
    <t>Tai skaitā Administrācijai precizēta dotortehnikas iegādes nepieciešamība un veikti precizējumi</t>
  </si>
  <si>
    <t>Tai skaitā, grozījumi struktūrvienības ietvaros</t>
  </si>
  <si>
    <t>Tai skaitā grozījumi novirzti uz  EKK2219, EKK5232</t>
  </si>
  <si>
    <t>Tai skaitā grozījumi struktūrvienību ietvaros uz EKK 2312 inventāra iegāde un mobilo telefonu iegādei, EKK 5232 saimnieciskie pamatlīdzekļi,sakarā ar pašvaldības policijas pārcelšanos uz Svētes pagasta pārvaldes ēku,  EKK 2262 ekonomija 7700 EUR novirzīta Izglītības pārvaldei skolēnu brīvpusdienu apmaksai</t>
  </si>
  <si>
    <t>Tai skaitā grozījumi struktūrvienību ietvaros -  plānota mēbeļu iegāde inventāra EKK 2312</t>
  </si>
  <si>
    <t xml:space="preserve">Mēbeļu iegādei  </t>
  </si>
  <si>
    <t>Tai skaitā grozījumu struktŗvienības ietvaros starp EKK 1110 un EKK1210.</t>
  </si>
  <si>
    <t>Tai skaitā grozījumi struktūrvienības ietvaros  pārcelts uz EKK2231 tūrisma informācijas centrs</t>
  </si>
  <si>
    <t>Tai skaitā grozījumi struktūrvienību ietvaros uz EKK5232, EKK 5236</t>
  </si>
  <si>
    <t xml:space="preserve">Tai skaitā grozījumi struktūrvienību ietvaros - no EKK 2314 uz  EKK 5232,EKK5236 </t>
  </si>
  <si>
    <t xml:space="preserve">Tai skaitā grozījumi  no Ekk2519  līdzekļiem </t>
  </si>
  <si>
    <t>Finansējumms citām struktūrām</t>
  </si>
  <si>
    <t xml:space="preserve">Tai skaitā precizēta sākotnējāi plānotā  kurinātāju atlīdzībaVilces pagasta </t>
  </si>
  <si>
    <t xml:space="preserve">Tai skaitā grozījumi   palielinājums - EKK 2244 palielinājums par 19000 EKK nekustāmā īpašuma ēku nojaukšana un EKK 2279 10560 EKK saskaņā ar atcēļējlīgumu no 30.08.2017 </t>
  </si>
  <si>
    <t>Tai skaitā grozījumi struktūrvienību ietvaros - Attīstības nodaļai savstarpēji kodu ietvaros</t>
  </si>
  <si>
    <t xml:space="preserve">Tai skaitā palielinājums Budžeta iestāžu nodokļu maksājumiem - PVN - no ieņēmumu palielinājums  no pašvaldības kustāmā īpašuma un mantas realizācijas par 2017.gada 2.ceturksni saskaņā ar pārskatu par derīgo izrakteņu ieguvi atradnē  Grantskalni (smilts-grants )2187 </t>
  </si>
  <si>
    <r>
      <t>Tanī skaitā  Valgundes pp palielina EKK 3261  par 3500 EUR bīstamo koku zāģēšanai, kuru veic SIA "Jelgavas KU",  1</t>
    </r>
    <r>
      <rPr>
        <sz val="10"/>
        <color rgb="FFFF0000"/>
        <rFont val="Times New Roman"/>
        <family val="1"/>
        <charset val="186"/>
      </rPr>
      <t xml:space="preserve">000 EUR  no rezerves fonda </t>
    </r>
  </si>
  <si>
    <t>Tanī skaitā,Vilces pagasta pārvaldei EKK 5140 1999 EUR Tehniskās dokumentācijas projekts "Vilces 100-gades parks "</t>
  </si>
  <si>
    <t>Tai skaitā ;Glūdas pagasta pārvaldei no EKK 5240 novirzīts uz EKK 2249 14000 EUR par paklapojumu  kalna zemes nolīdzināšanai  un uz EKK 2512 1000 EUR PVN samaksai, pamatlīdzekļu izveidošana- bruģakmens ierīkošana Vircavas parkā , PVN apgrieztais maksājums Valsts kasei  EKK 5240  palielināts par 4915 EUR, palielinājums EKK 5240 par 4370 EUR Līvbērzes teritorijas labiekārtošanas projekta izstrādei.</t>
  </si>
  <si>
    <t>Atlikums uz 31.10.2017.</t>
  </si>
  <si>
    <t>09.000(11)</t>
  </si>
  <si>
    <t>09.000(12)</t>
  </si>
  <si>
    <t>09.000(13)</t>
  </si>
  <si>
    <t>04.000(11)</t>
  </si>
  <si>
    <t>04.000(13)</t>
  </si>
  <si>
    <t>06.000(11)</t>
  </si>
  <si>
    <t>06.000(13)</t>
  </si>
  <si>
    <t>08.000(11)</t>
  </si>
  <si>
    <t>08.000(13)</t>
  </si>
  <si>
    <t>08.000(12)</t>
  </si>
  <si>
    <t>V</t>
  </si>
  <si>
    <t>10.000(13)</t>
  </si>
  <si>
    <t>10.000(11)</t>
  </si>
  <si>
    <t>10.000(12)</t>
  </si>
  <si>
    <r>
      <rPr>
        <i/>
        <sz val="10"/>
        <rFont val="Times New Roman"/>
        <family val="1"/>
        <charset val="186"/>
      </rPr>
      <t>Procentu ieņēmumi par atlikto maksājumu no vēl nesamaksātās pirkuma maksas</t>
    </r>
    <r>
      <rPr>
        <sz val="10"/>
        <rFont val="Times New Roman"/>
        <family val="1"/>
        <charset val="186"/>
      </rPr>
      <t xml:space="preserve"> plielināti pēc izpildes</t>
    </r>
  </si>
  <si>
    <r>
      <t xml:space="preserve">Tai skaitā palielinājums </t>
    </r>
    <r>
      <rPr>
        <i/>
        <sz val="10"/>
        <rFont val="Times New Roman"/>
        <family val="1"/>
        <charset val="186"/>
      </rPr>
      <t>Pašvaldību nodevai par tirdzniecību publiskās vietās</t>
    </r>
    <r>
      <rPr>
        <sz val="10"/>
        <rFont val="Times New Roman"/>
        <family val="1"/>
        <charset val="186"/>
      </rPr>
      <t xml:space="preserve"> 262 EUR un </t>
    </r>
    <r>
      <rPr>
        <i/>
        <sz val="10"/>
        <rFont val="Times New Roman"/>
        <family val="1"/>
        <charset val="186"/>
      </rPr>
      <t>Valsts un Pašvaldību nodevas</t>
    </r>
    <r>
      <rPr>
        <sz val="10"/>
        <rFont val="Times New Roman"/>
        <family val="1"/>
        <charset val="186"/>
      </rPr>
      <t xml:space="preserve"> 144 EUR </t>
    </r>
  </si>
  <si>
    <r>
      <t xml:space="preserve">Palielinājums </t>
    </r>
    <r>
      <rPr>
        <i/>
        <sz val="10"/>
        <rFont val="Times New Roman"/>
        <family val="1"/>
        <charset val="186"/>
      </rPr>
      <t>Līgumsodiem par saistību neizpildi 575</t>
    </r>
    <r>
      <rPr>
        <sz val="10"/>
        <rFont val="Times New Roman"/>
        <family val="1"/>
        <charset val="186"/>
      </rPr>
      <t xml:space="preserve"> EUR un </t>
    </r>
    <r>
      <rPr>
        <i/>
        <sz val="10"/>
        <rFont val="Times New Roman"/>
        <family val="1"/>
        <charset val="186"/>
      </rPr>
      <t>Dažādi nenodokļu ienēmumu</t>
    </r>
    <r>
      <rPr>
        <sz val="10"/>
        <rFont val="Times New Roman"/>
        <family val="1"/>
        <charset val="186"/>
      </rPr>
      <t xml:space="preserve"> palielinājums par 4595 EUR -atmaksāta darbinieku apdrošināšanas prēmija no ERGO, no jauna Ieņēmumi no ūdens tilpju un zvejas tiesību nomas plānoti 1152 EUR, plānots samazinājums ieņēmumiem no neabūvēta zemesgabala privatizācijas  par -740 EUR</t>
    </r>
  </si>
  <si>
    <r>
      <t xml:space="preserve">Tai skaitā - palielinājums Vilces pagasta teritoriju apsaimniekošanā - Igate CBS SIA, karjera Grantskalni nomas un izstrādes maksa par 2017.gada 2.cet. 18500 EUR; Īpašuma pārvaldei - par </t>
    </r>
    <r>
      <rPr>
        <i/>
        <sz val="10"/>
        <rFont val="Times New Roman"/>
        <family val="1"/>
        <charset val="186"/>
      </rPr>
      <t>Ieņēmumiem no ēku un būvju īpašumu pārdošanu 150 000</t>
    </r>
    <r>
      <rPr>
        <sz val="10"/>
        <rFont val="Times New Roman"/>
        <family val="1"/>
        <charset val="186"/>
      </rPr>
      <t xml:space="preserve"> EUR</t>
    </r>
  </si>
  <si>
    <r>
      <t xml:space="preserve">Tai skaitā palielinājums par </t>
    </r>
    <r>
      <rPr>
        <i/>
        <sz val="10"/>
        <rFont val="Times New Roman"/>
        <family val="1"/>
        <charset val="186"/>
      </rPr>
      <t>Telpu nomu</t>
    </r>
    <r>
      <rPr>
        <sz val="10"/>
        <rFont val="Times New Roman"/>
        <family val="1"/>
        <charset val="186"/>
      </rPr>
      <t xml:space="preserve"> 900 EUR;  </t>
    </r>
    <r>
      <rPr>
        <i/>
        <sz val="10"/>
        <rFont val="Times New Roman"/>
        <family val="1"/>
        <charset val="186"/>
      </rPr>
      <t>Citi ieņēmumi par maksas pakalpojumiem</t>
    </r>
    <r>
      <rPr>
        <sz val="10"/>
        <rFont val="Times New Roman"/>
        <family val="1"/>
        <charset val="186"/>
      </rPr>
      <t xml:space="preserve"> 1810 EUR; </t>
    </r>
    <r>
      <rPr>
        <i/>
        <sz val="10"/>
        <rFont val="Times New Roman"/>
        <family val="1"/>
        <charset val="186"/>
      </rPr>
      <t>Par zemes nomu</t>
    </r>
    <r>
      <rPr>
        <sz val="10"/>
        <rFont val="Times New Roman"/>
        <family val="1"/>
        <charset val="186"/>
      </rPr>
      <t xml:space="preserve"> 4249 EUR</t>
    </r>
  </si>
  <si>
    <r>
      <rPr>
        <i/>
        <sz val="10"/>
        <rFont val="Times New Roman"/>
        <family val="1"/>
        <charset val="186"/>
      </rPr>
      <t xml:space="preserve">Nekustamā īpašuma nodokļa par zemi, ēkām - iepriekšējo gadu parādi </t>
    </r>
    <r>
      <rPr>
        <sz val="10"/>
        <rFont val="Times New Roman"/>
        <family val="1"/>
        <charset val="186"/>
      </rPr>
      <t xml:space="preserve">58545 EUR, </t>
    </r>
    <r>
      <rPr>
        <i/>
        <sz val="10"/>
        <rFont val="Times New Roman"/>
        <family val="1"/>
        <charset val="186"/>
      </rPr>
      <t>kavējuma naudas par iepriekšējo gadu parādiem</t>
    </r>
    <r>
      <rPr>
        <sz val="10"/>
        <rFont val="Times New Roman"/>
        <family val="1"/>
        <charset val="186"/>
      </rPr>
      <t xml:space="preserve"> 15230 EUR</t>
    </r>
  </si>
  <si>
    <t>Tai skaitā rezerves fonda līdzekļu pārdale - samazinājums 52293 EUR, palielinājums EKK 2275 66770 EUR no papildus ieņēmumiem, skatīt Rezerves fonda izlietojumu</t>
  </si>
  <si>
    <t>Tai skaitā  piešķirts no rezerves fonda piemaksai par personīgo darba ieguldījumu un darba kvalitāti (rīkojums Nr.3-8/141) Elejas vidusskolai 128 EUR un naudas balvas  (rīkojums Nr.3-8/160)  Vilces pamatskolas darbiniekiem 300 EUR. Samazinājums budžeta komisijas sēdes protokols Nr.2-19.1/17/15,4.§ un Lielplatones internātpamatskolas direktora  2017.gada 8.septembra iesniegums LIPS/1-16.1/17/95 1 668 EUR. Samazinājums budžeta komisijas sēdes protokols Nr.2-19.1/17/16,5.§ un Lielplatones internātpamatskolas direktora 2017.gada 29.septembra iesniegums LIPS/1-16.1/17/112  4 178 EUR.  Samazinājums Jelgavas Mūzikas un mākslas skola 19 EUR. Samazinājums  vispārējās izglītības valsts finansējumam 174 723 EUR.  Palielinājums valsts mērķdotācija pedagogu atlīdzībai- interešu izglītībai 4 218 EUR, pirmskolas izglītībai 11 380 EUR, Zaļenieku  komerciālās amatniecības vidusskolas profesionālajai programmai   2 088 EUR un Lielplatones internātpamatskolai 1 432 EUR. Novirzīts struktūrvienību EKK kodu ietvaros sakarā ar darba nespējas lapas A aprēķiniem.</t>
  </si>
  <si>
    <t>Tai skaitā  piešķirts no rezerves fonda piemaksai par personīgo darba ieguldījumu un darba kvalitāti (rīkojums Nr.3-8/141) Elejas vidusskolai 30 EUR. Samazinājums budžeta komisijas sēdes protokols Nr.2-19.1/17/15,4.§ un Lielplatones internātpamatskolas direktora  2017.gada 8.septembra iesniegums LIPS/1-16.1/17/95 394 EUR. Samazinājums budžeta komisijas sēdes protokols Nr.2-19.1/17/16,5.§ un Lielplatones internātpamatskolas direktora  2017.gada 29.septembra iesniegums LIPS/1-16.1/17/112  987 EUR.  Samazinājums Jelgavas Mūzikas un mākslas skola 5 EUR. Samazinājums  vispārējās izglītības valsts finansējumam 41 217 EUR. Palielinājums valsts mērķdotācija pedagogu atlīdzībai- interešu izglītībai 995 EUR, pirmskolas izglītībai 2 684 EUR, Zaļenieku  komerciālās amatniecības vidusskolas profesionālajai programmai  492 EUR un Lielplatones internātpamatskolai 338 EUR. Palielināts struktūrvienību EKK kodu ietvaros sakarā ar darba nespējas lapas A aprēķiniem.</t>
  </si>
  <si>
    <t>Tai skaitā, grozījumi novirzīti uz EKK 1146</t>
  </si>
  <si>
    <t>Darbinieka samaksātā ceļu satiksmes pārkāpuma soda kompensācija pašvaldības budžetā</t>
  </si>
  <si>
    <r>
      <t xml:space="preserve">Novirzīts no ieņēmumu daļas darbinieka samaksātais ceļu satiksmes pārkāpuma sods  </t>
    </r>
    <r>
      <rPr>
        <b/>
        <sz val="10"/>
        <rFont val="Times New Roman"/>
        <family val="1"/>
        <charset val="186"/>
      </rPr>
      <t>+40EUR</t>
    </r>
    <r>
      <rPr>
        <sz val="10"/>
        <rFont val="Times New Roman"/>
        <family val="1"/>
        <charset val="186"/>
      </rPr>
      <t xml:space="preserve"> </t>
    </r>
  </si>
  <si>
    <r>
      <t xml:space="preserve">Piešķirts no rezerves fonda tautas nama skatuves seguma remontdarbiem, Budžeta komisijas 2017.gada 31.maija lēmums (protokols Nr.2-19.1/17/9,9.§) un Kultūras pārvaldes vadītājas vietnieces  S.Betheres  2017.gada 30.maija iesniegums JNP/4-24/17/169, rīkojums JNP/3-2/17/111 </t>
    </r>
    <r>
      <rPr>
        <b/>
        <sz val="10"/>
        <rFont val="Times New Roman"/>
        <family val="1"/>
        <charset val="186"/>
      </rPr>
      <t>+9700 EUR</t>
    </r>
    <r>
      <rPr>
        <sz val="10"/>
        <rFont val="Times New Roman"/>
        <family val="1"/>
        <charset val="186"/>
      </rPr>
      <t xml:space="preserve">;
Piešķirts no rezerves fonda ceļa izdevumu daļējai segšanai ar iespēju piedalīties 10. starptautiskajā folkloras festivālā “Dejas mieram “ Ibillin ciemā, Izraēlā 2017.gadā no 2.oktobra līdz 9. oktobrim, Budžeta komisijas 2017.gada 5.jūlija lēmums(protokols Nr.2-19.1/17/10,3.§), rīkojums JNP/3-2/17/138 </t>
    </r>
    <r>
      <rPr>
        <b/>
        <sz val="10"/>
        <rFont val="Times New Roman"/>
        <family val="1"/>
        <charset val="186"/>
      </rPr>
      <t>+1900 EUR</t>
    </r>
    <r>
      <rPr>
        <sz val="10"/>
        <rFont val="Times New Roman"/>
        <family val="1"/>
        <charset val="186"/>
      </rPr>
      <t xml:space="preserve">;
Darbinieka samaksātais ceļu satiksmes pārkāpuma sods  </t>
    </r>
    <r>
      <rPr>
        <b/>
        <sz val="10"/>
        <rFont val="Times New Roman"/>
        <family val="1"/>
        <charset val="186"/>
      </rPr>
      <t xml:space="preserve">+40 EUR </t>
    </r>
    <r>
      <rPr>
        <sz val="10"/>
        <rFont val="Times New Roman"/>
        <family val="1"/>
        <charset val="186"/>
      </rPr>
      <t>(ar darbinieka kompensāciju ieņēmumu sadaļā)</t>
    </r>
  </si>
  <si>
    <r>
      <t xml:space="preserve">Izdevumu klasifikācijas koda maiņa, novirzīts darba nespējas lapu A aprēķina segšanai </t>
    </r>
    <r>
      <rPr>
        <b/>
        <sz val="10"/>
        <rFont val="Times New Roman"/>
        <family val="1"/>
        <charset val="186"/>
      </rPr>
      <t xml:space="preserve">+575 EUR
</t>
    </r>
    <r>
      <rPr>
        <sz val="10"/>
        <rFont val="Times New Roman"/>
        <family val="1"/>
        <charset val="186"/>
      </rPr>
      <t>Novirzīts no iestādes administratīviem izdevumiem (dzeramā ūdens iegāde) darbinieka briļļu iegādes izdevumu segšanai +</t>
    </r>
    <r>
      <rPr>
        <b/>
        <sz val="10"/>
        <rFont val="Times New Roman"/>
        <family val="1"/>
        <charset val="186"/>
      </rPr>
      <t>70EUR</t>
    </r>
  </si>
  <si>
    <t>T.skaitā Bēru babalsts (EKK 1228) 100 EUR un sakarā ar ārkārtas situāciju SARC Eleja nepilngadīgo nodaļā, kad nedēļas laikā iestādē ievietoti 7 bērni, radusies nepieciešamība palielināt darbinieku skaitu par 2 aprūpētāja un 2 sociālā aprūpētāja amata vietām uz noteiktu laiku no 19.10.2017. 7574 EUR</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</si>
</sst>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quot;Ls&quot;\ * #,##0.00_-;\-&quot;Ls&quot;\ * #,##0.00_-;_-&quot;Ls&quot;\ * &quot;-&quot;??_-;_-@_-"/>
    <numFmt numFmtId="43" formatCode="_-* #,##0.00_-;\-* #,##0.00_-;_-* &quot;-&quot;??_-;_-@_-"/>
    <numFmt numFmtId="164" formatCode="#,##0.000"/>
    <numFmt numFmtId="165" formatCode="#,##0_ ;[Red]\-#,##0\ "/>
    <numFmt numFmtId="166" formatCode="#,##0.0000"/>
    <numFmt numFmtId="167" formatCode="#,##0.00_ ;[Red]\-#,##0.00\ "/>
    <numFmt numFmtId="168" formatCode="_-* #,##0.00_-;\-* #,##0.00_-;_-* \-??_-;_-@_-"/>
    <numFmt numFmtId="169" formatCode="_-* #,##0.00\ _L_s_-;\-* #,##0.00\ _L_s_-;_-* &quot;-&quot;??\ _L_s_-;_-@_-"/>
    <numFmt numFmtId="170" formatCode="_-&quot;Ls &quot;* #,##0.00_-;&quot;-Ls &quot;* #,##0.00_-;_-&quot;Ls &quot;* \-??_-;_-@_-"/>
    <numFmt numFmtId="171" formatCode="0&quot;.&quot;0"/>
    <numFmt numFmtId="172" formatCode="0\.0"/>
  </numFmts>
  <fonts count="102">
    <font>
      <sz val="10"/>
      <color theme="1"/>
      <name val="Arial"/>
      <family val="2"/>
      <charset val="186"/>
    </font>
    <font>
      <sz val="10"/>
      <color theme="1"/>
      <name val="Arial"/>
      <family val="2"/>
      <charset val="186"/>
    </font>
    <font>
      <b/>
      <sz val="18"/>
      <color theme="3"/>
      <name val="Cambria"/>
      <family val="2"/>
      <charset val="186"/>
      <scheme val="major"/>
    </font>
    <font>
      <sz val="10"/>
      <name val="Arial"/>
      <family val="2"/>
      <charset val="186"/>
    </font>
    <font>
      <sz val="10"/>
      <name val="Times New Roman"/>
      <family val="1"/>
      <charset val="186"/>
    </font>
    <font>
      <b/>
      <sz val="12"/>
      <name val="Times New Roman"/>
      <family val="1"/>
      <charset val="186"/>
    </font>
    <font>
      <b/>
      <sz val="11"/>
      <name val="Times New Roman"/>
      <family val="1"/>
      <charset val="186"/>
    </font>
    <font>
      <b/>
      <sz val="8"/>
      <name val="Times New Roman"/>
      <family val="1"/>
      <charset val="186"/>
    </font>
    <font>
      <sz val="8"/>
      <name val="Times New Roman"/>
      <family val="1"/>
      <charset val="186"/>
    </font>
    <font>
      <b/>
      <sz val="10"/>
      <name val="Times New Roman"/>
      <family val="1"/>
      <charset val="186"/>
    </font>
    <font>
      <sz val="11"/>
      <color theme="1"/>
      <name val="Calibri"/>
      <family val="2"/>
      <charset val="186"/>
      <scheme val="minor"/>
    </font>
    <font>
      <b/>
      <sz val="14"/>
      <color theme="1"/>
      <name val="Times New Roman"/>
      <family val="1"/>
      <charset val="186"/>
    </font>
    <font>
      <sz val="11"/>
      <color theme="1"/>
      <name val="Times New Roman"/>
      <family val="1"/>
      <charset val="186"/>
    </font>
    <font>
      <b/>
      <sz val="11"/>
      <color theme="1"/>
      <name val="Times New Roman"/>
      <family val="1"/>
      <charset val="186"/>
    </font>
    <font>
      <sz val="11"/>
      <color indexed="8"/>
      <name val="Calibri"/>
      <family val="2"/>
      <charset val="186"/>
    </font>
    <font>
      <sz val="11"/>
      <color indexed="9"/>
      <name val="Calibri"/>
      <family val="2"/>
      <charset val="186"/>
    </font>
    <font>
      <sz val="11"/>
      <color theme="0"/>
      <name val="Calibri"/>
      <family val="2"/>
      <charset val="186"/>
      <scheme val="minor"/>
    </font>
    <font>
      <sz val="11"/>
      <color rgb="FF9C0006"/>
      <name val="Calibri"/>
      <family val="2"/>
      <charset val="186"/>
      <scheme val="minor"/>
    </font>
    <font>
      <sz val="11"/>
      <color indexed="20"/>
      <name val="Calibri"/>
      <family val="2"/>
      <charset val="186"/>
    </font>
    <font>
      <b/>
      <sz val="12"/>
      <color rgb="FFFA7D00"/>
      <name val="Times New Roman"/>
      <family val="2"/>
      <charset val="186"/>
    </font>
    <font>
      <b/>
      <sz val="12"/>
      <color indexed="52"/>
      <name val="Times New Roman"/>
      <family val="2"/>
      <charset val="186"/>
    </font>
    <font>
      <b/>
      <sz val="11"/>
      <color indexed="52"/>
      <name val="Calibri"/>
      <family val="2"/>
      <charset val="186"/>
    </font>
    <font>
      <b/>
      <sz val="11"/>
      <color rgb="FFFA7D00"/>
      <name val="Calibri"/>
      <family val="2"/>
      <charset val="186"/>
      <scheme val="minor"/>
    </font>
    <font>
      <b/>
      <sz val="11"/>
      <color indexed="9"/>
      <name val="Calibri"/>
      <family val="2"/>
      <charset val="186"/>
    </font>
    <font>
      <b/>
      <sz val="11"/>
      <color theme="0"/>
      <name val="Calibri"/>
      <family val="2"/>
      <charset val="186"/>
      <scheme val="minor"/>
    </font>
    <font>
      <sz val="10"/>
      <name val="Arial Baltic"/>
      <charset val="186"/>
    </font>
    <font>
      <sz val="12"/>
      <color theme="1"/>
      <name val="Times New Roman"/>
      <family val="2"/>
      <charset val="186"/>
    </font>
    <font>
      <i/>
      <sz val="11"/>
      <color indexed="23"/>
      <name val="Calibri"/>
      <family val="2"/>
      <charset val="186"/>
    </font>
    <font>
      <i/>
      <sz val="11"/>
      <color rgb="FF7F7F7F"/>
      <name val="Calibri"/>
      <family val="2"/>
      <charset val="186"/>
      <scheme val="minor"/>
    </font>
    <font>
      <sz val="11"/>
      <color indexed="17"/>
      <name val="Calibri"/>
      <family val="2"/>
      <charset val="186"/>
    </font>
    <font>
      <sz val="11"/>
      <color rgb="FF006100"/>
      <name val="Calibri"/>
      <family val="2"/>
      <charset val="186"/>
      <scheme val="minor"/>
    </font>
    <font>
      <b/>
      <sz val="15"/>
      <color indexed="56"/>
      <name val="Calibri"/>
      <family val="2"/>
      <charset val="186"/>
    </font>
    <font>
      <b/>
      <sz val="15"/>
      <color theme="3"/>
      <name val="Calibri"/>
      <family val="2"/>
      <charset val="186"/>
      <scheme val="minor"/>
    </font>
    <font>
      <b/>
      <sz val="13"/>
      <color indexed="56"/>
      <name val="Calibri"/>
      <family val="2"/>
      <charset val="186"/>
    </font>
    <font>
      <b/>
      <sz val="13"/>
      <color theme="3"/>
      <name val="Calibri"/>
      <family val="2"/>
      <charset val="186"/>
      <scheme val="minor"/>
    </font>
    <font>
      <b/>
      <sz val="11"/>
      <color indexed="56"/>
      <name val="Calibri"/>
      <family val="2"/>
      <charset val="186"/>
    </font>
    <font>
      <b/>
      <sz val="11"/>
      <color theme="3"/>
      <name val="Calibri"/>
      <family val="2"/>
      <charset val="186"/>
      <scheme val="minor"/>
    </font>
    <font>
      <u/>
      <sz val="10"/>
      <color theme="10"/>
      <name val="Arial"/>
      <family val="2"/>
      <charset val="186"/>
    </font>
    <font>
      <sz val="11"/>
      <color indexed="62"/>
      <name val="Calibri"/>
      <family val="2"/>
      <charset val="186"/>
    </font>
    <font>
      <sz val="11"/>
      <color rgb="FF3F3F76"/>
      <name val="Calibri"/>
      <family val="2"/>
      <charset val="186"/>
      <scheme val="minor"/>
    </font>
    <font>
      <sz val="12"/>
      <color rgb="FF3F3F76"/>
      <name val="Times New Roman"/>
      <family val="2"/>
      <charset val="186"/>
    </font>
    <font>
      <sz val="11"/>
      <color rgb="FF3F3F76"/>
      <name val="Calibri"/>
      <family val="2"/>
      <charset val="186"/>
    </font>
    <font>
      <sz val="11"/>
      <color indexed="52"/>
      <name val="Calibri"/>
      <family val="2"/>
      <charset val="186"/>
    </font>
    <font>
      <sz val="11"/>
      <color rgb="FFFA7D00"/>
      <name val="Calibri"/>
      <family val="2"/>
      <charset val="186"/>
      <scheme val="minor"/>
    </font>
    <font>
      <sz val="11"/>
      <color indexed="60"/>
      <name val="Calibri"/>
      <family val="2"/>
      <charset val="186"/>
    </font>
    <font>
      <sz val="11"/>
      <color rgb="FF9C6500"/>
      <name val="Calibri"/>
      <family val="2"/>
      <charset val="186"/>
      <scheme val="minor"/>
    </font>
    <font>
      <sz val="11"/>
      <color rgb="FF9C6500"/>
      <name val="Times New Roman"/>
      <family val="2"/>
      <charset val="186"/>
    </font>
    <font>
      <sz val="11"/>
      <color theme="1"/>
      <name val="Times New Roman"/>
      <family val="2"/>
      <charset val="186"/>
    </font>
    <font>
      <sz val="11"/>
      <color rgb="FF000000"/>
      <name val="Calibri"/>
      <family val="2"/>
      <charset val="186"/>
    </font>
    <font>
      <sz val="11"/>
      <color theme="1"/>
      <name val="Calibri"/>
      <family val="2"/>
      <scheme val="minor"/>
    </font>
    <font>
      <sz val="12"/>
      <color rgb="FF000000"/>
      <name val="Times New Roman"/>
      <family val="1"/>
      <charset val="186"/>
    </font>
    <font>
      <sz val="10"/>
      <color rgb="FF000000"/>
      <name val="Arial"/>
      <family val="2"/>
      <charset val="186"/>
    </font>
    <font>
      <sz val="11"/>
      <color indexed="8"/>
      <name val="Calibri"/>
      <family val="2"/>
    </font>
    <font>
      <sz val="8"/>
      <color indexed="10"/>
      <name val="Tahoma"/>
      <family val="2"/>
      <charset val="186"/>
    </font>
    <font>
      <sz val="11"/>
      <color rgb="FF000000"/>
      <name val="Calibri"/>
      <family val="2"/>
      <charset val="186"/>
      <scheme val="minor"/>
    </font>
    <font>
      <sz val="12"/>
      <color indexed="8"/>
      <name val="Times New Roman"/>
      <family val="2"/>
      <charset val="186"/>
    </font>
    <font>
      <sz val="10"/>
      <name val="Arial"/>
      <family val="2"/>
    </font>
    <font>
      <b/>
      <sz val="11"/>
      <color indexed="63"/>
      <name val="Calibri"/>
      <family val="2"/>
      <charset val="186"/>
    </font>
    <font>
      <b/>
      <sz val="11"/>
      <color rgb="FF3F3F3F"/>
      <name val="Calibri"/>
      <family val="2"/>
      <charset val="186"/>
      <scheme val="minor"/>
    </font>
    <font>
      <sz val="10"/>
      <name val="BaltHelvetica"/>
    </font>
    <font>
      <sz val="10"/>
      <name val="Helv"/>
    </font>
    <font>
      <b/>
      <sz val="18"/>
      <color indexed="56"/>
      <name val="Cambria"/>
      <family val="2"/>
      <charset val="186"/>
    </font>
    <font>
      <b/>
      <sz val="11"/>
      <color indexed="8"/>
      <name val="Calibri"/>
      <family val="2"/>
      <charset val="186"/>
    </font>
    <font>
      <b/>
      <sz val="11"/>
      <color theme="1"/>
      <name val="Calibri"/>
      <family val="2"/>
      <charset val="186"/>
      <scheme val="minor"/>
    </font>
    <font>
      <sz val="10"/>
      <name val="BaltGaramond"/>
      <family val="2"/>
      <charset val="186"/>
    </font>
    <font>
      <sz val="11"/>
      <color indexed="10"/>
      <name val="Calibri"/>
      <family val="2"/>
      <charset val="186"/>
    </font>
    <font>
      <sz val="11"/>
      <color rgb="FFFF0000"/>
      <name val="Calibri"/>
      <family val="2"/>
      <charset val="186"/>
      <scheme val="minor"/>
    </font>
    <font>
      <sz val="10"/>
      <name val="Arial"/>
      <family val="2"/>
      <charset val="186"/>
    </font>
    <font>
      <i/>
      <sz val="10"/>
      <name val="Times New Roman"/>
      <family val="1"/>
      <charset val="186"/>
    </font>
    <font>
      <sz val="10"/>
      <name val="Arial"/>
      <family val="2"/>
      <charset val="186"/>
    </font>
    <font>
      <sz val="10"/>
      <color rgb="FFFF0000"/>
      <name val="Times New Roman"/>
      <family val="1"/>
      <charset val="186"/>
    </font>
    <font>
      <b/>
      <sz val="15"/>
      <color theme="3"/>
      <name val="Arial"/>
      <family val="2"/>
      <charset val="186"/>
    </font>
    <font>
      <b/>
      <sz val="13"/>
      <color theme="3"/>
      <name val="Arial"/>
      <family val="2"/>
      <charset val="186"/>
    </font>
    <font>
      <b/>
      <sz val="11"/>
      <color theme="3"/>
      <name val="Arial"/>
      <family val="2"/>
      <charset val="186"/>
    </font>
    <font>
      <sz val="10"/>
      <color rgb="FF006100"/>
      <name val="Arial"/>
      <family val="2"/>
      <charset val="186"/>
    </font>
    <font>
      <sz val="10"/>
      <color rgb="FF9C0006"/>
      <name val="Arial"/>
      <family val="2"/>
      <charset val="186"/>
    </font>
    <font>
      <sz val="10"/>
      <color rgb="FF9C6500"/>
      <name val="Arial"/>
      <family val="2"/>
      <charset val="186"/>
    </font>
    <font>
      <sz val="10"/>
      <color rgb="FF3F3F76"/>
      <name val="Arial"/>
      <family val="2"/>
      <charset val="186"/>
    </font>
    <font>
      <b/>
      <sz val="10"/>
      <color rgb="FF3F3F3F"/>
      <name val="Arial"/>
      <family val="2"/>
      <charset val="186"/>
    </font>
    <font>
      <b/>
      <sz val="10"/>
      <color rgb="FFFA7D00"/>
      <name val="Arial"/>
      <family val="2"/>
      <charset val="186"/>
    </font>
    <font>
      <sz val="10"/>
      <color rgb="FFFA7D00"/>
      <name val="Arial"/>
      <family val="2"/>
      <charset val="186"/>
    </font>
    <font>
      <b/>
      <sz val="10"/>
      <color theme="0"/>
      <name val="Arial"/>
      <family val="2"/>
      <charset val="186"/>
    </font>
    <font>
      <sz val="10"/>
      <color rgb="FFFF0000"/>
      <name val="Arial"/>
      <family val="2"/>
      <charset val="186"/>
    </font>
    <font>
      <i/>
      <sz val="10"/>
      <color rgb="FF7F7F7F"/>
      <name val="Arial"/>
      <family val="2"/>
      <charset val="186"/>
    </font>
    <font>
      <b/>
      <sz val="10"/>
      <color theme="1"/>
      <name val="Arial"/>
      <family val="2"/>
      <charset val="186"/>
    </font>
    <font>
      <sz val="10"/>
      <color theme="0"/>
      <name val="Arial"/>
      <family val="2"/>
      <charset val="186"/>
    </font>
    <font>
      <sz val="10"/>
      <name val="Arial"/>
      <charset val="186"/>
    </font>
    <font>
      <b/>
      <sz val="10"/>
      <color rgb="FFFF0000"/>
      <name val="Times New Roman"/>
      <family val="1"/>
      <charset val="186"/>
    </font>
    <font>
      <sz val="10"/>
      <color theme="1"/>
      <name val="Times New Roman"/>
      <family val="1"/>
      <charset val="186"/>
    </font>
    <font>
      <sz val="11"/>
      <name val="Times New Roman"/>
      <family val="1"/>
      <charset val="186"/>
    </font>
    <font>
      <i/>
      <sz val="10"/>
      <color rgb="FFFF0000"/>
      <name val="Times New Roman"/>
      <family val="1"/>
      <charset val="186"/>
    </font>
    <font>
      <sz val="10"/>
      <name val="Arial"/>
    </font>
    <font>
      <sz val="9"/>
      <name val="Times New Roman"/>
      <family val="1"/>
      <charset val="186"/>
    </font>
    <font>
      <b/>
      <sz val="9"/>
      <name val="Times New Roman"/>
      <family val="1"/>
      <charset val="186"/>
    </font>
    <font>
      <b/>
      <sz val="9"/>
      <color rgb="FFFF0000"/>
      <name val="Times New Roman"/>
      <family val="1"/>
      <charset val="186"/>
    </font>
    <font>
      <sz val="9"/>
      <color theme="1"/>
      <name val="Times New Roman"/>
      <family val="1"/>
      <charset val="186"/>
    </font>
    <font>
      <b/>
      <sz val="9"/>
      <color theme="1"/>
      <name val="Times New Roman"/>
      <family val="1"/>
      <charset val="186"/>
    </font>
    <font>
      <i/>
      <sz val="9"/>
      <name val="Times New Roman"/>
      <family val="1"/>
      <charset val="186"/>
    </font>
    <font>
      <u/>
      <sz val="9"/>
      <name val="Times New Roman"/>
      <family val="1"/>
      <charset val="186"/>
    </font>
    <font>
      <b/>
      <i/>
      <sz val="9"/>
      <name val="Times New Roman"/>
      <family val="1"/>
      <charset val="186"/>
    </font>
    <font>
      <b/>
      <sz val="11"/>
      <color indexed="8"/>
      <name val="Times New Roman"/>
      <family val="1"/>
      <charset val="186"/>
    </font>
    <font>
      <sz val="11"/>
      <color indexed="8"/>
      <name val="Times New Roman"/>
      <family val="1"/>
      <charset val="186"/>
    </font>
  </fonts>
  <fills count="8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indexed="13"/>
        <bgColor indexed="64"/>
      </patternFill>
    </fill>
    <fill>
      <patternFill patternType="solid">
        <fgColor theme="0"/>
        <bgColor indexed="64"/>
      </patternFill>
    </fill>
    <fill>
      <patternFill patternType="solid">
        <fgColor theme="5" tint="0.79998168889431442"/>
        <bgColor indexed="64"/>
      </patternFill>
    </fill>
    <fill>
      <patternFill patternType="solid">
        <fgColor indexed="31"/>
        <bgColor indexed="22"/>
      </patternFill>
    </fill>
    <fill>
      <patternFill patternType="solid">
        <fgColor indexed="31"/>
      </patternFill>
    </fill>
    <fill>
      <patternFill patternType="solid">
        <fgColor indexed="45"/>
        <bgColor indexed="29"/>
      </patternFill>
    </fill>
    <fill>
      <patternFill patternType="solid">
        <fgColor indexed="45"/>
      </patternFill>
    </fill>
    <fill>
      <patternFill patternType="solid">
        <fgColor indexed="42"/>
        <bgColor indexed="27"/>
      </patternFill>
    </fill>
    <fill>
      <patternFill patternType="solid">
        <fgColor indexed="42"/>
      </patternFill>
    </fill>
    <fill>
      <patternFill patternType="solid">
        <fgColor indexed="46"/>
        <bgColor indexed="24"/>
      </patternFill>
    </fill>
    <fill>
      <patternFill patternType="solid">
        <fgColor indexed="46"/>
      </patternFill>
    </fill>
    <fill>
      <patternFill patternType="solid">
        <fgColor indexed="27"/>
        <bgColor indexed="41"/>
      </patternFill>
    </fill>
    <fill>
      <patternFill patternType="solid">
        <fgColor indexed="27"/>
      </patternFill>
    </fill>
    <fill>
      <patternFill patternType="solid">
        <fgColor indexed="47"/>
        <bgColor indexed="22"/>
      </patternFill>
    </fill>
    <fill>
      <patternFill patternType="solid">
        <fgColor indexed="47"/>
      </patternFill>
    </fill>
    <fill>
      <patternFill patternType="solid">
        <fgColor indexed="44"/>
        <bgColor indexed="31"/>
      </patternFill>
    </fill>
    <fill>
      <patternFill patternType="solid">
        <fgColor indexed="44"/>
      </patternFill>
    </fill>
    <fill>
      <patternFill patternType="solid">
        <fgColor indexed="29"/>
        <bgColor indexed="45"/>
      </patternFill>
    </fill>
    <fill>
      <patternFill patternType="solid">
        <fgColor indexed="29"/>
      </patternFill>
    </fill>
    <fill>
      <patternFill patternType="solid">
        <fgColor indexed="11"/>
        <bgColor indexed="49"/>
      </patternFill>
    </fill>
    <fill>
      <patternFill patternType="solid">
        <fgColor indexed="11"/>
      </patternFill>
    </fill>
    <fill>
      <patternFill patternType="solid">
        <fgColor indexed="51"/>
        <bgColor indexed="13"/>
      </patternFill>
    </fill>
    <fill>
      <patternFill patternType="solid">
        <fgColor indexed="51"/>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rgb="FFFFCC99"/>
        <bgColor rgb="FFFFCC99"/>
      </patternFill>
    </fill>
    <fill>
      <patternFill patternType="solid">
        <fgColor indexed="43"/>
        <bgColor indexed="26"/>
      </patternFill>
    </fill>
    <fill>
      <patternFill patternType="solid">
        <fgColor indexed="26"/>
        <bgColor indexed="9"/>
      </patternFill>
    </fill>
    <fill>
      <patternFill patternType="solid">
        <fgColor indexed="2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FFC000"/>
        <bgColor indexed="64"/>
      </patternFill>
    </fill>
    <fill>
      <patternFill patternType="solid">
        <fgColor theme="8" tint="0.59999389629810485"/>
        <bgColor indexed="64"/>
      </patternFill>
    </fill>
    <fill>
      <patternFill patternType="solid">
        <fgColor rgb="FFCCC3A4"/>
        <bgColor indexed="64"/>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s>
  <cellStyleXfs count="1955">
    <xf numFmtId="0" fontId="0" fillId="0" borderId="0"/>
    <xf numFmtId="0" fontId="3" fillId="0" borderId="0"/>
    <xf numFmtId="0" fontId="3" fillId="0" borderId="0"/>
    <xf numFmtId="0" fontId="3" fillId="0" borderId="0"/>
    <xf numFmtId="0" fontId="10" fillId="0" borderId="0"/>
    <xf numFmtId="0" fontId="3" fillId="0" borderId="0"/>
    <xf numFmtId="0" fontId="10" fillId="0" borderId="0"/>
    <xf numFmtId="0" fontId="3" fillId="0" borderId="0"/>
    <xf numFmtId="0" fontId="3" fillId="0" borderId="0"/>
    <xf numFmtId="0" fontId="14" fillId="37" borderId="0" applyNumberFormat="0" applyBorder="0" applyAlignment="0" applyProtection="0"/>
    <xf numFmtId="0" fontId="10" fillId="10" borderId="0" applyNumberFormat="0" applyBorder="0" applyAlignment="0" applyProtection="0"/>
    <xf numFmtId="0" fontId="14" fillId="38"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8"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8"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4" fillId="37"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4" fillId="39" borderId="0" applyNumberFormat="0" applyBorder="0" applyAlignment="0" applyProtection="0"/>
    <xf numFmtId="0" fontId="10" fillId="14" borderId="0" applyNumberFormat="0" applyBorder="0" applyAlignment="0" applyProtection="0"/>
    <xf numFmtId="0" fontId="14" fillId="40" borderId="0" applyNumberFormat="0" applyBorder="0" applyAlignment="0" applyProtection="0"/>
    <xf numFmtId="0" fontId="14" fillId="39" borderId="0" applyNumberFormat="0" applyBorder="0" applyAlignment="0" applyProtection="0"/>
    <xf numFmtId="0" fontId="14" fillId="39" borderId="0" applyNumberFormat="0" applyBorder="0" applyAlignment="0" applyProtection="0"/>
    <xf numFmtId="0" fontId="14" fillId="40"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39" borderId="0" applyNumberFormat="0" applyBorder="0" applyAlignment="0" applyProtection="0"/>
    <xf numFmtId="0" fontId="14" fillId="39" borderId="0" applyNumberFormat="0" applyBorder="0" applyAlignment="0" applyProtection="0"/>
    <xf numFmtId="0" fontId="14" fillId="40" borderId="0" applyNumberFormat="0" applyBorder="0" applyAlignment="0" applyProtection="0"/>
    <xf numFmtId="0" fontId="14" fillId="39" borderId="0" applyNumberFormat="0" applyBorder="0" applyAlignment="0" applyProtection="0"/>
    <xf numFmtId="0" fontId="14" fillId="39"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4" fillId="39"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4" fillId="41" borderId="0" applyNumberFormat="0" applyBorder="0" applyAlignment="0" applyProtection="0"/>
    <xf numFmtId="0" fontId="10" fillId="18" borderId="0" applyNumberFormat="0" applyBorder="0" applyAlignment="0" applyProtection="0"/>
    <xf numFmtId="0" fontId="14" fillId="42"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2"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2"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4" fillId="41"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4" fillId="43" borderId="0" applyNumberFormat="0" applyBorder="0" applyAlignment="0" applyProtection="0"/>
    <xf numFmtId="0" fontId="10" fillId="22" borderId="0" applyNumberFormat="0" applyBorder="0" applyAlignment="0" applyProtection="0"/>
    <xf numFmtId="0" fontId="14" fillId="44"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4"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4"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4" fillId="43"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4" fillId="45" borderId="0" applyNumberFormat="0" applyBorder="0" applyAlignment="0" applyProtection="0"/>
    <xf numFmtId="0" fontId="10" fillId="26" borderId="0" applyNumberFormat="0" applyBorder="0" applyAlignment="0" applyProtection="0"/>
    <xf numFmtId="0" fontId="14" fillId="46" borderId="0" applyNumberFormat="0" applyBorder="0" applyAlignment="0" applyProtection="0"/>
    <xf numFmtId="0" fontId="14" fillId="45" borderId="0" applyNumberFormat="0" applyBorder="0" applyAlignment="0" applyProtection="0"/>
    <xf numFmtId="0" fontId="14" fillId="45" borderId="0" applyNumberFormat="0" applyBorder="0" applyAlignment="0" applyProtection="0"/>
    <xf numFmtId="0" fontId="14" fillId="4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5" borderId="0" applyNumberFormat="0" applyBorder="0" applyAlignment="0" applyProtection="0"/>
    <xf numFmtId="0" fontId="14" fillId="45" borderId="0" applyNumberFormat="0" applyBorder="0" applyAlignment="0" applyProtection="0"/>
    <xf numFmtId="0" fontId="14" fillId="46" borderId="0" applyNumberFormat="0" applyBorder="0" applyAlignment="0" applyProtection="0"/>
    <xf numFmtId="0" fontId="14" fillId="45" borderId="0" applyNumberFormat="0" applyBorder="0" applyAlignment="0" applyProtection="0"/>
    <xf numFmtId="0" fontId="14" fillId="45"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4" fillId="45"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4" fillId="47" borderId="0" applyNumberFormat="0" applyBorder="0" applyAlignment="0" applyProtection="0"/>
    <xf numFmtId="0" fontId="10" fillId="30" borderId="0" applyNumberFormat="0" applyBorder="0" applyAlignment="0" applyProtection="0"/>
    <xf numFmtId="0" fontId="14" fillId="48"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8"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8"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4" fillId="47"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4" fillId="49" borderId="0" applyNumberFormat="0" applyBorder="0" applyAlignment="0" applyProtection="0"/>
    <xf numFmtId="0" fontId="10" fillId="11" borderId="0" applyNumberFormat="0" applyBorder="0" applyAlignment="0" applyProtection="0"/>
    <xf numFmtId="0" fontId="14" fillId="50"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50"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50"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4" fillId="49"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4" fillId="51" borderId="0" applyNumberFormat="0" applyBorder="0" applyAlignment="0" applyProtection="0"/>
    <xf numFmtId="0" fontId="10" fillId="15" borderId="0" applyNumberFormat="0" applyBorder="0" applyAlignment="0" applyProtection="0"/>
    <xf numFmtId="0" fontId="14" fillId="52"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14" fillId="52"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14" fillId="52"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4" fillId="51"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4" fillId="53" borderId="0" applyNumberFormat="0" applyBorder="0" applyAlignment="0" applyProtection="0"/>
    <xf numFmtId="0" fontId="10" fillId="19" borderId="0" applyNumberFormat="0" applyBorder="0" applyAlignment="0" applyProtection="0"/>
    <xf numFmtId="0" fontId="14" fillId="54"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0" fontId="14" fillId="5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4" fillId="54" borderId="0" applyNumberFormat="0" applyBorder="0" applyAlignment="0" applyProtection="0"/>
    <xf numFmtId="0" fontId="14" fillId="54"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0" fontId="14" fillId="54"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4" fillId="53"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4" fillId="43" borderId="0" applyNumberFormat="0" applyBorder="0" applyAlignment="0" applyProtection="0"/>
    <xf numFmtId="0" fontId="10" fillId="23" borderId="0" applyNumberFormat="0" applyBorder="0" applyAlignment="0" applyProtection="0"/>
    <xf numFmtId="0" fontId="14" fillId="44"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4"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4"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4" fillId="4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4" fillId="49" borderId="0" applyNumberFormat="0" applyBorder="0" applyAlignment="0" applyProtection="0"/>
    <xf numFmtId="0" fontId="10" fillId="27" borderId="0" applyNumberFormat="0" applyBorder="0" applyAlignment="0" applyProtection="0"/>
    <xf numFmtId="0" fontId="14" fillId="50"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50"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50"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4" fillId="49"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4" fillId="55" borderId="0" applyNumberFormat="0" applyBorder="0" applyAlignment="0" applyProtection="0"/>
    <xf numFmtId="0" fontId="10" fillId="31" borderId="0" applyNumberFormat="0" applyBorder="0" applyAlignment="0" applyProtection="0"/>
    <xf numFmtId="0" fontId="14" fillId="56"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6"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4" fillId="56" borderId="0" applyNumberFormat="0" applyBorder="0" applyAlignment="0" applyProtection="0"/>
    <xf numFmtId="0" fontId="14" fillId="56"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6"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4" fillId="55"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5" fillId="57" borderId="0" applyNumberFormat="0" applyBorder="0" applyAlignment="0" applyProtection="0"/>
    <xf numFmtId="0" fontId="16" fillId="12" borderId="0" applyNumberFormat="0" applyBorder="0" applyAlignment="0" applyProtection="0"/>
    <xf numFmtId="0" fontId="15" fillId="57" borderId="0" applyNumberFormat="0" applyBorder="0" applyAlignment="0" applyProtection="0"/>
    <xf numFmtId="0" fontId="15" fillId="57"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5" fillId="57" borderId="0" applyNumberFormat="0" applyBorder="0" applyAlignment="0" applyProtection="0"/>
    <xf numFmtId="0" fontId="15" fillId="51" borderId="0" applyNumberFormat="0" applyBorder="0" applyAlignment="0" applyProtection="0"/>
    <xf numFmtId="0" fontId="16" fillId="16" borderId="0" applyNumberFormat="0" applyBorder="0" applyAlignment="0" applyProtection="0"/>
    <xf numFmtId="0" fontId="15" fillId="51" borderId="0" applyNumberFormat="0" applyBorder="0" applyAlignment="0" applyProtection="0"/>
    <xf numFmtId="0" fontId="15" fillId="51"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5" fillId="51" borderId="0" applyNumberFormat="0" applyBorder="0" applyAlignment="0" applyProtection="0"/>
    <xf numFmtId="0" fontId="15" fillId="53" borderId="0" applyNumberFormat="0" applyBorder="0" applyAlignment="0" applyProtection="0"/>
    <xf numFmtId="0" fontId="16" fillId="20"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5" fillId="53" borderId="0" applyNumberFormat="0" applyBorder="0" applyAlignment="0" applyProtection="0"/>
    <xf numFmtId="0" fontId="15" fillId="58" borderId="0" applyNumberFormat="0" applyBorder="0" applyAlignment="0" applyProtection="0"/>
    <xf numFmtId="0" fontId="16" fillId="24" borderId="0" applyNumberFormat="0" applyBorder="0" applyAlignment="0" applyProtection="0"/>
    <xf numFmtId="0" fontId="15" fillId="58" borderId="0" applyNumberFormat="0" applyBorder="0" applyAlignment="0" applyProtection="0"/>
    <xf numFmtId="0" fontId="15" fillId="58"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5" fillId="58" borderId="0" applyNumberFormat="0" applyBorder="0" applyAlignment="0" applyProtection="0"/>
    <xf numFmtId="0" fontId="15" fillId="59" borderId="0" applyNumberFormat="0" applyBorder="0" applyAlignment="0" applyProtection="0"/>
    <xf numFmtId="0" fontId="16" fillId="28" borderId="0" applyNumberFormat="0" applyBorder="0" applyAlignment="0" applyProtection="0"/>
    <xf numFmtId="0" fontId="15" fillId="59" borderId="0" applyNumberFormat="0" applyBorder="0" applyAlignment="0" applyProtection="0"/>
    <xf numFmtId="0" fontId="15" fillId="59"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5" fillId="59" borderId="0" applyNumberFormat="0" applyBorder="0" applyAlignment="0" applyProtection="0"/>
    <xf numFmtId="0" fontId="15" fillId="60" borderId="0" applyNumberFormat="0" applyBorder="0" applyAlignment="0" applyProtection="0"/>
    <xf numFmtId="0" fontId="16" fillId="32" borderId="0" applyNumberFormat="0" applyBorder="0" applyAlignment="0" applyProtection="0"/>
    <xf numFmtId="0" fontId="15" fillId="60" borderId="0" applyNumberFormat="0" applyBorder="0" applyAlignment="0" applyProtection="0"/>
    <xf numFmtId="0" fontId="15" fillId="60"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5" fillId="60" borderId="0" applyNumberFormat="0" applyBorder="0" applyAlignment="0" applyProtection="0"/>
    <xf numFmtId="0" fontId="15" fillId="61" borderId="0" applyNumberFormat="0" applyBorder="0" applyAlignment="0" applyProtection="0"/>
    <xf numFmtId="0" fontId="16" fillId="9" borderId="0" applyNumberFormat="0" applyBorder="0" applyAlignment="0" applyProtection="0"/>
    <xf numFmtId="0" fontId="15" fillId="61" borderId="0" applyNumberFormat="0" applyBorder="0" applyAlignment="0" applyProtection="0"/>
    <xf numFmtId="0" fontId="15" fillId="61"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5" fillId="61" borderId="0" applyNumberFormat="0" applyBorder="0" applyAlignment="0" applyProtection="0"/>
    <xf numFmtId="0" fontId="15" fillId="62" borderId="0" applyNumberFormat="0" applyBorder="0" applyAlignment="0" applyProtection="0"/>
    <xf numFmtId="0" fontId="16" fillId="13" borderId="0" applyNumberFormat="0" applyBorder="0" applyAlignment="0" applyProtection="0"/>
    <xf numFmtId="0" fontId="15" fillId="62" borderId="0" applyNumberFormat="0" applyBorder="0" applyAlignment="0" applyProtection="0"/>
    <xf numFmtId="0" fontId="15" fillId="6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5" fillId="62" borderId="0" applyNumberFormat="0" applyBorder="0" applyAlignment="0" applyProtection="0"/>
    <xf numFmtId="0" fontId="15" fillId="63" borderId="0" applyNumberFormat="0" applyBorder="0" applyAlignment="0" applyProtection="0"/>
    <xf numFmtId="0" fontId="16" fillId="17" borderId="0" applyNumberFormat="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5" fillId="63" borderId="0" applyNumberFormat="0" applyBorder="0" applyAlignment="0" applyProtection="0"/>
    <xf numFmtId="0" fontId="15" fillId="58" borderId="0" applyNumberFormat="0" applyBorder="0" applyAlignment="0" applyProtection="0"/>
    <xf numFmtId="0" fontId="16" fillId="21" borderId="0" applyNumberFormat="0" applyBorder="0" applyAlignment="0" applyProtection="0"/>
    <xf numFmtId="0" fontId="15" fillId="58" borderId="0" applyNumberFormat="0" applyBorder="0" applyAlignment="0" applyProtection="0"/>
    <xf numFmtId="0" fontId="15" fillId="58"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5" fillId="58" borderId="0" applyNumberFormat="0" applyBorder="0" applyAlignment="0" applyProtection="0"/>
    <xf numFmtId="0" fontId="15" fillId="59" borderId="0" applyNumberFormat="0" applyBorder="0" applyAlignment="0" applyProtection="0"/>
    <xf numFmtId="0" fontId="16" fillId="25" borderId="0" applyNumberFormat="0" applyBorder="0" applyAlignment="0" applyProtection="0"/>
    <xf numFmtId="0" fontId="15" fillId="59" borderId="0" applyNumberFormat="0" applyBorder="0" applyAlignment="0" applyProtection="0"/>
    <xf numFmtId="0" fontId="15" fillId="59"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5" fillId="59" borderId="0" applyNumberFormat="0" applyBorder="0" applyAlignment="0" applyProtection="0"/>
    <xf numFmtId="0" fontId="15" fillId="64" borderId="0" applyNumberFormat="0" applyBorder="0" applyAlignment="0" applyProtection="0"/>
    <xf numFmtId="0" fontId="16" fillId="29" borderId="0" applyNumberFormat="0" applyBorder="0" applyAlignment="0" applyProtection="0"/>
    <xf numFmtId="0" fontId="15" fillId="64" borderId="0" applyNumberFormat="0" applyBorder="0" applyAlignment="0" applyProtection="0"/>
    <xf numFmtId="0" fontId="15" fillId="64"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5" fillId="64"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40" borderId="0" applyNumberFormat="0" applyBorder="0" applyAlignment="0" applyProtection="0"/>
    <xf numFmtId="0" fontId="19" fillId="6" borderId="4" applyNumberFormat="0" applyAlignment="0" applyProtection="0"/>
    <xf numFmtId="0" fontId="20" fillId="65" borderId="12" applyNumberFormat="0" applyAlignment="0" applyProtection="0"/>
    <xf numFmtId="0" fontId="19" fillId="6" borderId="4" applyNumberFormat="0" applyAlignment="0" applyProtection="0"/>
    <xf numFmtId="0" fontId="19" fillId="6" borderId="4" applyNumberFormat="0" applyAlignment="0" applyProtection="0"/>
    <xf numFmtId="0" fontId="20" fillId="65" borderId="12" applyNumberFormat="0" applyAlignment="0" applyProtection="0"/>
    <xf numFmtId="0" fontId="21" fillId="65" borderId="12" applyNumberFormat="0" applyAlignment="0" applyProtection="0"/>
    <xf numFmtId="0" fontId="20" fillId="65" borderId="12" applyNumberFormat="0" applyAlignment="0" applyProtection="0"/>
    <xf numFmtId="0" fontId="20" fillId="65" borderId="12" applyNumberFormat="0" applyAlignment="0" applyProtection="0"/>
    <xf numFmtId="0" fontId="20" fillId="65" borderId="12" applyNumberFormat="0" applyAlignment="0" applyProtection="0"/>
    <xf numFmtId="0" fontId="22" fillId="6" borderId="4" applyNumberFormat="0" applyAlignment="0" applyProtection="0"/>
    <xf numFmtId="0" fontId="19" fillId="6" borderId="4" applyNumberFormat="0" applyAlignment="0" applyProtection="0"/>
    <xf numFmtId="0" fontId="21" fillId="65" borderId="12" applyNumberFormat="0" applyAlignment="0" applyProtection="0"/>
    <xf numFmtId="0" fontId="19" fillId="6" borderId="4" applyNumberFormat="0" applyAlignment="0" applyProtection="0"/>
    <xf numFmtId="0" fontId="23" fillId="66" borderId="13" applyNumberFormat="0" applyAlignment="0" applyProtection="0"/>
    <xf numFmtId="0" fontId="24" fillId="7" borderId="7" applyNumberFormat="0" applyAlignment="0" applyProtection="0"/>
    <xf numFmtId="0" fontId="23" fillId="66" borderId="13" applyNumberFormat="0" applyAlignment="0" applyProtection="0"/>
    <xf numFmtId="0" fontId="23" fillId="66" borderId="13" applyNumberFormat="0" applyAlignment="0" applyProtection="0"/>
    <xf numFmtId="0" fontId="24" fillId="7" borderId="7" applyNumberFormat="0" applyAlignment="0" applyProtection="0"/>
    <xf numFmtId="0" fontId="24" fillId="7" borderId="7" applyNumberFormat="0" applyAlignment="0" applyProtection="0"/>
    <xf numFmtId="0" fontId="24" fillId="7" borderId="7" applyNumberFormat="0" applyAlignment="0" applyProtection="0"/>
    <xf numFmtId="0" fontId="23" fillId="66" borderId="13" applyNumberFormat="0" applyAlignment="0" applyProtection="0"/>
    <xf numFmtId="43" fontId="3" fillId="0" borderId="0" applyFont="0" applyFill="0" applyBorder="0" applyAlignment="0" applyProtection="0"/>
    <xf numFmtId="168" fontId="25" fillId="0" borderId="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4"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4"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9" fontId="3"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5" fillId="0" borderId="0" applyFont="0" applyFill="0" applyBorder="0" applyAlignment="0" applyProtection="0"/>
    <xf numFmtId="44" fontId="26" fillId="0" borderId="0" applyFont="0" applyFill="0" applyBorder="0" applyAlignment="0" applyProtection="0"/>
    <xf numFmtId="44" fontId="3" fillId="0" borderId="0" applyFont="0" applyFill="0" applyBorder="0" applyAlignment="0" applyProtection="0"/>
    <xf numFmtId="170" fontId="3" fillId="0" borderId="0" applyFill="0" applyBorder="0" applyAlignment="0" applyProtection="0"/>
    <xf numFmtId="170" fontId="3" fillId="0" borderId="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70" fontId="3" fillId="0" borderId="0" applyFill="0" applyBorder="0" applyAlignment="0" applyProtection="0"/>
    <xf numFmtId="170" fontId="3" fillId="0" borderId="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4" fillId="0" borderId="0" applyFont="0" applyFill="0" applyBorder="0" applyAlignment="0" applyProtection="0"/>
    <xf numFmtId="44" fontId="25" fillId="0" borderId="0" applyFon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9" fillId="41" borderId="0" applyNumberFormat="0" applyBorder="0" applyAlignment="0" applyProtection="0"/>
    <xf numFmtId="0" fontId="30" fillId="2"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30" fillId="2" borderId="0" applyNumberFormat="0" applyBorder="0" applyAlignment="0" applyProtection="0"/>
    <xf numFmtId="0" fontId="30" fillId="2" borderId="0" applyNumberFormat="0" applyBorder="0" applyAlignment="0" applyProtection="0"/>
    <xf numFmtId="0" fontId="30" fillId="2" borderId="0" applyNumberFormat="0" applyBorder="0" applyAlignment="0" applyProtection="0"/>
    <xf numFmtId="0" fontId="29" fillId="41" borderId="0" applyNumberFormat="0" applyBorder="0" applyAlignment="0" applyProtection="0"/>
    <xf numFmtId="0" fontId="31" fillId="0" borderId="14" applyNumberFormat="0" applyFill="0" applyAlignment="0" applyProtection="0"/>
    <xf numFmtId="0" fontId="32" fillId="0" borderId="1" applyNumberFormat="0" applyFill="0" applyAlignment="0" applyProtection="0"/>
    <xf numFmtId="0" fontId="31" fillId="0" borderId="14" applyNumberFormat="0" applyFill="0" applyAlignment="0" applyProtection="0"/>
    <xf numFmtId="0" fontId="32" fillId="0" borderId="1" applyNumberFormat="0" applyFill="0" applyAlignment="0" applyProtection="0"/>
    <xf numFmtId="0" fontId="32" fillId="0" borderId="1" applyNumberFormat="0" applyFill="0" applyAlignment="0" applyProtection="0"/>
    <xf numFmtId="0" fontId="32" fillId="0" borderId="1" applyNumberFormat="0" applyFill="0" applyAlignment="0" applyProtection="0"/>
    <xf numFmtId="0" fontId="31" fillId="0" borderId="14" applyNumberFormat="0" applyFill="0" applyAlignment="0" applyProtection="0"/>
    <xf numFmtId="0" fontId="33" fillId="0" borderId="15" applyNumberFormat="0" applyFill="0" applyAlignment="0" applyProtection="0"/>
    <xf numFmtId="0" fontId="34" fillId="0" borderId="2" applyNumberFormat="0" applyFill="0" applyAlignment="0" applyProtection="0"/>
    <xf numFmtId="0" fontId="33" fillId="0" borderId="15" applyNumberFormat="0" applyFill="0" applyAlignment="0" applyProtection="0"/>
    <xf numFmtId="0" fontId="34" fillId="0" borderId="2" applyNumberFormat="0" applyFill="0" applyAlignment="0" applyProtection="0"/>
    <xf numFmtId="0" fontId="34" fillId="0" borderId="2" applyNumberFormat="0" applyFill="0" applyAlignment="0" applyProtection="0"/>
    <xf numFmtId="0" fontId="34" fillId="0" borderId="2" applyNumberFormat="0" applyFill="0" applyAlignment="0" applyProtection="0"/>
    <xf numFmtId="0" fontId="33" fillId="0" borderId="15" applyNumberFormat="0" applyFill="0" applyAlignment="0" applyProtection="0"/>
    <xf numFmtId="0" fontId="35" fillId="0" borderId="16" applyNumberFormat="0" applyFill="0" applyAlignment="0" applyProtection="0"/>
    <xf numFmtId="0" fontId="36" fillId="0" borderId="3" applyNumberFormat="0" applyFill="0" applyAlignment="0" applyProtection="0"/>
    <xf numFmtId="0" fontId="35" fillId="0" borderId="16" applyNumberFormat="0" applyFill="0" applyAlignment="0" applyProtection="0"/>
    <xf numFmtId="0" fontId="36" fillId="0" borderId="3" applyNumberFormat="0" applyFill="0" applyAlignment="0" applyProtection="0"/>
    <xf numFmtId="0" fontId="36" fillId="0" borderId="3" applyNumberFormat="0" applyFill="0" applyAlignment="0" applyProtection="0"/>
    <xf numFmtId="0" fontId="36" fillId="0" borderId="3" applyNumberFormat="0" applyFill="0" applyAlignment="0" applyProtection="0"/>
    <xf numFmtId="0" fontId="35" fillId="0" borderId="16" applyNumberFormat="0" applyFill="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8" fillId="47" borderId="12" applyNumberFormat="0" applyAlignment="0" applyProtection="0"/>
    <xf numFmtId="0" fontId="39" fillId="5" borderId="4" applyNumberFormat="0" applyAlignment="0" applyProtection="0"/>
    <xf numFmtId="0" fontId="38" fillId="47" borderId="12" applyNumberFormat="0" applyAlignment="0" applyProtection="0"/>
    <xf numFmtId="0" fontId="38" fillId="47" borderId="12" applyNumberFormat="0" applyAlignment="0" applyProtection="0"/>
    <xf numFmtId="0" fontId="39" fillId="5" borderId="4" applyNumberFormat="0" applyAlignment="0" applyProtection="0"/>
    <xf numFmtId="0" fontId="39" fillId="5" borderId="4" applyNumberFormat="0" applyAlignment="0" applyProtection="0"/>
    <xf numFmtId="0" fontId="39" fillId="5" borderId="4" applyNumberFormat="0" applyAlignment="0" applyProtection="0"/>
    <xf numFmtId="0" fontId="38" fillId="47" borderId="12" applyNumberFormat="0" applyAlignment="0" applyProtection="0"/>
    <xf numFmtId="0" fontId="40" fillId="5" borderId="4" applyNumberFormat="0" applyAlignment="0" applyProtection="0"/>
    <xf numFmtId="0" fontId="40" fillId="5" borderId="4" applyNumberFormat="0" applyAlignment="0" applyProtection="0"/>
    <xf numFmtId="0" fontId="41" fillId="67" borderId="4" applyNumberFormat="0" applyAlignment="0" applyProtection="0"/>
    <xf numFmtId="0" fontId="42" fillId="0" borderId="17" applyNumberFormat="0" applyFill="0" applyAlignment="0" applyProtection="0"/>
    <xf numFmtId="0" fontId="43" fillId="0" borderId="6" applyNumberFormat="0" applyFill="0" applyAlignment="0" applyProtection="0"/>
    <xf numFmtId="0" fontId="42" fillId="0" borderId="17" applyNumberFormat="0" applyFill="0" applyAlignment="0" applyProtection="0"/>
    <xf numFmtId="0" fontId="43" fillId="0" borderId="6" applyNumberFormat="0" applyFill="0" applyAlignment="0" applyProtection="0"/>
    <xf numFmtId="0" fontId="43" fillId="0" borderId="6" applyNumberFormat="0" applyFill="0" applyAlignment="0" applyProtection="0"/>
    <xf numFmtId="0" fontId="43" fillId="0" borderId="6" applyNumberFormat="0" applyFill="0" applyAlignment="0" applyProtection="0"/>
    <xf numFmtId="0" fontId="42" fillId="0" borderId="17" applyNumberFormat="0" applyFill="0" applyAlignment="0" applyProtection="0"/>
    <xf numFmtId="0" fontId="44" fillId="68" borderId="0" applyNumberFormat="0" applyBorder="0" applyAlignment="0" applyProtection="0"/>
    <xf numFmtId="0" fontId="45" fillId="4" borderId="0" applyNumberFormat="0" applyBorder="0" applyAlignment="0" applyProtection="0"/>
    <xf numFmtId="0" fontId="44" fillId="68" borderId="0" applyNumberFormat="0" applyBorder="0" applyAlignment="0" applyProtection="0"/>
    <xf numFmtId="0" fontId="44" fillId="68"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4" fillId="68" borderId="0" applyNumberFormat="0" applyBorder="0" applyAlignment="0" applyProtection="0"/>
    <xf numFmtId="0" fontId="46" fillId="4" borderId="0" applyNumberFormat="0" applyBorder="0" applyAlignment="0" applyProtection="0"/>
    <xf numFmtId="0" fontId="3" fillId="0" borderId="0"/>
    <xf numFmtId="0" fontId="3" fillId="0" borderId="0"/>
    <xf numFmtId="0" fontId="26" fillId="0" borderId="0"/>
    <xf numFmtId="0" fontId="26" fillId="0" borderId="0"/>
    <xf numFmtId="0" fontId="3" fillId="0" borderId="0"/>
    <xf numFmtId="0" fontId="25" fillId="0" borderId="0"/>
    <xf numFmtId="0" fontId="3" fillId="0" borderId="0"/>
    <xf numFmtId="0" fontId="26" fillId="0" borderId="0"/>
    <xf numFmtId="0" fontId="26" fillId="0" borderId="0"/>
    <xf numFmtId="0" fontId="26" fillId="0" borderId="0"/>
    <xf numFmtId="0" fontId="26" fillId="0" borderId="0"/>
    <xf numFmtId="0" fontId="26" fillId="0" borderId="0"/>
    <xf numFmtId="0" fontId="3" fillId="0" borderId="0"/>
    <xf numFmtId="0" fontId="3" fillId="0" borderId="0"/>
    <xf numFmtId="0" fontId="3" fillId="0" borderId="0"/>
    <xf numFmtId="0" fontId="26" fillId="0" borderId="0"/>
    <xf numFmtId="0" fontId="26" fillId="0" borderId="0"/>
    <xf numFmtId="0" fontId="26" fillId="0" borderId="0"/>
    <xf numFmtId="0" fontId="3" fillId="0" borderId="0"/>
    <xf numFmtId="0" fontId="47" fillId="0" borderId="0"/>
    <xf numFmtId="0" fontId="26" fillId="0" borderId="0"/>
    <xf numFmtId="0" fontId="26" fillId="0" borderId="0"/>
    <xf numFmtId="0" fontId="26" fillId="0" borderId="0"/>
    <xf numFmtId="0" fontId="26" fillId="0" borderId="0"/>
    <xf numFmtId="0" fontId="3" fillId="0" borderId="0"/>
    <xf numFmtId="0" fontId="3" fillId="0" borderId="0"/>
    <xf numFmtId="0" fontId="3" fillId="0" borderId="0"/>
    <xf numFmtId="0" fontId="26" fillId="0" borderId="0"/>
    <xf numFmtId="0" fontId="3" fillId="0" borderId="0"/>
    <xf numFmtId="0" fontId="26" fillId="0" borderId="0"/>
    <xf numFmtId="0" fontId="26" fillId="0" borderId="0"/>
    <xf numFmtId="0" fontId="25" fillId="0" borderId="0"/>
    <xf numFmtId="0" fontId="3" fillId="0" borderId="0"/>
    <xf numFmtId="0" fontId="3" fillId="0" borderId="0"/>
    <xf numFmtId="0" fontId="3" fillId="0" borderId="0"/>
    <xf numFmtId="0" fontId="25" fillId="0" borderId="0"/>
    <xf numFmtId="0" fontId="3" fillId="0" borderId="0"/>
    <xf numFmtId="0" fontId="3" fillId="0" borderId="0"/>
    <xf numFmtId="0" fontId="25" fillId="0" borderId="0"/>
    <xf numFmtId="0" fontId="25" fillId="0" borderId="0"/>
    <xf numFmtId="0" fontId="2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48"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10" fillId="0" borderId="0"/>
    <xf numFmtId="0" fontId="3" fillId="0" borderId="0"/>
    <xf numFmtId="0" fontId="49" fillId="0" borderId="0"/>
    <xf numFmtId="0" fontId="10" fillId="0" borderId="0"/>
    <xf numFmtId="0" fontId="10" fillId="0" borderId="0"/>
    <xf numFmtId="0" fontId="48" fillId="0" borderId="0" applyNumberFormat="0" applyFont="0" applyBorder="0" applyProtection="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25" fillId="0" borderId="0"/>
    <xf numFmtId="0" fontId="10" fillId="0" borderId="0"/>
    <xf numFmtId="0" fontId="10" fillId="0" borderId="0"/>
    <xf numFmtId="0" fontId="25" fillId="0" borderId="0"/>
    <xf numFmtId="0" fontId="3" fillId="0" borderId="0"/>
    <xf numFmtId="0" fontId="10" fillId="0" borderId="0"/>
    <xf numFmtId="0" fontId="10" fillId="0" borderId="0"/>
    <xf numFmtId="0" fontId="10" fillId="0" borderId="0"/>
    <xf numFmtId="0" fontId="10"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0" fillId="0" borderId="0" applyNumberFormat="0" applyBorder="0" applyProtection="0"/>
    <xf numFmtId="0" fontId="10" fillId="0" borderId="0"/>
    <xf numFmtId="0" fontId="26" fillId="0" borderId="0"/>
    <xf numFmtId="0" fontId="10" fillId="0" borderId="0"/>
    <xf numFmtId="0" fontId="10" fillId="0" borderId="0"/>
    <xf numFmtId="0" fontId="10" fillId="0" borderId="0"/>
    <xf numFmtId="0" fontId="51" fillId="0" borderId="0" applyNumberFormat="0" applyBorder="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1" fillId="0" borderId="0"/>
    <xf numFmtId="0" fontId="1" fillId="0" borderId="0"/>
    <xf numFmtId="0" fontId="3" fillId="0" borderId="0"/>
    <xf numFmtId="0" fontId="3" fillId="0" borderId="0"/>
    <xf numFmtId="0" fontId="49" fillId="0" borderId="0"/>
    <xf numFmtId="0" fontId="3" fillId="0" borderId="0"/>
    <xf numFmtId="0" fontId="49"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2" fillId="0" borderId="0"/>
    <xf numFmtId="0" fontId="53" fillId="0" borderId="0" applyNumberFormat="0" applyFill="0" applyBorder="0" applyAlignment="0" applyProtection="0"/>
    <xf numFmtId="0" fontId="49" fillId="0" borderId="0"/>
    <xf numFmtId="0" fontId="4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0" fillId="0" borderId="0"/>
    <xf numFmtId="0" fontId="49" fillId="0" borderId="0"/>
    <xf numFmtId="0" fontId="10" fillId="0" borderId="0"/>
    <xf numFmtId="0" fontId="10" fillId="0" borderId="0"/>
    <xf numFmtId="0" fontId="10" fillId="0" borderId="0"/>
    <xf numFmtId="0" fontId="10" fillId="0" borderId="0"/>
    <xf numFmtId="0" fontId="49" fillId="0" borderId="0"/>
    <xf numFmtId="0" fontId="3" fillId="0" borderId="0"/>
    <xf numFmtId="0" fontId="10" fillId="0" borderId="0"/>
    <xf numFmtId="0" fontId="14" fillId="0" borderId="0"/>
    <xf numFmtId="0" fontId="10" fillId="0" borderId="0"/>
    <xf numFmtId="0" fontId="10" fillId="0" borderId="0"/>
    <xf numFmtId="0" fontId="10" fillId="0" borderId="0"/>
    <xf numFmtId="0" fontId="10" fillId="0" borderId="0"/>
    <xf numFmtId="0" fontId="10" fillId="0" borderId="0"/>
    <xf numFmtId="0" fontId="48" fillId="0" borderId="0" applyNumberFormat="0" applyFont="0" applyBorder="0" applyProtection="0"/>
    <xf numFmtId="0" fontId="10" fillId="0" borderId="0"/>
    <xf numFmtId="0" fontId="10" fillId="0" borderId="0"/>
    <xf numFmtId="0" fontId="10" fillId="0" borderId="0"/>
    <xf numFmtId="0" fontId="54" fillId="0" borderId="0"/>
    <xf numFmtId="0" fontId="10" fillId="0" borderId="0"/>
    <xf numFmtId="0" fontId="48" fillId="0" borderId="0" applyNumberFormat="0" applyFont="0" applyBorder="0" applyProtection="0"/>
    <xf numFmtId="0" fontId="10" fillId="0" borderId="0"/>
    <xf numFmtId="0" fontId="10" fillId="0" borderId="0"/>
    <xf numFmtId="0" fontId="14" fillId="0" borderId="0"/>
    <xf numFmtId="0" fontId="49" fillId="0" borderId="0"/>
    <xf numFmtId="0" fontId="10" fillId="0" borderId="0"/>
    <xf numFmtId="0" fontId="4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9" fillId="0" borderId="0"/>
    <xf numFmtId="0" fontId="49" fillId="0" borderId="0"/>
    <xf numFmtId="0" fontId="10" fillId="0" borderId="0"/>
    <xf numFmtId="0" fontId="10" fillId="0" borderId="0"/>
    <xf numFmtId="0" fontId="10" fillId="0" borderId="0"/>
    <xf numFmtId="0" fontId="10" fillId="0" borderId="0"/>
    <xf numFmtId="0" fontId="25" fillId="0" borderId="0"/>
    <xf numFmtId="0" fontId="3" fillId="0" borderId="0"/>
    <xf numFmtId="0" fontId="49" fillId="0" borderId="0"/>
    <xf numFmtId="0" fontId="3" fillId="0" borderId="0"/>
    <xf numFmtId="0" fontId="3" fillId="0" borderId="0"/>
    <xf numFmtId="0" fontId="49" fillId="0" borderId="0"/>
    <xf numFmtId="0" fontId="25" fillId="0" borderId="0"/>
    <xf numFmtId="0" fontId="3" fillId="0" borderId="0"/>
    <xf numFmtId="0" fontId="52" fillId="0" borderId="0"/>
    <xf numFmtId="0" fontId="53" fillId="0" borderId="0" applyNumberFormat="0" applyFill="0" applyBorder="0" applyAlignment="0" applyProtection="0"/>
    <xf numFmtId="0" fontId="52" fillId="0" borderId="0"/>
    <xf numFmtId="0" fontId="3" fillId="0" borderId="0"/>
    <xf numFmtId="0" fontId="52" fillId="0" borderId="0"/>
    <xf numFmtId="0" fontId="3" fillId="0" borderId="0"/>
    <xf numFmtId="0" fontId="25" fillId="0" borderId="0"/>
    <xf numFmtId="0" fontId="3" fillId="0" borderId="0"/>
    <xf numFmtId="0" fontId="25" fillId="0" borderId="0"/>
    <xf numFmtId="0" fontId="49" fillId="0" borderId="0"/>
    <xf numFmtId="0" fontId="3" fillId="0" borderId="0"/>
    <xf numFmtId="0" fontId="3" fillId="0" borderId="0"/>
    <xf numFmtId="0" fontId="4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1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3" fillId="0" borderId="0"/>
    <xf numFmtId="0" fontId="10" fillId="0" borderId="0"/>
    <xf numFmtId="0" fontId="10" fillId="0" borderId="0"/>
    <xf numFmtId="0" fontId="10" fillId="0" borderId="0"/>
    <xf numFmtId="0" fontId="10"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10" fillId="0" borderId="0"/>
    <xf numFmtId="0" fontId="53" fillId="0" borderId="0" applyNumberFormat="0" applyFill="0" applyBorder="0" applyAlignment="0" applyProtection="0"/>
    <xf numFmtId="0" fontId="14" fillId="0" borderId="0"/>
    <xf numFmtId="0" fontId="26" fillId="0" borderId="0"/>
    <xf numFmtId="0" fontId="10" fillId="0" borderId="0"/>
    <xf numFmtId="0" fontId="10" fillId="0" borderId="0"/>
    <xf numFmtId="0" fontId="10" fillId="0" borderId="0"/>
    <xf numFmtId="0" fontId="10" fillId="0" borderId="0"/>
    <xf numFmtId="0" fontId="26"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26" fillId="0" borderId="0"/>
    <xf numFmtId="0" fontId="3" fillId="0" borderId="0"/>
    <xf numFmtId="0" fontId="26" fillId="0" borderId="0"/>
    <xf numFmtId="0" fontId="26" fillId="0" borderId="0"/>
    <xf numFmtId="0" fontId="26" fillId="0" borderId="0"/>
    <xf numFmtId="0" fontId="26" fillId="0" borderId="0"/>
    <xf numFmtId="0" fontId="3" fillId="0" borderId="0"/>
    <xf numFmtId="0" fontId="26" fillId="0" borderId="0"/>
    <xf numFmtId="0" fontId="3" fillId="0" borderId="0"/>
    <xf numFmtId="0" fontId="3" fillId="0" borderId="0"/>
    <xf numFmtId="0" fontId="55" fillId="0" borderId="0"/>
    <xf numFmtId="0" fontId="26" fillId="0" borderId="0"/>
    <xf numFmtId="0" fontId="26" fillId="0" borderId="0"/>
    <xf numFmtId="0" fontId="26" fillId="0" borderId="0"/>
    <xf numFmtId="0" fontId="26" fillId="0" borderId="0"/>
    <xf numFmtId="0" fontId="3" fillId="0" borderId="0"/>
    <xf numFmtId="0" fontId="26" fillId="0" borderId="0"/>
    <xf numFmtId="0" fontId="55" fillId="0" borderId="0"/>
    <xf numFmtId="0" fontId="55" fillId="0" borderId="0"/>
    <xf numFmtId="0" fontId="26" fillId="0" borderId="0"/>
    <xf numFmtId="0" fontId="26" fillId="0" borderId="0"/>
    <xf numFmtId="0" fontId="50" fillId="0" borderId="0" applyNumberFormat="0" applyBorder="0" applyProtection="0"/>
    <xf numFmtId="0" fontId="26" fillId="0" borderId="0"/>
    <xf numFmtId="0" fontId="26" fillId="0" borderId="0"/>
    <xf numFmtId="0" fontId="50" fillId="0" borderId="0" applyNumberFormat="0" applyBorder="0" applyProtection="0"/>
    <xf numFmtId="0" fontId="50" fillId="0" borderId="0" applyNumberFormat="0" applyBorder="0" applyProtection="0"/>
    <xf numFmtId="0" fontId="26" fillId="0" borderId="0"/>
    <xf numFmtId="0" fontId="3" fillId="0" borderId="0"/>
    <xf numFmtId="0" fontId="3" fillId="0" borderId="0"/>
    <xf numFmtId="0" fontId="3" fillId="0" borderId="0"/>
    <xf numFmtId="0" fontId="26" fillId="0" borderId="0"/>
    <xf numFmtId="0" fontId="26" fillId="0" borderId="0"/>
    <xf numFmtId="0" fontId="26" fillId="0" borderId="0"/>
    <xf numFmtId="0" fontId="26" fillId="0" borderId="0"/>
    <xf numFmtId="0" fontId="26" fillId="0" borderId="0"/>
    <xf numFmtId="0" fontId="25" fillId="0" borderId="0"/>
    <xf numFmtId="0" fontId="3" fillId="0" borderId="0"/>
    <xf numFmtId="0" fontId="3" fillId="0" borderId="0"/>
    <xf numFmtId="0" fontId="3" fillId="0" borderId="0"/>
    <xf numFmtId="0" fontId="3" fillId="0" borderId="0"/>
    <xf numFmtId="0" fontId="56" fillId="0" borderId="0"/>
    <xf numFmtId="0" fontId="3" fillId="0" borderId="0"/>
    <xf numFmtId="0" fontId="56" fillId="0" borderId="0"/>
    <xf numFmtId="0" fontId="3" fillId="0" borderId="0"/>
    <xf numFmtId="0" fontId="3" fillId="0" borderId="0"/>
    <xf numFmtId="0" fontId="3" fillId="0" borderId="0"/>
    <xf numFmtId="0" fontId="3" fillId="0" borderId="0"/>
    <xf numFmtId="0" fontId="25" fillId="0" borderId="0"/>
    <xf numFmtId="0" fontId="3" fillId="0" borderId="0"/>
    <xf numFmtId="0" fontId="25" fillId="0" borderId="0"/>
    <xf numFmtId="0" fontId="25" fillId="0" borderId="0"/>
    <xf numFmtId="0" fontId="3" fillId="0" borderId="0"/>
    <xf numFmtId="0" fontId="25" fillId="0" borderId="0"/>
    <xf numFmtId="0" fontId="25" fillId="0" borderId="0"/>
    <xf numFmtId="0" fontId="26" fillId="0" borderId="0"/>
    <xf numFmtId="0" fontId="26" fillId="0" borderId="0"/>
    <xf numFmtId="0" fontId="25" fillId="0" borderId="0"/>
    <xf numFmtId="0" fontId="25" fillId="0" borderId="0"/>
    <xf numFmtId="0" fontId="25" fillId="0" borderId="0"/>
    <xf numFmtId="0" fontId="1" fillId="0" borderId="0"/>
    <xf numFmtId="0" fontId="1" fillId="0" borderId="0"/>
    <xf numFmtId="0" fontId="1" fillId="0" borderId="0"/>
    <xf numFmtId="0" fontId="1" fillId="0" borderId="0"/>
    <xf numFmtId="0" fontId="47" fillId="0" borderId="0"/>
    <xf numFmtId="0" fontId="25" fillId="0" borderId="0"/>
    <xf numFmtId="0" fontId="25" fillId="0" borderId="0"/>
    <xf numFmtId="0" fontId="25" fillId="0" borderId="0"/>
    <xf numFmtId="0" fontId="53" fillId="0" borderId="0" applyNumberFormat="0" applyFill="0" applyBorder="0" applyAlignment="0" applyProtection="0"/>
    <xf numFmtId="0" fontId="53" fillId="0" borderId="0" applyNumberFormat="0" applyFill="0" applyBorder="0" applyAlignment="0" applyProtection="0"/>
    <xf numFmtId="0" fontId="55"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26" fillId="0" borderId="0"/>
    <xf numFmtId="0" fontId="1" fillId="0" borderId="0"/>
    <xf numFmtId="0" fontId="1" fillId="0" borderId="0"/>
    <xf numFmtId="0" fontId="1" fillId="0" borderId="0"/>
    <xf numFmtId="0" fontId="26" fillId="0" borderId="0"/>
    <xf numFmtId="0" fontId="26" fillId="0" borderId="0"/>
    <xf numFmtId="0" fontId="26"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26" fillId="0" borderId="0"/>
    <xf numFmtId="0" fontId="53" fillId="0" borderId="0" applyNumberFormat="0" applyFill="0" applyBorder="0" applyAlignment="0" applyProtection="0"/>
    <xf numFmtId="0" fontId="53" fillId="0" borderId="0" applyNumberFormat="0" applyFill="0" applyBorder="0" applyAlignment="0" applyProtection="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3" fillId="0" borderId="0" applyNumberFormat="0" applyFill="0" applyBorder="0" applyAlignment="0" applyProtection="0"/>
    <xf numFmtId="0" fontId="1" fillId="0" borderId="0"/>
    <xf numFmtId="0" fontId="1" fillId="0" borderId="0"/>
    <xf numFmtId="0" fontId="1" fillId="0" borderId="0"/>
    <xf numFmtId="0" fontId="1" fillId="0" borderId="0"/>
    <xf numFmtId="0" fontId="53"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69" borderId="18" applyNumberFormat="0" applyAlignment="0" applyProtection="0"/>
    <xf numFmtId="0" fontId="10" fillId="8" borderId="8" applyNumberFormat="0" applyFont="0" applyAlignment="0" applyProtection="0"/>
    <xf numFmtId="0" fontId="3" fillId="69" borderId="18" applyNumberFormat="0" applyAlignment="0" applyProtection="0"/>
    <xf numFmtId="0" fontId="3" fillId="69" borderId="18" applyNumberForma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3" fillId="69" borderId="18" applyNumberFormat="0" applyAlignment="0" applyProtection="0"/>
    <xf numFmtId="0" fontId="14" fillId="8" borderId="8" applyNumberFormat="0" applyFont="0" applyAlignment="0" applyProtection="0"/>
    <xf numFmtId="0" fontId="14" fillId="8" borderId="8" applyNumberFormat="0" applyFont="0" applyAlignment="0" applyProtection="0"/>
    <xf numFmtId="0" fontId="10" fillId="8" borderId="8" applyNumberFormat="0" applyFont="0" applyAlignment="0" applyProtection="0"/>
    <xf numFmtId="0" fontId="14"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4" fillId="8" borderId="8" applyNumberFormat="0" applyFont="0" applyAlignment="0" applyProtection="0"/>
    <xf numFmtId="0" fontId="14" fillId="8" borderId="8" applyNumberFormat="0" applyFont="0" applyAlignment="0" applyProtection="0"/>
    <xf numFmtId="0" fontId="14" fillId="8" borderId="8" applyNumberFormat="0" applyFont="0" applyAlignment="0" applyProtection="0"/>
    <xf numFmtId="0" fontId="14" fillId="8" borderId="8" applyNumberFormat="0" applyFont="0" applyAlignment="0" applyProtection="0"/>
    <xf numFmtId="0" fontId="25" fillId="69" borderId="18" applyNumberForma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25" fillId="69" borderId="18" applyNumberForma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57" fillId="65" borderId="19" applyNumberFormat="0" applyAlignment="0" applyProtection="0"/>
    <xf numFmtId="0" fontId="58" fillId="6" borderId="5" applyNumberFormat="0" applyAlignment="0" applyProtection="0"/>
    <xf numFmtId="0" fontId="57" fillId="65" borderId="19" applyNumberFormat="0" applyAlignment="0" applyProtection="0"/>
    <xf numFmtId="0" fontId="57" fillId="65" borderId="19" applyNumberFormat="0" applyAlignment="0" applyProtection="0"/>
    <xf numFmtId="0" fontId="58" fillId="6" borderId="5" applyNumberFormat="0" applyAlignment="0" applyProtection="0"/>
    <xf numFmtId="0" fontId="58" fillId="6" borderId="5" applyNumberFormat="0" applyAlignment="0" applyProtection="0"/>
    <xf numFmtId="0" fontId="58" fillId="6" borderId="5" applyNumberFormat="0" applyAlignment="0" applyProtection="0"/>
    <xf numFmtId="0" fontId="57" fillId="65" borderId="19" applyNumberFormat="0" applyAlignment="0" applyProtection="0"/>
    <xf numFmtId="0" fontId="59" fillId="0" borderId="0"/>
    <xf numFmtId="9" fontId="3" fillId="0" borderId="0" applyFont="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60" fillId="0" borderId="0"/>
    <xf numFmtId="0" fontId="56" fillId="0" borderId="0"/>
    <xf numFmtId="0" fontId="56" fillId="0" borderId="0"/>
    <xf numFmtId="0" fontId="56" fillId="0" borderId="0"/>
    <xf numFmtId="0" fontId="56" fillId="0" borderId="0"/>
    <xf numFmtId="0" fontId="56" fillId="0" borderId="0"/>
    <xf numFmtId="0" fontId="56" fillId="0" borderId="0"/>
    <xf numFmtId="0" fontId="61" fillId="0" borderId="0" applyNumberFormat="0" applyFill="0" applyBorder="0" applyAlignment="0" applyProtection="0"/>
    <xf numFmtId="0" fontId="61" fillId="0" borderId="0" applyNumberFormat="0" applyFill="0" applyBorder="0" applyAlignment="0" applyProtection="0"/>
    <xf numFmtId="0" fontId="2" fillId="0" borderId="0" applyNumberFormat="0" applyFill="0" applyBorder="0" applyAlignment="0" applyProtection="0"/>
    <xf numFmtId="0" fontId="62" fillId="0" borderId="20" applyNumberFormat="0" applyFill="0" applyAlignment="0" applyProtection="0"/>
    <xf numFmtId="0" fontId="63" fillId="0" borderId="9" applyNumberFormat="0" applyFill="0" applyAlignment="0" applyProtection="0"/>
    <xf numFmtId="0" fontId="62" fillId="0" borderId="20"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2" fillId="0" borderId="20" applyNumberFormat="0" applyFill="0" applyAlignment="0" applyProtection="0"/>
    <xf numFmtId="171" fontId="64" fillId="70" borderId="0" applyBorder="0" applyProtection="0"/>
    <xf numFmtId="172" fontId="64" fillId="65" borderId="0" applyBorder="0" applyProtection="0"/>
    <xf numFmtId="172" fontId="64" fillId="65" borderId="0" applyBorder="0" applyProtection="0"/>
    <xf numFmtId="172" fontId="64" fillId="65" borderId="0" applyBorder="0" applyProtection="0"/>
    <xf numFmtId="172" fontId="64" fillId="65" borderId="0" applyBorder="0" applyProtection="0"/>
    <xf numFmtId="172" fontId="64" fillId="65" borderId="0" applyBorder="0" applyProtection="0"/>
    <xf numFmtId="0" fontId="65" fillId="0" borderId="0" applyNumberFormat="0" applyFill="0" applyBorder="0" applyAlignment="0" applyProtection="0"/>
    <xf numFmtId="0" fontId="66"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5" fillId="0" borderId="0" applyNumberFormat="0" applyFill="0" applyBorder="0" applyAlignment="0" applyProtection="0"/>
    <xf numFmtId="0" fontId="2" fillId="0" borderId="0" applyNumberFormat="0" applyFill="0" applyBorder="0" applyAlignment="0" applyProtection="0"/>
    <xf numFmtId="0" fontId="67" fillId="0" borderId="0"/>
    <xf numFmtId="169" fontId="67" fillId="0" borderId="0" applyFont="0" applyFill="0" applyBorder="0" applyAlignment="0" applyProtection="0"/>
    <xf numFmtId="0" fontId="67" fillId="0" borderId="0"/>
    <xf numFmtId="0" fontId="69" fillId="0" borderId="0"/>
    <xf numFmtId="0" fontId="3" fillId="0" borderId="0"/>
    <xf numFmtId="169" fontId="3" fillId="0" borderId="0" applyFont="0" applyFill="0" applyBorder="0" applyAlignment="0" applyProtection="0"/>
    <xf numFmtId="0" fontId="3" fillId="0" borderId="0"/>
    <xf numFmtId="0" fontId="14" fillId="37" borderId="0" applyNumberFormat="0" applyBorder="0" applyAlignment="0" applyProtection="0"/>
    <xf numFmtId="0" fontId="1" fillId="10" borderId="0" applyNumberFormat="0" applyBorder="0" applyAlignment="0" applyProtection="0"/>
    <xf numFmtId="0" fontId="14" fillId="39" borderId="0" applyNumberFormat="0" applyBorder="0" applyAlignment="0" applyProtection="0"/>
    <xf numFmtId="0" fontId="1" fillId="14" borderId="0" applyNumberFormat="0" applyBorder="0" applyAlignment="0" applyProtection="0"/>
    <xf numFmtId="0" fontId="14" fillId="41" borderId="0" applyNumberFormat="0" applyBorder="0" applyAlignment="0" applyProtection="0"/>
    <xf numFmtId="0" fontId="1" fillId="18" borderId="0" applyNumberFormat="0" applyBorder="0" applyAlignment="0" applyProtection="0"/>
    <xf numFmtId="0" fontId="14" fillId="43" borderId="0" applyNumberFormat="0" applyBorder="0" applyAlignment="0" applyProtection="0"/>
    <xf numFmtId="0" fontId="1" fillId="22" borderId="0" applyNumberFormat="0" applyBorder="0" applyAlignment="0" applyProtection="0"/>
    <xf numFmtId="0" fontId="14" fillId="45" borderId="0" applyNumberFormat="0" applyBorder="0" applyAlignment="0" applyProtection="0"/>
    <xf numFmtId="0" fontId="1" fillId="26" borderId="0" applyNumberFormat="0" applyBorder="0" applyAlignment="0" applyProtection="0"/>
    <xf numFmtId="0" fontId="14" fillId="47" borderId="0" applyNumberFormat="0" applyBorder="0" applyAlignment="0" applyProtection="0"/>
    <xf numFmtId="0" fontId="1" fillId="30" borderId="0" applyNumberFormat="0" applyBorder="0" applyAlignment="0" applyProtection="0"/>
    <xf numFmtId="0" fontId="14" fillId="49" borderId="0" applyNumberFormat="0" applyBorder="0" applyAlignment="0" applyProtection="0"/>
    <xf numFmtId="0" fontId="1" fillId="11" borderId="0" applyNumberFormat="0" applyBorder="0" applyAlignment="0" applyProtection="0"/>
    <xf numFmtId="0" fontId="14" fillId="51" borderId="0" applyNumberFormat="0" applyBorder="0" applyAlignment="0" applyProtection="0"/>
    <xf numFmtId="0" fontId="1" fillId="15" borderId="0" applyNumberFormat="0" applyBorder="0" applyAlignment="0" applyProtection="0"/>
    <xf numFmtId="0" fontId="14" fillId="53" borderId="0" applyNumberFormat="0" applyBorder="0" applyAlignment="0" applyProtection="0"/>
    <xf numFmtId="0" fontId="1" fillId="19" borderId="0" applyNumberFormat="0" applyBorder="0" applyAlignment="0" applyProtection="0"/>
    <xf numFmtId="0" fontId="14" fillId="43" borderId="0" applyNumberFormat="0" applyBorder="0" applyAlignment="0" applyProtection="0"/>
    <xf numFmtId="0" fontId="1" fillId="23" borderId="0" applyNumberFormat="0" applyBorder="0" applyAlignment="0" applyProtection="0"/>
    <xf numFmtId="0" fontId="14" fillId="49" borderId="0" applyNumberFormat="0" applyBorder="0" applyAlignment="0" applyProtection="0"/>
    <xf numFmtId="0" fontId="1" fillId="27" borderId="0" applyNumberFormat="0" applyBorder="0" applyAlignment="0" applyProtection="0"/>
    <xf numFmtId="0" fontId="14" fillId="55" borderId="0" applyNumberFormat="0" applyBorder="0" applyAlignment="0" applyProtection="0"/>
    <xf numFmtId="0" fontId="1" fillId="31" borderId="0" applyNumberFormat="0" applyBorder="0" applyAlignment="0" applyProtection="0"/>
    <xf numFmtId="0" fontId="15" fillId="57" borderId="0" applyNumberFormat="0" applyBorder="0" applyAlignment="0" applyProtection="0"/>
    <xf numFmtId="0" fontId="85" fillId="12" borderId="0" applyNumberFormat="0" applyBorder="0" applyAlignment="0" applyProtection="0"/>
    <xf numFmtId="0" fontId="15" fillId="51" borderId="0" applyNumberFormat="0" applyBorder="0" applyAlignment="0" applyProtection="0"/>
    <xf numFmtId="0" fontId="85" fillId="16" borderId="0" applyNumberFormat="0" applyBorder="0" applyAlignment="0" applyProtection="0"/>
    <xf numFmtId="0" fontId="15" fillId="53" borderId="0" applyNumberFormat="0" applyBorder="0" applyAlignment="0" applyProtection="0"/>
    <xf numFmtId="0" fontId="85" fillId="20" borderId="0" applyNumberFormat="0" applyBorder="0" applyAlignment="0" applyProtection="0"/>
    <xf numFmtId="0" fontId="15" fillId="58" borderId="0" applyNumberFormat="0" applyBorder="0" applyAlignment="0" applyProtection="0"/>
    <xf numFmtId="0" fontId="85" fillId="24" borderId="0" applyNumberFormat="0" applyBorder="0" applyAlignment="0" applyProtection="0"/>
    <xf numFmtId="0" fontId="15" fillId="59" borderId="0" applyNumberFormat="0" applyBorder="0" applyAlignment="0" applyProtection="0"/>
    <xf numFmtId="0" fontId="85" fillId="28" borderId="0" applyNumberFormat="0" applyBorder="0" applyAlignment="0" applyProtection="0"/>
    <xf numFmtId="0" fontId="15" fillId="60" borderId="0" applyNumberFormat="0" applyBorder="0" applyAlignment="0" applyProtection="0"/>
    <xf numFmtId="0" fontId="85" fillId="32" borderId="0" applyNumberFormat="0" applyBorder="0" applyAlignment="0" applyProtection="0"/>
    <xf numFmtId="0" fontId="15" fillId="61" borderId="0" applyNumberFormat="0" applyBorder="0" applyAlignment="0" applyProtection="0"/>
    <xf numFmtId="0" fontId="85" fillId="9" borderId="0" applyNumberFormat="0" applyBorder="0" applyAlignment="0" applyProtection="0"/>
    <xf numFmtId="0" fontId="15" fillId="62" borderId="0" applyNumberFormat="0" applyBorder="0" applyAlignment="0" applyProtection="0"/>
    <xf numFmtId="0" fontId="85" fillId="13" borderId="0" applyNumberFormat="0" applyBorder="0" applyAlignment="0" applyProtection="0"/>
    <xf numFmtId="0" fontId="15" fillId="63" borderId="0" applyNumberFormat="0" applyBorder="0" applyAlignment="0" applyProtection="0"/>
    <xf numFmtId="0" fontId="85" fillId="17" borderId="0" applyNumberFormat="0" applyBorder="0" applyAlignment="0" applyProtection="0"/>
    <xf numFmtId="0" fontId="15" fillId="58" borderId="0" applyNumberFormat="0" applyBorder="0" applyAlignment="0" applyProtection="0"/>
    <xf numFmtId="0" fontId="85" fillId="21" borderId="0" applyNumberFormat="0" applyBorder="0" applyAlignment="0" applyProtection="0"/>
    <xf numFmtId="0" fontId="15" fillId="59" borderId="0" applyNumberFormat="0" applyBorder="0" applyAlignment="0" applyProtection="0"/>
    <xf numFmtId="0" fontId="85" fillId="25" borderId="0" applyNumberFormat="0" applyBorder="0" applyAlignment="0" applyProtection="0"/>
    <xf numFmtId="0" fontId="15" fillId="64" borderId="0" applyNumberFormat="0" applyBorder="0" applyAlignment="0" applyProtection="0"/>
    <xf numFmtId="0" fontId="85" fillId="29" borderId="0" applyNumberFormat="0" applyBorder="0" applyAlignment="0" applyProtection="0"/>
    <xf numFmtId="0" fontId="75" fillId="3" borderId="0" applyNumberFormat="0" applyBorder="0" applyAlignment="0" applyProtection="0"/>
    <xf numFmtId="0" fontId="21" fillId="65" borderId="12" applyNumberFormat="0" applyAlignment="0" applyProtection="0"/>
    <xf numFmtId="0" fontId="79" fillId="6" borderId="4" applyNumberFormat="0" applyAlignment="0" applyProtection="0"/>
    <xf numFmtId="0" fontId="19" fillId="6" borderId="4" applyNumberFormat="0" applyAlignment="0" applyProtection="0"/>
    <xf numFmtId="0" fontId="23" fillId="66" borderId="13" applyNumberFormat="0" applyAlignment="0" applyProtection="0"/>
    <xf numFmtId="0" fontId="81" fillId="7" borderId="7" applyNumberFormat="0" applyAlignment="0" applyProtection="0"/>
    <xf numFmtId="0" fontId="27" fillId="0" borderId="0" applyNumberFormat="0" applyFill="0" applyBorder="0" applyAlignment="0" applyProtection="0"/>
    <xf numFmtId="0" fontId="83" fillId="0" borderId="0" applyNumberFormat="0" applyFill="0" applyBorder="0" applyAlignment="0" applyProtection="0"/>
    <xf numFmtId="0" fontId="29" fillId="41" borderId="0" applyNumberFormat="0" applyBorder="0" applyAlignment="0" applyProtection="0"/>
    <xf numFmtId="0" fontId="74" fillId="2" borderId="0" applyNumberFormat="0" applyBorder="0" applyAlignment="0" applyProtection="0"/>
    <xf numFmtId="0" fontId="31" fillId="0" borderId="14" applyNumberFormat="0" applyFill="0" applyAlignment="0" applyProtection="0"/>
    <xf numFmtId="0" fontId="71" fillId="0" borderId="1" applyNumberFormat="0" applyFill="0" applyAlignment="0" applyProtection="0"/>
    <xf numFmtId="0" fontId="33" fillId="0" borderId="15" applyNumberFormat="0" applyFill="0" applyAlignment="0" applyProtection="0"/>
    <xf numFmtId="0" fontId="72" fillId="0" borderId="2" applyNumberFormat="0" applyFill="0" applyAlignment="0" applyProtection="0"/>
    <xf numFmtId="0" fontId="35" fillId="0" borderId="16" applyNumberFormat="0" applyFill="0" applyAlignment="0" applyProtection="0"/>
    <xf numFmtId="0" fontId="73" fillId="0" borderId="3" applyNumberFormat="0" applyFill="0" applyAlignment="0" applyProtection="0"/>
    <xf numFmtId="0" fontId="35" fillId="0" borderId="0" applyNumberFormat="0" applyFill="0" applyBorder="0" applyAlignment="0" applyProtection="0"/>
    <xf numFmtId="0" fontId="73" fillId="0" borderId="0" applyNumberFormat="0" applyFill="0" applyBorder="0" applyAlignment="0" applyProtection="0"/>
    <xf numFmtId="0" fontId="38" fillId="47" borderId="12" applyNumberFormat="0" applyAlignment="0" applyProtection="0"/>
    <xf numFmtId="0" fontId="77" fillId="5" borderId="4" applyNumberFormat="0" applyAlignment="0" applyProtection="0"/>
    <xf numFmtId="0" fontId="40" fillId="5" borderId="4" applyNumberFormat="0" applyAlignment="0" applyProtection="0"/>
    <xf numFmtId="0" fontId="42" fillId="0" borderId="17" applyNumberFormat="0" applyFill="0" applyAlignment="0" applyProtection="0"/>
    <xf numFmtId="0" fontId="80" fillId="0" borderId="6" applyNumberFormat="0" applyFill="0" applyAlignment="0" applyProtection="0"/>
    <xf numFmtId="0" fontId="44" fillId="68" borderId="0" applyNumberFormat="0" applyBorder="0" applyAlignment="0" applyProtection="0"/>
    <xf numFmtId="0" fontId="76" fillId="4" borderId="0" applyNumberFormat="0" applyBorder="0" applyAlignment="0" applyProtection="0"/>
    <xf numFmtId="0" fontId="3" fillId="0" borderId="0"/>
    <xf numFmtId="0" fontId="3" fillId="0" borderId="0"/>
    <xf numFmtId="0" fontId="26" fillId="0" borderId="0"/>
    <xf numFmtId="0" fontId="3" fillId="0" borderId="0"/>
    <xf numFmtId="0" fontId="47" fillId="0" borderId="0"/>
    <xf numFmtId="0" fontId="3" fillId="0" borderId="0"/>
    <xf numFmtId="0" fontId="10" fillId="0" borderId="0"/>
    <xf numFmtId="0" fontId="3" fillId="0" borderId="0"/>
    <xf numFmtId="0" fontId="1" fillId="0" borderId="0"/>
    <xf numFmtId="0" fontId="3" fillId="0" borderId="0"/>
    <xf numFmtId="0" fontId="3" fillId="0" borderId="0"/>
    <xf numFmtId="0" fontId="1" fillId="0" borderId="0"/>
    <xf numFmtId="0" fontId="3" fillId="0" borderId="0"/>
    <xf numFmtId="0" fontId="3" fillId="0" borderId="0"/>
    <xf numFmtId="0" fontId="3" fillId="0" borderId="0"/>
    <xf numFmtId="0" fontId="14" fillId="0" borderId="0"/>
    <xf numFmtId="0" fontId="10" fillId="0" borderId="0"/>
    <xf numFmtId="0" fontId="52" fillId="0" borderId="0"/>
    <xf numFmtId="0" fontId="10" fillId="0" borderId="0"/>
    <xf numFmtId="0" fontId="14" fillId="0" borderId="0"/>
    <xf numFmtId="0" fontId="10" fillId="0" borderId="0"/>
    <xf numFmtId="0" fontId="26" fillId="0" borderId="0"/>
    <xf numFmtId="0" fontId="56" fillId="0" borderId="0"/>
    <xf numFmtId="0" fontId="1" fillId="8" borderId="8" applyNumberFormat="0" applyFont="0" applyAlignment="0" applyProtection="0"/>
    <xf numFmtId="0" fontId="10" fillId="8" borderId="8" applyNumberFormat="0" applyFont="0" applyAlignment="0" applyProtection="0"/>
    <xf numFmtId="0" fontId="57" fillId="65" borderId="19" applyNumberFormat="0" applyAlignment="0" applyProtection="0"/>
    <xf numFmtId="0" fontId="78" fillId="6" borderId="5" applyNumberFormat="0" applyAlignment="0" applyProtection="0"/>
    <xf numFmtId="9" fontId="49" fillId="0" borderId="0" applyFont="0" applyFill="0" applyBorder="0" applyAlignment="0" applyProtection="0"/>
    <xf numFmtId="9" fontId="3" fillId="0" borderId="0" applyFont="0" applyFill="0" applyBorder="0" applyAlignment="0" applyProtection="0"/>
    <xf numFmtId="0" fontId="60" fillId="0" borderId="0"/>
    <xf numFmtId="0" fontId="62" fillId="0" borderId="20" applyNumberFormat="0" applyFill="0" applyAlignment="0" applyProtection="0"/>
    <xf numFmtId="0" fontId="84" fillId="0" borderId="9" applyNumberFormat="0" applyFill="0" applyAlignment="0" applyProtection="0"/>
    <xf numFmtId="171" fontId="64" fillId="70" borderId="0" applyBorder="0" applyProtection="0"/>
    <xf numFmtId="0" fontId="65" fillId="0" borderId="0" applyNumberFormat="0" applyFill="0" applyBorder="0" applyAlignment="0" applyProtection="0"/>
    <xf numFmtId="0" fontId="82" fillId="0" borderId="0" applyNumberFormat="0" applyFill="0" applyBorder="0" applyAlignment="0" applyProtection="0"/>
    <xf numFmtId="0" fontId="86" fillId="0" borderId="0"/>
    <xf numFmtId="0" fontId="10" fillId="0" borderId="0"/>
    <xf numFmtId="0" fontId="91" fillId="0" borderId="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25" fillId="0" borderId="0"/>
    <xf numFmtId="0" fontId="1" fillId="0" borderId="0"/>
    <xf numFmtId="0" fontId="53" fillId="0" borderId="0" pivotButton="1"/>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6"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cellStyleXfs>
  <cellXfs count="404">
    <xf numFmtId="0" fontId="0" fillId="0" borderId="0" xfId="0"/>
    <xf numFmtId="0" fontId="4" fillId="0" borderId="0" xfId="1" applyFont="1" applyAlignment="1">
      <alignment horizontal="right"/>
    </xf>
    <xf numFmtId="0" fontId="5" fillId="0" borderId="0" xfId="2" applyFont="1"/>
    <xf numFmtId="0" fontId="5" fillId="0" borderId="0" xfId="1" applyFont="1" applyAlignment="1"/>
    <xf numFmtId="0" fontId="5" fillId="0" borderId="0" xfId="1" applyFont="1" applyBorder="1"/>
    <xf numFmtId="0" fontId="4" fillId="0" borderId="0" xfId="1" applyFont="1"/>
    <xf numFmtId="0" fontId="6" fillId="0" borderId="0" xfId="2" applyFont="1"/>
    <xf numFmtId="0" fontId="4" fillId="0" borderId="0" xfId="1" applyFont="1" applyBorder="1"/>
    <xf numFmtId="0" fontId="7" fillId="0" borderId="10" xfId="1" applyFont="1" applyBorder="1" applyAlignment="1">
      <alignment horizontal="right" textRotation="90"/>
    </xf>
    <xf numFmtId="0" fontId="8" fillId="0" borderId="0" xfId="1" applyFont="1"/>
    <xf numFmtId="165" fontId="4" fillId="0" borderId="10" xfId="1" applyNumberFormat="1" applyFont="1" applyFill="1" applyBorder="1"/>
    <xf numFmtId="0" fontId="4" fillId="0" borderId="10" xfId="1" applyFont="1" applyBorder="1" applyAlignment="1">
      <alignment horizontal="left" wrapText="1"/>
    </xf>
    <xf numFmtId="165" fontId="4" fillId="0" borderId="10" xfId="1" applyNumberFormat="1" applyFont="1" applyBorder="1"/>
    <xf numFmtId="0" fontId="4" fillId="0" borderId="10" xfId="1" applyFont="1" applyBorder="1" applyAlignment="1">
      <alignment wrapText="1"/>
    </xf>
    <xf numFmtId="0" fontId="4" fillId="0" borderId="10" xfId="1" applyFont="1" applyBorder="1"/>
    <xf numFmtId="0" fontId="9" fillId="33" borderId="10" xfId="1" applyNumberFormat="1" applyFont="1" applyFill="1" applyBorder="1" applyAlignment="1"/>
    <xf numFmtId="165" fontId="9" fillId="33" borderId="10" xfId="1" applyNumberFormat="1" applyFont="1" applyFill="1" applyBorder="1"/>
    <xf numFmtId="0" fontId="4" fillId="33" borderId="10" xfId="1" applyFont="1" applyFill="1" applyBorder="1"/>
    <xf numFmtId="0" fontId="4" fillId="0" borderId="0" xfId="1" applyFont="1" applyBorder="1" applyAlignment="1">
      <alignment horizontal="right"/>
    </xf>
    <xf numFmtId="0" fontId="8" fillId="0" borderId="0" xfId="1" applyNumberFormat="1" applyFont="1" applyFill="1" applyBorder="1" applyAlignment="1">
      <alignment horizontal="left" vertical="center" wrapText="1" indent="4"/>
    </xf>
    <xf numFmtId="0" fontId="8" fillId="0" borderId="0" xfId="1" applyNumberFormat="1" applyFont="1" applyFill="1" applyBorder="1" applyAlignment="1">
      <alignment horizontal="left" vertical="center" wrapText="1" indent="3"/>
    </xf>
    <xf numFmtId="0" fontId="8" fillId="0" borderId="0" xfId="1" applyNumberFormat="1" applyFont="1" applyFill="1" applyBorder="1" applyAlignment="1">
      <alignment horizontal="left" vertical="center" wrapText="1" indent="2"/>
    </xf>
    <xf numFmtId="0" fontId="7" fillId="0" borderId="0" xfId="1" applyNumberFormat="1" applyFont="1" applyFill="1" applyBorder="1" applyAlignment="1">
      <alignment horizontal="left" vertical="center" wrapText="1" indent="1"/>
    </xf>
    <xf numFmtId="0" fontId="7" fillId="0" borderId="0" xfId="1" applyNumberFormat="1" applyFont="1" applyFill="1" applyBorder="1" applyAlignment="1">
      <alignment horizontal="left" vertical="center" wrapText="1" indent="2"/>
    </xf>
    <xf numFmtId="0" fontId="8" fillId="0" borderId="0" xfId="1" applyNumberFormat="1" applyFont="1" applyFill="1" applyBorder="1" applyAlignment="1">
      <alignment horizontal="left" vertical="center" wrapText="1" indent="5"/>
    </xf>
    <xf numFmtId="0" fontId="8" fillId="0" borderId="0" xfId="1" applyNumberFormat="1" applyFont="1" applyFill="1" applyBorder="1" applyAlignment="1">
      <alignment horizontal="left" vertical="center" wrapText="1" indent="6"/>
    </xf>
    <xf numFmtId="0" fontId="8" fillId="0" borderId="0" xfId="1" applyFont="1" applyBorder="1"/>
    <xf numFmtId="0" fontId="9" fillId="0" borderId="10" xfId="2" applyFont="1" applyBorder="1" applyAlignment="1">
      <alignment horizontal="center" vertical="center" wrapText="1"/>
    </xf>
    <xf numFmtId="164" fontId="4" fillId="33" borderId="10" xfId="2" applyNumberFormat="1" applyFont="1" applyFill="1" applyBorder="1" applyAlignment="1">
      <alignment horizontal="center" wrapText="1"/>
    </xf>
    <xf numFmtId="0" fontId="11" fillId="0" borderId="0" xfId="6" applyFont="1" applyAlignment="1">
      <alignment horizontal="left"/>
    </xf>
    <xf numFmtId="0" fontId="12" fillId="0" borderId="0" xfId="6" applyFont="1"/>
    <xf numFmtId="0" fontId="12" fillId="0" borderId="10" xfId="6" applyFont="1" applyBorder="1"/>
    <xf numFmtId="4" fontId="13" fillId="36" borderId="10" xfId="6" applyNumberFormat="1" applyFont="1" applyFill="1" applyBorder="1"/>
    <xf numFmtId="0" fontId="12" fillId="0" borderId="10" xfId="6" applyFont="1" applyBorder="1" applyAlignment="1">
      <alignment horizontal="center"/>
    </xf>
    <xf numFmtId="0" fontId="12" fillId="0" borderId="10" xfId="6" applyFont="1" applyBorder="1" applyAlignment="1">
      <alignment wrapText="1"/>
    </xf>
    <xf numFmtId="4" fontId="12" fillId="0" borderId="10" xfId="6" applyNumberFormat="1" applyFont="1" applyFill="1" applyBorder="1"/>
    <xf numFmtId="0" fontId="13" fillId="0" borderId="10" xfId="6" applyFont="1" applyBorder="1" applyAlignment="1">
      <alignment horizontal="right"/>
    </xf>
    <xf numFmtId="49" fontId="9" fillId="0" borderId="10" xfId="7" applyNumberFormat="1" applyFont="1" applyBorder="1" applyAlignment="1">
      <alignment horizontal="center" wrapText="1"/>
    </xf>
    <xf numFmtId="0" fontId="9" fillId="0" borderId="10" xfId="8" applyFont="1" applyBorder="1" applyAlignment="1">
      <alignment wrapText="1"/>
    </xf>
    <xf numFmtId="0" fontId="7" fillId="0" borderId="10" xfId="7" applyNumberFormat="1" applyFont="1" applyFill="1" applyBorder="1" applyAlignment="1">
      <alignment horizontal="right" wrapText="1"/>
    </xf>
    <xf numFmtId="0" fontId="9" fillId="0" borderId="10" xfId="1" applyNumberFormat="1" applyFont="1" applyFill="1" applyBorder="1" applyAlignment="1"/>
    <xf numFmtId="0" fontId="9" fillId="0" borderId="10" xfId="1" applyFont="1" applyBorder="1" applyAlignment="1">
      <alignment horizontal="center" vertical="center" wrapText="1"/>
    </xf>
    <xf numFmtId="3" fontId="4" fillId="0" borderId="10" xfId="1" applyNumberFormat="1" applyFont="1" applyBorder="1" applyAlignment="1">
      <alignment horizontal="right" wrapText="1"/>
    </xf>
    <xf numFmtId="49" fontId="9" fillId="0" borderId="10" xfId="884" applyNumberFormat="1" applyFont="1" applyBorder="1" applyAlignment="1">
      <alignment horizontal="center" wrapText="1"/>
    </xf>
    <xf numFmtId="0" fontId="9" fillId="0" borderId="11" xfId="726" applyFont="1" applyBorder="1" applyAlignment="1">
      <alignment wrapText="1"/>
    </xf>
    <xf numFmtId="49" fontId="9" fillId="0" borderId="10" xfId="884" applyNumberFormat="1" applyFont="1" applyBorder="1" applyAlignment="1">
      <alignment horizontal="center" wrapText="1"/>
    </xf>
    <xf numFmtId="0" fontId="7" fillId="0" borderId="10" xfId="884" applyNumberFormat="1" applyFont="1" applyFill="1" applyBorder="1" applyAlignment="1">
      <alignment horizontal="right" wrapText="1"/>
    </xf>
    <xf numFmtId="0" fontId="9" fillId="33" borderId="10" xfId="1" applyNumberFormat="1" applyFont="1" applyFill="1" applyBorder="1" applyAlignment="1">
      <alignment horizontal="right"/>
    </xf>
    <xf numFmtId="0" fontId="6" fillId="71" borderId="10" xfId="1" applyFont="1" applyFill="1" applyBorder="1" applyAlignment="1">
      <alignment horizontal="center" vertical="center" wrapText="1"/>
    </xf>
    <xf numFmtId="0" fontId="7" fillId="71" borderId="10" xfId="1" applyFont="1" applyFill="1" applyBorder="1" applyAlignment="1">
      <alignment horizontal="right" textRotation="90"/>
    </xf>
    <xf numFmtId="0" fontId="4" fillId="74" borderId="10" xfId="1" applyFont="1" applyFill="1" applyBorder="1"/>
    <xf numFmtId="0" fontId="6" fillId="74" borderId="10" xfId="2" applyFont="1" applyFill="1" applyBorder="1" applyAlignment="1">
      <alignment horizontal="center" vertical="center" wrapText="1"/>
    </xf>
    <xf numFmtId="0" fontId="4" fillId="74" borderId="10" xfId="1" applyFont="1" applyFill="1" applyBorder="1" applyAlignment="1">
      <alignment horizontal="right"/>
    </xf>
    <xf numFmtId="165" fontId="9" fillId="0" borderId="10" xfId="1" applyNumberFormat="1" applyFont="1" applyBorder="1"/>
    <xf numFmtId="0" fontId="8" fillId="0" borderId="10" xfId="1" applyNumberFormat="1" applyFont="1" applyFill="1" applyBorder="1" applyAlignment="1">
      <alignment horizontal="left" vertical="center" wrapText="1" indent="4"/>
    </xf>
    <xf numFmtId="0" fontId="4" fillId="0" borderId="10" xfId="1" applyFont="1" applyBorder="1" applyAlignment="1">
      <alignment horizontal="right"/>
    </xf>
    <xf numFmtId="3" fontId="4" fillId="0" borderId="10" xfId="2" applyNumberFormat="1" applyFont="1" applyBorder="1" applyAlignment="1">
      <alignment horizontal="right" wrapText="1"/>
    </xf>
    <xf numFmtId="0" fontId="9" fillId="0" borderId="0" xfId="1" applyFont="1"/>
    <xf numFmtId="49" fontId="9" fillId="0" borderId="10" xfId="7" applyNumberFormat="1" applyFont="1" applyBorder="1" applyAlignment="1">
      <alignment horizontal="center" wrapText="1"/>
    </xf>
    <xf numFmtId="0" fontId="9" fillId="0" borderId="11" xfId="8" applyFont="1" applyBorder="1" applyAlignment="1">
      <alignment wrapText="1"/>
    </xf>
    <xf numFmtId="0" fontId="4" fillId="0" borderId="10" xfId="5" applyFont="1" applyBorder="1" applyAlignment="1">
      <alignment wrapText="1"/>
    </xf>
    <xf numFmtId="164" fontId="9" fillId="0" borderId="10" xfId="802" applyNumberFormat="1" applyFont="1" applyFill="1" applyBorder="1" applyAlignment="1">
      <alignment horizontal="center" wrapText="1"/>
    </xf>
    <xf numFmtId="165" fontId="8" fillId="0" borderId="10" xfId="1" applyNumberFormat="1" applyFont="1" applyBorder="1"/>
    <xf numFmtId="164" fontId="9" fillId="0" borderId="10" xfId="802" applyNumberFormat="1" applyFont="1" applyBorder="1" applyAlignment="1">
      <alignment horizontal="center" wrapText="1"/>
    </xf>
    <xf numFmtId="0" fontId="68" fillId="33" borderId="10" xfId="1" applyFont="1" applyFill="1" applyBorder="1" applyAlignment="1">
      <alignment wrapText="1"/>
    </xf>
    <xf numFmtId="164" fontId="9" fillId="33" borderId="10" xfId="1" applyNumberFormat="1" applyFont="1" applyFill="1" applyBorder="1" applyAlignment="1">
      <alignment horizontal="center" wrapText="1"/>
    </xf>
    <xf numFmtId="3" fontId="9" fillId="0" borderId="10" xfId="2" applyNumberFormat="1" applyFont="1" applyBorder="1" applyAlignment="1">
      <alignment horizontal="right" wrapText="1"/>
    </xf>
    <xf numFmtId="165" fontId="9" fillId="0" borderId="10" xfId="2" applyNumberFormat="1" applyFont="1" applyBorder="1" applyAlignment="1"/>
    <xf numFmtId="164" fontId="9" fillId="75" borderId="10" xfId="2" applyNumberFormat="1" applyFont="1" applyFill="1" applyBorder="1" applyAlignment="1">
      <alignment horizontal="center" wrapText="1"/>
    </xf>
    <xf numFmtId="3" fontId="4" fillId="75" borderId="10" xfId="2" applyNumberFormat="1" applyFont="1" applyFill="1" applyBorder="1" applyAlignment="1">
      <alignment horizontal="right" wrapText="1"/>
    </xf>
    <xf numFmtId="165" fontId="4" fillId="75" borderId="10" xfId="2" applyNumberFormat="1" applyFont="1" applyFill="1" applyBorder="1" applyAlignment="1"/>
    <xf numFmtId="165" fontId="4" fillId="0" borderId="10" xfId="2" applyNumberFormat="1" applyFont="1" applyFill="1" applyBorder="1" applyAlignment="1">
      <alignment horizontal="left" wrapText="1"/>
    </xf>
    <xf numFmtId="3" fontId="9" fillId="0" borderId="10" xfId="1" applyNumberFormat="1" applyFont="1" applyBorder="1" applyAlignment="1">
      <alignment horizontal="right" wrapText="1"/>
    </xf>
    <xf numFmtId="165" fontId="9" fillId="34" borderId="10" xfId="2" applyNumberFormat="1" applyFont="1" applyFill="1" applyBorder="1" applyAlignment="1">
      <alignment wrapText="1"/>
    </xf>
    <xf numFmtId="164" fontId="4" fillId="75" borderId="10" xfId="2" applyNumberFormat="1" applyFont="1" applyFill="1" applyBorder="1" applyAlignment="1">
      <alignment horizontal="center" wrapText="1"/>
    </xf>
    <xf numFmtId="0" fontId="12" fillId="0" borderId="22" xfId="6" applyFont="1" applyBorder="1" applyAlignment="1">
      <alignment horizontal="center"/>
    </xf>
    <xf numFmtId="0" fontId="12" fillId="0" borderId="22" xfId="6" applyFont="1" applyBorder="1"/>
    <xf numFmtId="4" fontId="12" fillId="0" borderId="22" xfId="6" applyNumberFormat="1" applyFont="1" applyFill="1" applyBorder="1"/>
    <xf numFmtId="0" fontId="12" fillId="0" borderId="23" xfId="6" applyFont="1" applyBorder="1"/>
    <xf numFmtId="0" fontId="13" fillId="0" borderId="23" xfId="6" applyFont="1" applyBorder="1" applyAlignment="1">
      <alignment horizontal="right"/>
    </xf>
    <xf numFmtId="0" fontId="13" fillId="0" borderId="22" xfId="6" applyFont="1" applyBorder="1" applyAlignment="1">
      <alignment horizontal="right"/>
    </xf>
    <xf numFmtId="4" fontId="13" fillId="0" borderId="22" xfId="6" applyNumberFormat="1" applyFont="1" applyFill="1" applyBorder="1"/>
    <xf numFmtId="0" fontId="12" fillId="0" borderId="23" xfId="6" applyFont="1" applyBorder="1" applyAlignment="1">
      <alignment horizontal="center"/>
    </xf>
    <xf numFmtId="4" fontId="12" fillId="0" borderId="23" xfId="6" applyNumberFormat="1" applyFont="1" applyFill="1" applyBorder="1"/>
    <xf numFmtId="0" fontId="13" fillId="36" borderId="10" xfId="6" applyFont="1" applyFill="1" applyBorder="1" applyAlignment="1">
      <alignment horizontal="right"/>
    </xf>
    <xf numFmtId="167" fontId="13" fillId="36" borderId="10" xfId="6" applyNumberFormat="1" applyFont="1" applyFill="1" applyBorder="1"/>
    <xf numFmtId="165" fontId="4" fillId="0" borderId="0" xfId="1" applyNumberFormat="1" applyFont="1"/>
    <xf numFmtId="0" fontId="12" fillId="0" borderId="22" xfId="6" applyFont="1" applyBorder="1" applyAlignment="1">
      <alignment wrapText="1"/>
    </xf>
    <xf numFmtId="0" fontId="12" fillId="0" borderId="23" xfId="6" applyFont="1" applyBorder="1" applyAlignment="1">
      <alignment wrapText="1"/>
    </xf>
    <xf numFmtId="0" fontId="9" fillId="0" borderId="10" xfId="0" applyFont="1" applyBorder="1" applyAlignment="1">
      <alignment wrapText="1"/>
    </xf>
    <xf numFmtId="0" fontId="4" fillId="0" borderId="10" xfId="1" applyFont="1" applyBorder="1" applyAlignment="1">
      <alignment vertical="center" wrapText="1"/>
    </xf>
    <xf numFmtId="3" fontId="4" fillId="0" borderId="10" xfId="1" applyNumberFormat="1" applyFont="1" applyBorder="1" applyAlignment="1">
      <alignment horizontal="right" wrapText="1"/>
    </xf>
    <xf numFmtId="0" fontId="4" fillId="0" borderId="0" xfId="1" applyFont="1" applyAlignment="1">
      <alignment horizontal="right"/>
    </xf>
    <xf numFmtId="0" fontId="5" fillId="0" borderId="0" xfId="2" applyFont="1"/>
    <xf numFmtId="0" fontId="5" fillId="0" borderId="0" xfId="1" applyFont="1" applyAlignment="1"/>
    <xf numFmtId="0" fontId="5" fillId="0" borderId="0" xfId="1" applyFont="1" applyBorder="1"/>
    <xf numFmtId="0" fontId="4" fillId="0" borderId="0" xfId="1" applyFont="1"/>
    <xf numFmtId="0" fontId="6" fillId="0" borderId="0" xfId="2" applyFont="1"/>
    <xf numFmtId="0" fontId="4" fillId="0" borderId="0" xfId="1" applyFont="1" applyBorder="1"/>
    <xf numFmtId="0" fontId="8" fillId="0" borderId="0" xfId="1" applyFont="1"/>
    <xf numFmtId="165" fontId="4" fillId="0" borderId="10" xfId="1" applyNumberFormat="1" applyFont="1" applyFill="1" applyBorder="1"/>
    <xf numFmtId="0" fontId="4" fillId="0" borderId="10" xfId="1" applyFont="1" applyBorder="1" applyAlignment="1">
      <alignment horizontal="left" wrapText="1"/>
    </xf>
    <xf numFmtId="165" fontId="4" fillId="0" borderId="10" xfId="1" applyNumberFormat="1" applyFont="1" applyBorder="1"/>
    <xf numFmtId="0" fontId="4" fillId="0" borderId="10" xfId="1" applyFont="1" applyBorder="1" applyAlignment="1">
      <alignment wrapText="1"/>
    </xf>
    <xf numFmtId="0" fontId="4" fillId="0" borderId="10" xfId="1" applyFont="1" applyBorder="1"/>
    <xf numFmtId="0" fontId="9" fillId="33" borderId="10" xfId="1" applyNumberFormat="1" applyFont="1" applyFill="1" applyBorder="1" applyAlignment="1"/>
    <xf numFmtId="165" fontId="9" fillId="33" borderId="10" xfId="1" applyNumberFormat="1" applyFont="1" applyFill="1" applyBorder="1"/>
    <xf numFmtId="0" fontId="4" fillId="33" borderId="10" xfId="1" applyFont="1" applyFill="1" applyBorder="1"/>
    <xf numFmtId="0" fontId="4" fillId="0" borderId="0" xfId="1" applyFont="1" applyBorder="1" applyAlignment="1">
      <alignment horizontal="right"/>
    </xf>
    <xf numFmtId="0" fontId="8" fillId="0" borderId="0" xfId="1" applyNumberFormat="1" applyFont="1" applyFill="1" applyBorder="1" applyAlignment="1">
      <alignment horizontal="left" vertical="center" wrapText="1" indent="4"/>
    </xf>
    <xf numFmtId="0" fontId="8" fillId="0" borderId="0" xfId="1" applyNumberFormat="1" applyFont="1" applyFill="1" applyBorder="1" applyAlignment="1">
      <alignment horizontal="left" vertical="center" wrapText="1" indent="3"/>
    </xf>
    <xf numFmtId="0" fontId="7" fillId="0" borderId="0" xfId="1" applyNumberFormat="1" applyFont="1" applyFill="1" applyBorder="1" applyAlignment="1">
      <alignment horizontal="left" vertical="center" wrapText="1" indent="1"/>
    </xf>
    <xf numFmtId="0" fontId="7" fillId="0" borderId="0" xfId="1" applyNumberFormat="1" applyFont="1" applyFill="1" applyBorder="1" applyAlignment="1">
      <alignment horizontal="left" vertical="center" wrapText="1" indent="2"/>
    </xf>
    <xf numFmtId="0" fontId="8" fillId="0" borderId="0" xfId="1" applyNumberFormat="1" applyFont="1" applyFill="1" applyBorder="1" applyAlignment="1">
      <alignment horizontal="left" vertical="center" wrapText="1" indent="5"/>
    </xf>
    <xf numFmtId="0" fontId="8" fillId="0" borderId="0" xfId="1" applyFont="1" applyBorder="1"/>
    <xf numFmtId="164" fontId="9" fillId="0" borderId="10" xfId="2" applyNumberFormat="1" applyFont="1" applyBorder="1" applyAlignment="1">
      <alignment horizontal="center" wrapText="1"/>
    </xf>
    <xf numFmtId="0" fontId="4" fillId="0" borderId="10" xfId="4" applyFont="1" applyBorder="1" applyAlignment="1">
      <alignment horizontal="left" wrapText="1"/>
    </xf>
    <xf numFmtId="165" fontId="9" fillId="33" borderId="10" xfId="2" applyNumberFormat="1" applyFont="1" applyFill="1" applyBorder="1" applyAlignment="1"/>
    <xf numFmtId="165" fontId="4" fillId="0" borderId="10" xfId="2" applyNumberFormat="1" applyFont="1" applyBorder="1" applyAlignment="1"/>
    <xf numFmtId="164" fontId="4" fillId="34" borderId="10" xfId="2" applyNumberFormat="1" applyFont="1" applyFill="1" applyBorder="1" applyAlignment="1">
      <alignment horizontal="center" wrapText="1"/>
    </xf>
    <xf numFmtId="165" fontId="4" fillId="0" borderId="10" xfId="2" applyNumberFormat="1" applyFont="1" applyBorder="1" applyAlignment="1">
      <alignment horizontal="center"/>
    </xf>
    <xf numFmtId="0" fontId="4" fillId="0" borderId="10" xfId="2" applyFont="1" applyBorder="1" applyAlignment="1">
      <alignment wrapText="1"/>
    </xf>
    <xf numFmtId="164" fontId="8" fillId="34" borderId="10" xfId="2" applyNumberFormat="1" applyFont="1" applyFill="1" applyBorder="1" applyAlignment="1">
      <alignment horizontal="left" wrapText="1"/>
    </xf>
    <xf numFmtId="165" fontId="9" fillId="34" borderId="10" xfId="2" applyNumberFormat="1" applyFont="1" applyFill="1" applyBorder="1" applyAlignment="1"/>
    <xf numFmtId="164" fontId="9" fillId="0" borderId="10" xfId="1" applyNumberFormat="1" applyFont="1" applyBorder="1" applyAlignment="1">
      <alignment horizontal="center" wrapText="1"/>
    </xf>
    <xf numFmtId="0" fontId="7" fillId="0" borderId="10" xfId="1" applyNumberFormat="1" applyFont="1" applyFill="1" applyBorder="1" applyAlignment="1">
      <alignment horizontal="left" wrapText="1"/>
    </xf>
    <xf numFmtId="165" fontId="4" fillId="0" borderId="10" xfId="1" applyNumberFormat="1" applyFont="1" applyBorder="1" applyAlignment="1">
      <alignment horizontal="center"/>
    </xf>
    <xf numFmtId="166" fontId="9" fillId="33" borderId="10" xfId="2" applyNumberFormat="1" applyFont="1" applyFill="1" applyBorder="1" applyAlignment="1">
      <alignment horizontal="center" wrapText="1"/>
    </xf>
    <xf numFmtId="0" fontId="9" fillId="33" borderId="10" xfId="2" applyNumberFormat="1" applyFont="1" applyFill="1" applyBorder="1" applyAlignment="1">
      <alignment horizontal="right" wrapText="1"/>
    </xf>
    <xf numFmtId="0" fontId="12" fillId="0" borderId="0" xfId="6" applyFont="1"/>
    <xf numFmtId="0" fontId="12" fillId="0" borderId="10" xfId="6" applyFont="1" applyBorder="1"/>
    <xf numFmtId="4" fontId="13" fillId="36" borderId="10" xfId="6" applyNumberFormat="1" applyFont="1" applyFill="1" applyBorder="1"/>
    <xf numFmtId="0" fontId="12" fillId="0" borderId="10" xfId="6" applyFont="1" applyBorder="1" applyAlignment="1">
      <alignment wrapText="1"/>
    </xf>
    <xf numFmtId="4" fontId="12" fillId="0" borderId="10" xfId="6" applyNumberFormat="1" applyFont="1" applyFill="1" applyBorder="1"/>
    <xf numFmtId="0" fontId="9" fillId="0" borderId="0" xfId="0" applyFont="1" applyAlignment="1">
      <alignment wrapText="1"/>
    </xf>
    <xf numFmtId="0" fontId="4" fillId="0" borderId="10" xfId="4" applyFont="1" applyBorder="1" applyAlignment="1">
      <alignment vertical="center" wrapText="1"/>
    </xf>
    <xf numFmtId="49" fontId="9" fillId="0" borderId="10" xfId="884" applyNumberFormat="1" applyFont="1" applyBorder="1" applyAlignment="1">
      <alignment horizontal="center" wrapText="1"/>
    </xf>
    <xf numFmtId="0" fontId="9" fillId="0" borderId="11" xfId="726" applyFont="1" applyBorder="1" applyAlignment="1">
      <alignment wrapText="1"/>
    </xf>
    <xf numFmtId="0" fontId="7" fillId="71" borderId="10" xfId="1" applyFont="1" applyFill="1" applyBorder="1" applyAlignment="1">
      <alignment horizontal="center" vertical="center" wrapText="1"/>
    </xf>
    <xf numFmtId="164" fontId="9" fillId="0" borderId="10" xfId="3" applyNumberFormat="1" applyFont="1" applyFill="1" applyBorder="1" applyAlignment="1">
      <alignment wrapText="1"/>
    </xf>
    <xf numFmtId="164" fontId="9" fillId="0" borderId="10" xfId="3" applyNumberFormat="1" applyFont="1" applyBorder="1" applyAlignment="1">
      <alignment horizontal="center" wrapText="1"/>
    </xf>
    <xf numFmtId="0" fontId="70" fillId="0" borderId="10" xfId="1" applyFont="1" applyBorder="1" applyAlignment="1">
      <alignment wrapText="1"/>
    </xf>
    <xf numFmtId="0" fontId="4" fillId="33" borderId="10" xfId="1" applyFont="1" applyFill="1" applyBorder="1" applyAlignment="1">
      <alignment horizontal="right"/>
    </xf>
    <xf numFmtId="165" fontId="4" fillId="33" borderId="10" xfId="2" applyNumberFormat="1" applyFont="1" applyFill="1" applyBorder="1" applyAlignment="1">
      <alignment horizontal="left" wrapText="1"/>
    </xf>
    <xf numFmtId="0" fontId="12" fillId="0" borderId="0" xfId="6" applyFont="1"/>
    <xf numFmtId="0" fontId="12" fillId="0" borderId="10" xfId="6" applyFont="1" applyBorder="1" applyAlignment="1">
      <alignment horizontal="center"/>
    </xf>
    <xf numFmtId="4" fontId="12" fillId="0" borderId="10" xfId="6" applyNumberFormat="1" applyFont="1" applyBorder="1"/>
    <xf numFmtId="4" fontId="12" fillId="0" borderId="10" xfId="6" applyNumberFormat="1" applyFont="1" applyFill="1" applyBorder="1"/>
    <xf numFmtId="0" fontId="12" fillId="0" borderId="10" xfId="6" applyFont="1" applyFill="1" applyBorder="1" applyAlignment="1">
      <alignment wrapText="1"/>
    </xf>
    <xf numFmtId="0" fontId="12" fillId="0" borderId="10" xfId="6" applyFont="1" applyBorder="1"/>
    <xf numFmtId="165" fontId="4" fillId="0" borderId="0" xfId="1" applyNumberFormat="1" applyFont="1" applyBorder="1"/>
    <xf numFmtId="165" fontId="4" fillId="33" borderId="10" xfId="2" applyNumberFormat="1" applyFont="1" applyFill="1" applyBorder="1" applyAlignment="1">
      <alignment horizontal="left" vertical="top" wrapText="1"/>
    </xf>
    <xf numFmtId="165" fontId="4" fillId="75" borderId="10" xfId="2" applyNumberFormat="1" applyFont="1" applyFill="1" applyBorder="1" applyAlignment="1">
      <alignment wrapText="1"/>
    </xf>
    <xf numFmtId="165" fontId="4" fillId="33" borderId="10" xfId="2" applyNumberFormat="1" applyFont="1" applyFill="1" applyBorder="1" applyAlignment="1">
      <alignment wrapText="1"/>
    </xf>
    <xf numFmtId="49" fontId="9" fillId="0" borderId="10" xfId="884" applyNumberFormat="1" applyFont="1" applyBorder="1" applyAlignment="1">
      <alignment horizontal="center" wrapText="1"/>
    </xf>
    <xf numFmtId="0" fontId="7" fillId="0" borderId="10" xfId="884" applyNumberFormat="1" applyFont="1" applyFill="1" applyBorder="1" applyAlignment="1">
      <alignment horizontal="right" wrapText="1"/>
    </xf>
    <xf numFmtId="0" fontId="70" fillId="0" borderId="10" xfId="1" applyFont="1" applyBorder="1" applyAlignment="1">
      <alignment vertical="center" wrapText="1"/>
    </xf>
    <xf numFmtId="0" fontId="70" fillId="33" borderId="10" xfId="1" applyFont="1" applyFill="1" applyBorder="1"/>
    <xf numFmtId="165" fontId="70" fillId="0" borderId="10" xfId="1" applyNumberFormat="1" applyFont="1" applyBorder="1" applyAlignment="1">
      <alignment horizontal="center"/>
    </xf>
    <xf numFmtId="0" fontId="4" fillId="0" borderId="10" xfId="1360" applyFont="1" applyBorder="1" applyAlignment="1">
      <alignment horizontal="left" wrapText="1"/>
    </xf>
    <xf numFmtId="0" fontId="6" fillId="76" borderId="10" xfId="2" applyFont="1" applyFill="1" applyBorder="1" applyAlignment="1">
      <alignment horizontal="center" vertical="center" wrapText="1"/>
    </xf>
    <xf numFmtId="0" fontId="7" fillId="76" borderId="10" xfId="1" applyFont="1" applyFill="1" applyBorder="1" applyAlignment="1">
      <alignment horizontal="center" vertical="center" wrapText="1"/>
    </xf>
    <xf numFmtId="0" fontId="4" fillId="76" borderId="10" xfId="1" applyFont="1" applyFill="1" applyBorder="1" applyAlignment="1">
      <alignment horizontal="right"/>
    </xf>
    <xf numFmtId="0" fontId="70" fillId="0" borderId="10" xfId="4" applyFont="1" applyBorder="1" applyAlignment="1">
      <alignment horizontal="left" wrapText="1"/>
    </xf>
    <xf numFmtId="49" fontId="9" fillId="0" borderId="10" xfId="3" applyNumberFormat="1" applyFont="1" applyBorder="1" applyAlignment="1">
      <alignment horizontal="center" wrapText="1"/>
    </xf>
    <xf numFmtId="0" fontId="7" fillId="71" borderId="10" xfId="1" applyFont="1" applyFill="1" applyBorder="1" applyAlignment="1">
      <alignment horizontal="center" vertical="center" wrapText="1"/>
    </xf>
    <xf numFmtId="0" fontId="9" fillId="0" borderId="10" xfId="802" applyNumberFormat="1" applyFont="1" applyFill="1" applyBorder="1" applyAlignment="1">
      <alignment horizontal="center" wrapText="1"/>
    </xf>
    <xf numFmtId="164" fontId="9" fillId="0" borderId="10" xfId="3" applyNumberFormat="1" applyFont="1" applyFill="1" applyBorder="1" applyAlignment="1">
      <alignment wrapText="1"/>
    </xf>
    <xf numFmtId="164" fontId="9" fillId="0" borderId="10" xfId="3" applyNumberFormat="1" applyFont="1" applyBorder="1" applyAlignment="1">
      <alignment horizontal="center" wrapText="1"/>
    </xf>
    <xf numFmtId="167" fontId="13" fillId="36" borderId="23" xfId="6" applyNumberFormat="1" applyFont="1" applyFill="1" applyBorder="1"/>
    <xf numFmtId="0" fontId="89" fillId="0" borderId="10" xfId="3" applyFont="1" applyBorder="1" applyAlignment="1">
      <alignment wrapText="1"/>
    </xf>
    <xf numFmtId="49" fontId="13" fillId="0" borderId="10" xfId="6" applyNumberFormat="1" applyFont="1" applyBorder="1" applyAlignment="1">
      <alignment horizontal="center"/>
    </xf>
    <xf numFmtId="0" fontId="13" fillId="0" borderId="10" xfId="6" applyFont="1" applyBorder="1" applyAlignment="1">
      <alignment horizontal="center"/>
    </xf>
    <xf numFmtId="0" fontId="13" fillId="0" borderId="10" xfId="6" applyFont="1" applyBorder="1"/>
    <xf numFmtId="165" fontId="87" fillId="33" borderId="10" xfId="2" applyNumberFormat="1" applyFont="1" applyFill="1" applyBorder="1" applyAlignment="1"/>
    <xf numFmtId="165" fontId="70" fillId="0" borderId="10" xfId="5" applyNumberFormat="1" applyFont="1" applyBorder="1" applyAlignment="1"/>
    <xf numFmtId="0" fontId="70" fillId="33" borderId="10" xfId="4" applyFont="1" applyFill="1" applyBorder="1" applyAlignment="1">
      <alignment vertical="center" wrapText="1"/>
    </xf>
    <xf numFmtId="0" fontId="70" fillId="0" borderId="10" xfId="5" applyFont="1" applyBorder="1" applyAlignment="1">
      <alignment horizontal="left" wrapText="1"/>
    </xf>
    <xf numFmtId="0" fontId="70" fillId="33" borderId="10" xfId="5" applyFont="1" applyFill="1" applyBorder="1" applyAlignment="1">
      <alignment horizontal="left" wrapText="1"/>
    </xf>
    <xf numFmtId="0" fontId="92" fillId="0" borderId="0" xfId="1361" applyFont="1" applyFill="1" applyBorder="1"/>
    <xf numFmtId="0" fontId="92" fillId="0" borderId="0" xfId="1361" applyFont="1"/>
    <xf numFmtId="0" fontId="95" fillId="0" borderId="0" xfId="728" applyFont="1" applyFill="1" applyBorder="1" applyAlignment="1">
      <alignment wrapText="1"/>
    </xf>
    <xf numFmtId="0" fontId="95" fillId="0" borderId="0" xfId="728" applyFont="1" applyFill="1" applyBorder="1"/>
    <xf numFmtId="0" fontId="96" fillId="0" borderId="0" xfId="728" applyFont="1" applyFill="1" applyBorder="1" applyAlignment="1">
      <alignment wrapText="1"/>
    </xf>
    <xf numFmtId="0" fontId="93" fillId="0" borderId="0" xfId="1361" applyFont="1"/>
    <xf numFmtId="0" fontId="96" fillId="0" borderId="0" xfId="728" applyFont="1" applyFill="1" applyBorder="1" applyAlignment="1">
      <alignment horizontal="center" wrapText="1"/>
    </xf>
    <xf numFmtId="167" fontId="95" fillId="0" borderId="0" xfId="728" applyNumberFormat="1" applyFont="1" applyFill="1" applyBorder="1"/>
    <xf numFmtId="0" fontId="93" fillId="0" borderId="0" xfId="1361" applyFont="1" applyFill="1" applyBorder="1"/>
    <xf numFmtId="0" fontId="97" fillId="0" borderId="0" xfId="1361" applyFont="1"/>
    <xf numFmtId="0" fontId="4" fillId="71" borderId="10" xfId="3" applyNumberFormat="1" applyFont="1" applyFill="1" applyBorder="1" applyAlignment="1" applyProtection="1">
      <alignment horizontal="center" vertical="center" wrapText="1"/>
    </xf>
    <xf numFmtId="0" fontId="92" fillId="77" borderId="10" xfId="1361" applyNumberFormat="1" applyFont="1" applyFill="1" applyBorder="1" applyAlignment="1" applyProtection="1">
      <alignment horizontal="left" wrapText="1"/>
    </xf>
    <xf numFmtId="165" fontId="92" fillId="77" borderId="10" xfId="1361" applyNumberFormat="1" applyFont="1" applyFill="1" applyBorder="1" applyAlignment="1" applyProtection="1">
      <alignment wrapText="1"/>
    </xf>
    <xf numFmtId="0" fontId="92" fillId="77" borderId="10" xfId="1361" applyNumberFormat="1" applyFont="1" applyFill="1" applyBorder="1" applyAlignment="1" applyProtection="1">
      <alignment wrapText="1"/>
    </xf>
    <xf numFmtId="0" fontId="93" fillId="77" borderId="10" xfId="1361" applyNumberFormat="1" applyFont="1" applyFill="1" applyBorder="1" applyAlignment="1" applyProtection="1">
      <alignment horizontal="left" wrapText="1"/>
    </xf>
    <xf numFmtId="0" fontId="93" fillId="77" borderId="10" xfId="1361" applyNumberFormat="1" applyFont="1" applyFill="1" applyBorder="1" applyAlignment="1" applyProtection="1">
      <alignment horizontal="right" wrapText="1"/>
    </xf>
    <xf numFmtId="165" fontId="93" fillId="77" borderId="10" xfId="1361" applyNumberFormat="1" applyFont="1" applyFill="1" applyBorder="1" applyAlignment="1" applyProtection="1">
      <alignment wrapText="1"/>
    </xf>
    <xf numFmtId="0" fontId="93" fillId="77" borderId="10" xfId="1361" applyNumberFormat="1" applyFont="1" applyFill="1" applyBorder="1" applyAlignment="1" applyProtection="1">
      <alignment wrapText="1"/>
    </xf>
    <xf numFmtId="0" fontId="92" fillId="74" borderId="10" xfId="1361" applyNumberFormat="1" applyFont="1" applyFill="1" applyBorder="1" applyAlignment="1" applyProtection="1">
      <alignment horizontal="left" wrapText="1"/>
    </xf>
    <xf numFmtId="165" fontId="92" fillId="74" borderId="10" xfId="1361" applyNumberFormat="1" applyFont="1" applyFill="1" applyBorder="1" applyAlignment="1" applyProtection="1">
      <alignment wrapText="1"/>
    </xf>
    <xf numFmtId="0" fontId="92" fillId="74" borderId="10" xfId="1361" applyNumberFormat="1" applyFont="1" applyFill="1" applyBorder="1" applyAlignment="1" applyProtection="1">
      <alignment wrapText="1"/>
    </xf>
    <xf numFmtId="0" fontId="93" fillId="74" borderId="10" xfId="1361" applyNumberFormat="1" applyFont="1" applyFill="1" applyBorder="1" applyAlignment="1" applyProtection="1">
      <alignment horizontal="left" wrapText="1"/>
    </xf>
    <xf numFmtId="0" fontId="93" fillId="74" borderId="10" xfId="1361" applyNumberFormat="1" applyFont="1" applyFill="1" applyBorder="1" applyAlignment="1" applyProtection="1">
      <alignment horizontal="right" wrapText="1"/>
    </xf>
    <xf numFmtId="165" fontId="93" fillId="74" borderId="10" xfId="1361" applyNumberFormat="1" applyFont="1" applyFill="1" applyBorder="1" applyAlignment="1" applyProtection="1">
      <alignment wrapText="1"/>
    </xf>
    <xf numFmtId="0" fontId="93" fillId="74" borderId="10" xfId="1361" applyNumberFormat="1" applyFont="1" applyFill="1" applyBorder="1" applyAlignment="1" applyProtection="1">
      <alignment wrapText="1"/>
    </xf>
    <xf numFmtId="0" fontId="92" fillId="36" borderId="10" xfId="1361" applyNumberFormat="1" applyFont="1" applyFill="1" applyBorder="1" applyAlignment="1" applyProtection="1">
      <alignment horizontal="left" wrapText="1"/>
    </xf>
    <xf numFmtId="165" fontId="92" fillId="36" borderId="10" xfId="1361" applyNumberFormat="1" applyFont="1" applyFill="1" applyBorder="1" applyAlignment="1" applyProtection="1">
      <alignment wrapText="1"/>
    </xf>
    <xf numFmtId="0" fontId="92" fillId="36" borderId="10" xfId="1361" applyNumberFormat="1" applyFont="1" applyFill="1" applyBorder="1" applyAlignment="1" applyProtection="1">
      <alignment wrapText="1"/>
    </xf>
    <xf numFmtId="0" fontId="93" fillId="36" borderId="10" xfId="1361" applyNumberFormat="1" applyFont="1" applyFill="1" applyBorder="1" applyAlignment="1" applyProtection="1">
      <alignment horizontal="left" wrapText="1"/>
    </xf>
    <xf numFmtId="0" fontId="93" fillId="36" borderId="10" xfId="1361" applyNumberFormat="1" applyFont="1" applyFill="1" applyBorder="1" applyAlignment="1" applyProtection="1">
      <alignment horizontal="right" wrapText="1"/>
    </xf>
    <xf numFmtId="165" fontId="93" fillId="36" borderId="10" xfId="1361" applyNumberFormat="1" applyFont="1" applyFill="1" applyBorder="1" applyAlignment="1" applyProtection="1">
      <alignment wrapText="1"/>
    </xf>
    <xf numFmtId="0" fontId="93" fillId="36" borderId="10" xfId="1361" applyNumberFormat="1" applyFont="1" applyFill="1" applyBorder="1" applyAlignment="1" applyProtection="1">
      <alignment wrapText="1"/>
    </xf>
    <xf numFmtId="0" fontId="92" fillId="78" borderId="10" xfId="1361" applyNumberFormat="1" applyFont="1" applyFill="1" applyBorder="1" applyAlignment="1" applyProtection="1">
      <alignment horizontal="left" wrapText="1"/>
    </xf>
    <xf numFmtId="165" fontId="92" fillId="78" borderId="10" xfId="1361" applyNumberFormat="1" applyFont="1" applyFill="1" applyBorder="1" applyAlignment="1" applyProtection="1">
      <alignment wrapText="1"/>
    </xf>
    <xf numFmtId="0" fontId="92" fillId="78" borderId="10" xfId="1361" applyNumberFormat="1" applyFont="1" applyFill="1" applyBorder="1" applyAlignment="1" applyProtection="1">
      <alignment wrapText="1"/>
    </xf>
    <xf numFmtId="165" fontId="93" fillId="78" borderId="10" xfId="1361" applyNumberFormat="1" applyFont="1" applyFill="1" applyBorder="1" applyAlignment="1" applyProtection="1">
      <alignment wrapText="1"/>
    </xf>
    <xf numFmtId="0" fontId="93" fillId="78" borderId="10" xfId="1361" applyNumberFormat="1" applyFont="1" applyFill="1" applyBorder="1" applyAlignment="1" applyProtection="1">
      <alignment horizontal="left" wrapText="1"/>
    </xf>
    <xf numFmtId="0" fontId="93" fillId="78" borderId="10" xfId="1361" applyNumberFormat="1" applyFont="1" applyFill="1" applyBorder="1" applyAlignment="1" applyProtection="1">
      <alignment horizontal="right" wrapText="1"/>
    </xf>
    <xf numFmtId="0" fontId="93" fillId="78" borderId="10" xfId="1361" applyNumberFormat="1" applyFont="1" applyFill="1" applyBorder="1" applyAlignment="1" applyProtection="1">
      <alignment wrapText="1"/>
    </xf>
    <xf numFmtId="0" fontId="92" fillId="73" borderId="10" xfId="1361" applyNumberFormat="1" applyFont="1" applyFill="1" applyBorder="1" applyAlignment="1" applyProtection="1">
      <alignment horizontal="left" wrapText="1"/>
    </xf>
    <xf numFmtId="165" fontId="92" fillId="73" borderId="10" xfId="1361" applyNumberFormat="1" applyFont="1" applyFill="1" applyBorder="1" applyAlignment="1" applyProtection="1">
      <alignment wrapText="1"/>
    </xf>
    <xf numFmtId="0" fontId="92" fillId="73" borderId="10" xfId="1361" applyNumberFormat="1" applyFont="1" applyFill="1" applyBorder="1" applyAlignment="1" applyProtection="1">
      <alignment wrapText="1"/>
    </xf>
    <xf numFmtId="0" fontId="93" fillId="73" borderId="10" xfId="1361" applyNumberFormat="1" applyFont="1" applyFill="1" applyBorder="1" applyAlignment="1" applyProtection="1">
      <alignment horizontal="left" wrapText="1"/>
    </xf>
    <xf numFmtId="0" fontId="93" fillId="73" borderId="10" xfId="1361" applyNumberFormat="1" applyFont="1" applyFill="1" applyBorder="1" applyAlignment="1" applyProtection="1">
      <alignment horizontal="right" wrapText="1"/>
    </xf>
    <xf numFmtId="165" fontId="93" fillId="73" borderId="10" xfId="1361" applyNumberFormat="1" applyFont="1" applyFill="1" applyBorder="1" applyAlignment="1" applyProtection="1">
      <alignment wrapText="1"/>
    </xf>
    <xf numFmtId="0" fontId="93" fillId="73" borderId="10" xfId="1361" applyNumberFormat="1" applyFont="1" applyFill="1" applyBorder="1" applyAlignment="1" applyProtection="1">
      <alignment wrapText="1"/>
    </xf>
    <xf numFmtId="0" fontId="93" fillId="0" borderId="10" xfId="1361" applyFont="1" applyBorder="1" applyAlignment="1"/>
    <xf numFmtId="0" fontId="93" fillId="0" borderId="10" xfId="1361" applyNumberFormat="1" applyFont="1" applyFill="1" applyBorder="1" applyAlignment="1" applyProtection="1">
      <alignment horizontal="right" wrapText="1"/>
    </xf>
    <xf numFmtId="0" fontId="93" fillId="0" borderId="10" xfId="1361" applyNumberFormat="1" applyFont="1" applyFill="1" applyBorder="1" applyAlignment="1" applyProtection="1">
      <alignment wrapText="1"/>
    </xf>
    <xf numFmtId="165" fontId="93" fillId="0" borderId="10" xfId="1361" applyNumberFormat="1" applyFont="1" applyFill="1" applyBorder="1" applyAlignment="1" applyProtection="1">
      <alignment wrapText="1"/>
    </xf>
    <xf numFmtId="0" fontId="92" fillId="0" borderId="10" xfId="1361" applyNumberFormat="1" applyFont="1" applyFill="1" applyBorder="1" applyAlignment="1" applyProtection="1">
      <alignment wrapText="1"/>
    </xf>
    <xf numFmtId="0" fontId="92" fillId="0" borderId="10" xfId="1361" applyNumberFormat="1" applyFont="1" applyFill="1" applyBorder="1" applyAlignment="1" applyProtection="1">
      <alignment horizontal="left" vertical="center" wrapText="1"/>
    </xf>
    <xf numFmtId="165" fontId="93" fillId="0" borderId="10" xfId="1361" applyNumberFormat="1" applyFont="1" applyFill="1" applyBorder="1" applyAlignment="1" applyProtection="1">
      <alignment vertical="center" wrapText="1"/>
    </xf>
    <xf numFmtId="165" fontId="94" fillId="0" borderId="10" xfId="1361" applyNumberFormat="1" applyFont="1" applyFill="1" applyBorder="1" applyAlignment="1" applyProtection="1">
      <alignment vertical="center" wrapText="1"/>
    </xf>
    <xf numFmtId="165" fontId="92" fillId="0" borderId="10" xfId="1361" applyNumberFormat="1" applyFont="1" applyFill="1" applyBorder="1" applyAlignment="1" applyProtection="1">
      <alignment vertical="center" wrapText="1"/>
    </xf>
    <xf numFmtId="0" fontId="13" fillId="0" borderId="0" xfId="728" applyFont="1"/>
    <xf numFmtId="0" fontId="12" fillId="0" borderId="0" xfId="728" applyFont="1"/>
    <xf numFmtId="0" fontId="12" fillId="0" borderId="0" xfId="728" applyFont="1" applyAlignment="1">
      <alignment horizontal="center"/>
    </xf>
    <xf numFmtId="0" fontId="12" fillId="0" borderId="0" xfId="728" applyFont="1" applyAlignment="1">
      <alignment horizontal="center" wrapText="1"/>
    </xf>
    <xf numFmtId="0" fontId="13" fillId="0" borderId="0" xfId="728" applyFont="1" applyAlignment="1">
      <alignment horizontal="center"/>
    </xf>
    <xf numFmtId="0" fontId="13" fillId="0" borderId="10" xfId="728" applyFont="1" applyBorder="1" applyAlignment="1">
      <alignment horizontal="center" vertical="center"/>
    </xf>
    <xf numFmtId="0" fontId="13" fillId="0" borderId="10" xfId="728" applyFont="1" applyBorder="1" applyAlignment="1">
      <alignment horizontal="center" vertical="center" wrapText="1"/>
    </xf>
    <xf numFmtId="0" fontId="12" fillId="0" borderId="0" xfId="728" applyFont="1" applyAlignment="1">
      <alignment vertical="center"/>
    </xf>
    <xf numFmtId="0" fontId="12" fillId="0" borderId="10" xfId="728" applyFont="1" applyFill="1" applyBorder="1" applyAlignment="1">
      <alignment horizontal="center"/>
    </xf>
    <xf numFmtId="0" fontId="12" fillId="0" borderId="10" xfId="728" applyFont="1" applyBorder="1" applyAlignment="1">
      <alignment horizontal="left" wrapText="1"/>
    </xf>
    <xf numFmtId="3" fontId="12" fillId="0" borderId="10" xfId="728" applyNumberFormat="1" applyFont="1" applyBorder="1" applyAlignment="1">
      <alignment horizontal="center"/>
    </xf>
    <xf numFmtId="167" fontId="12" fillId="0" borderId="10" xfId="728" applyNumberFormat="1" applyFont="1" applyBorder="1" applyAlignment="1">
      <alignment horizontal="center"/>
    </xf>
    <xf numFmtId="3" fontId="13" fillId="36" borderId="10" xfId="728" applyNumberFormat="1" applyFont="1" applyFill="1" applyBorder="1" applyAlignment="1">
      <alignment horizontal="center"/>
    </xf>
    <xf numFmtId="3" fontId="12" fillId="0" borderId="0" xfId="728" applyNumberFormat="1" applyFont="1"/>
    <xf numFmtId="0" fontId="12" fillId="0" borderId="10" xfId="728" applyFont="1" applyBorder="1" applyAlignment="1">
      <alignment horizontal="justify"/>
    </xf>
    <xf numFmtId="3" fontId="13" fillId="36" borderId="10" xfId="3" applyNumberFormat="1" applyFont="1" applyFill="1" applyBorder="1" applyAlignment="1">
      <alignment horizontal="center"/>
    </xf>
    <xf numFmtId="4" fontId="12" fillId="0" borderId="0" xfId="728" applyNumberFormat="1" applyFont="1"/>
    <xf numFmtId="167" fontId="12" fillId="80" borderId="10" xfId="728" applyNumberFormat="1" applyFont="1" applyFill="1" applyBorder="1" applyAlignment="1">
      <alignment horizontal="center"/>
    </xf>
    <xf numFmtId="0" fontId="13" fillId="81" borderId="10" xfId="728" applyFont="1" applyFill="1" applyBorder="1" applyAlignment="1">
      <alignment horizontal="center"/>
    </xf>
    <xf numFmtId="0" fontId="12" fillId="81" borderId="10" xfId="728" applyFont="1" applyFill="1" applyBorder="1" applyAlignment="1">
      <alignment horizontal="justify"/>
    </xf>
    <xf numFmtId="3" fontId="12" fillId="81" borderId="10" xfId="728" applyNumberFormat="1" applyFont="1" applyFill="1" applyBorder="1" applyAlignment="1">
      <alignment horizontal="center"/>
    </xf>
    <xf numFmtId="167" fontId="12" fillId="81" borderId="10" xfId="728" applyNumberFormat="1" applyFont="1" applyFill="1" applyBorder="1" applyAlignment="1">
      <alignment horizontal="center"/>
    </xf>
    <xf numFmtId="3" fontId="13" fillId="81" borderId="10" xfId="728" applyNumberFormat="1" applyFont="1" applyFill="1" applyBorder="1" applyAlignment="1">
      <alignment horizontal="center"/>
    </xf>
    <xf numFmtId="167" fontId="12" fillId="72" borderId="10" xfId="728" applyNumberFormat="1" applyFont="1" applyFill="1" applyBorder="1" applyAlignment="1">
      <alignment horizontal="center"/>
    </xf>
    <xf numFmtId="0" fontId="12" fillId="81" borderId="10" xfId="728" applyFont="1" applyFill="1" applyBorder="1" applyAlignment="1">
      <alignment horizontal="center"/>
    </xf>
    <xf numFmtId="0" fontId="12" fillId="81" borderId="10" xfId="728" applyFont="1" applyFill="1" applyBorder="1" applyAlignment="1">
      <alignment wrapText="1"/>
    </xf>
    <xf numFmtId="3" fontId="89" fillId="0" borderId="10" xfId="728" applyNumberFormat="1" applyFont="1" applyBorder="1" applyAlignment="1">
      <alignment horizontal="center"/>
    </xf>
    <xf numFmtId="0" fontId="12" fillId="82" borderId="10" xfId="728" applyFont="1" applyFill="1" applyBorder="1" applyAlignment="1">
      <alignment horizontal="center"/>
    </xf>
    <xf numFmtId="0" fontId="12" fillId="82" borderId="10" xfId="728" applyFont="1" applyFill="1" applyBorder="1" applyAlignment="1">
      <alignment horizontal="justify"/>
    </xf>
    <xf numFmtId="3" fontId="89" fillId="82" borderId="10" xfId="728" applyNumberFormat="1" applyFont="1" applyFill="1" applyBorder="1" applyAlignment="1">
      <alignment horizontal="center"/>
    </xf>
    <xf numFmtId="167" fontId="12" fillId="82" borderId="10" xfId="728" applyNumberFormat="1" applyFont="1" applyFill="1" applyBorder="1" applyAlignment="1">
      <alignment horizontal="center"/>
    </xf>
    <xf numFmtId="3" fontId="13" fillId="82" borderId="10" xfId="728" applyNumberFormat="1" applyFont="1" applyFill="1" applyBorder="1" applyAlignment="1">
      <alignment horizontal="center"/>
    </xf>
    <xf numFmtId="0" fontId="12" fillId="0" borderId="10" xfId="728" applyFont="1" applyFill="1" applyBorder="1" applyAlignment="1">
      <alignment horizontal="justify"/>
    </xf>
    <xf numFmtId="3" fontId="12" fillId="0" borderId="10" xfId="728" applyNumberFormat="1" applyFont="1" applyFill="1" applyBorder="1" applyAlignment="1">
      <alignment horizontal="center"/>
    </xf>
    <xf numFmtId="167" fontId="12" fillId="0" borderId="10" xfId="728" applyNumberFormat="1" applyFont="1" applyFill="1" applyBorder="1" applyAlignment="1">
      <alignment horizontal="center"/>
    </xf>
    <xf numFmtId="3" fontId="13" fillId="0" borderId="10" xfId="728" applyNumberFormat="1" applyFont="1" applyFill="1" applyBorder="1" applyAlignment="1">
      <alignment horizontal="center"/>
    </xf>
    <xf numFmtId="0" fontId="12" fillId="0" borderId="0" xfId="728" applyFont="1" applyFill="1"/>
    <xf numFmtId="0" fontId="12" fillId="0" borderId="10" xfId="728" applyFont="1" applyFill="1" applyBorder="1"/>
    <xf numFmtId="0" fontId="13" fillId="0" borderId="10" xfId="728" applyFont="1" applyBorder="1" applyAlignment="1">
      <alignment horizontal="right"/>
    </xf>
    <xf numFmtId="3" fontId="13" fillId="0" borderId="10" xfId="728" applyNumberFormat="1" applyFont="1" applyBorder="1" applyAlignment="1">
      <alignment horizontal="center"/>
    </xf>
    <xf numFmtId="0" fontId="12" fillId="0" borderId="10" xfId="728" applyFont="1" applyBorder="1" applyAlignment="1">
      <alignment horizontal="center"/>
    </xf>
    <xf numFmtId="0" fontId="12" fillId="0" borderId="10" xfId="728" applyFont="1" applyBorder="1" applyAlignment="1">
      <alignment horizontal="center" wrapText="1"/>
    </xf>
    <xf numFmtId="3" fontId="13" fillId="0" borderId="0" xfId="728" applyNumberFormat="1" applyFont="1" applyAlignment="1">
      <alignment horizontal="center"/>
    </xf>
    <xf numFmtId="0" fontId="70" fillId="0" borderId="10" xfId="4" applyFont="1" applyBorder="1" applyAlignment="1">
      <alignment vertical="center" wrapText="1"/>
    </xf>
    <xf numFmtId="0" fontId="88" fillId="0" borderId="10" xfId="1" applyFont="1" applyBorder="1" applyAlignment="1">
      <alignment wrapText="1"/>
    </xf>
    <xf numFmtId="0" fontId="87" fillId="0" borderId="0" xfId="1" applyFont="1"/>
    <xf numFmtId="165" fontId="9" fillId="0" borderId="10" xfId="2" applyNumberFormat="1" applyFont="1" applyFill="1" applyBorder="1" applyAlignment="1"/>
    <xf numFmtId="164" fontId="9" fillId="0" borderId="10" xfId="2" applyNumberFormat="1" applyFont="1" applyFill="1" applyBorder="1" applyAlignment="1">
      <alignment horizontal="center" wrapText="1"/>
    </xf>
    <xf numFmtId="3" fontId="4" fillId="0" borderId="10" xfId="2" applyNumberFormat="1" applyFont="1" applyFill="1" applyBorder="1" applyAlignment="1">
      <alignment horizontal="right" wrapText="1"/>
    </xf>
    <xf numFmtId="165" fontId="4" fillId="0" borderId="10" xfId="2" applyNumberFormat="1" applyFont="1" applyFill="1" applyBorder="1" applyAlignment="1"/>
    <xf numFmtId="0" fontId="4" fillId="0" borderId="10" xfId="1360" applyFont="1" applyFill="1" applyBorder="1" applyAlignment="1">
      <alignment vertical="center" wrapText="1"/>
    </xf>
    <xf numFmtId="3" fontId="9" fillId="0" borderId="10" xfId="2" applyNumberFormat="1" applyFont="1" applyFill="1" applyBorder="1" applyAlignment="1">
      <alignment horizontal="right" wrapText="1"/>
    </xf>
    <xf numFmtId="0" fontId="4" fillId="0" borderId="10" xfId="1360" applyFont="1" applyFill="1" applyBorder="1" applyAlignment="1">
      <alignment horizontal="left" wrapText="1"/>
    </xf>
    <xf numFmtId="0" fontId="4" fillId="0" borderId="10" xfId="1360" applyFont="1" applyFill="1" applyBorder="1" applyAlignment="1">
      <alignment horizontal="left" vertical="top" wrapText="1"/>
    </xf>
    <xf numFmtId="0" fontId="4" fillId="0" borderId="10" xfId="1360" applyFont="1" applyFill="1" applyBorder="1" applyAlignment="1">
      <alignment wrapText="1"/>
    </xf>
    <xf numFmtId="0" fontId="4" fillId="0" borderId="10" xfId="2" applyFont="1" applyFill="1" applyBorder="1" applyAlignment="1">
      <alignment wrapText="1"/>
    </xf>
    <xf numFmtId="164" fontId="4" fillId="0" borderId="10" xfId="2" applyNumberFormat="1" applyFont="1" applyFill="1" applyBorder="1" applyAlignment="1">
      <alignment horizontal="center" wrapText="1"/>
    </xf>
    <xf numFmtId="164" fontId="8" fillId="0" borderId="10" xfId="2" applyNumberFormat="1" applyFont="1" applyFill="1" applyBorder="1" applyAlignment="1">
      <alignment horizontal="left" wrapText="1"/>
    </xf>
    <xf numFmtId="49" fontId="9" fillId="0" borderId="10" xfId="3" applyNumberFormat="1" applyFont="1" applyFill="1" applyBorder="1" applyAlignment="1">
      <alignment horizontal="center" wrapText="1"/>
    </xf>
    <xf numFmtId="165" fontId="4" fillId="0" borderId="10" xfId="5" applyNumberFormat="1" applyFont="1" applyFill="1" applyBorder="1" applyAlignment="1"/>
    <xf numFmtId="164" fontId="9" fillId="0" borderId="10" xfId="1" applyNumberFormat="1" applyFont="1" applyFill="1" applyBorder="1" applyAlignment="1">
      <alignment horizontal="center" wrapText="1"/>
    </xf>
    <xf numFmtId="165" fontId="9" fillId="0" borderId="10" xfId="1" applyNumberFormat="1" applyFont="1" applyFill="1" applyBorder="1" applyAlignment="1">
      <alignment horizontal="right"/>
    </xf>
    <xf numFmtId="3" fontId="9" fillId="0" borderId="10" xfId="1" applyNumberFormat="1" applyFont="1" applyFill="1" applyBorder="1" applyAlignment="1">
      <alignment horizontal="right" wrapText="1"/>
    </xf>
    <xf numFmtId="0" fontId="4" fillId="0" borderId="10" xfId="5" applyFont="1" applyFill="1" applyBorder="1" applyAlignment="1">
      <alignment wrapText="1"/>
    </xf>
    <xf numFmtId="0" fontId="4" fillId="0" borderId="10" xfId="5" applyFont="1" applyFill="1" applyBorder="1" applyAlignment="1">
      <alignment vertical="center" wrapText="1"/>
    </xf>
    <xf numFmtId="164" fontId="4" fillId="0" borderId="10" xfId="2" applyNumberFormat="1" applyFont="1" applyFill="1" applyBorder="1" applyAlignment="1">
      <alignment horizontal="left" wrapText="1"/>
    </xf>
    <xf numFmtId="165" fontId="4" fillId="0" borderId="10" xfId="2" applyNumberFormat="1" applyFont="1" applyFill="1" applyBorder="1" applyAlignment="1">
      <alignment horizontal="right" wrapText="1"/>
    </xf>
    <xf numFmtId="165" fontId="9" fillId="0" borderId="10" xfId="2" applyNumberFormat="1" applyFont="1" applyFill="1" applyBorder="1" applyAlignment="1">
      <alignment wrapText="1"/>
    </xf>
    <xf numFmtId="0" fontId="4" fillId="75" borderId="10" xfId="1360" applyFont="1" applyFill="1" applyBorder="1" applyAlignment="1">
      <alignment vertical="center" wrapText="1"/>
    </xf>
    <xf numFmtId="0" fontId="4" fillId="0" borderId="10" xfId="1360" applyFont="1" applyBorder="1" applyAlignment="1">
      <alignment horizontal="left" vertical="top" wrapText="1"/>
    </xf>
    <xf numFmtId="0" fontId="4" fillId="75" borderId="10" xfId="1" applyFont="1" applyFill="1" applyBorder="1" applyAlignment="1">
      <alignment vertical="top" wrapText="1"/>
    </xf>
    <xf numFmtId="0" fontId="4" fillId="0" borderId="22" xfId="1360" applyFont="1" applyBorder="1" applyAlignment="1">
      <alignment wrapText="1"/>
    </xf>
    <xf numFmtId="165" fontId="4" fillId="75" borderId="21" xfId="2" applyNumberFormat="1" applyFont="1" applyFill="1" applyBorder="1" applyAlignment="1">
      <alignment wrapText="1"/>
    </xf>
    <xf numFmtId="0" fontId="4" fillId="75" borderId="10" xfId="1360" applyFont="1" applyFill="1" applyBorder="1" applyAlignment="1">
      <alignment horizontal="left" vertical="center" wrapText="1"/>
    </xf>
    <xf numFmtId="0" fontId="4" fillId="75" borderId="10" xfId="1360" applyFont="1" applyFill="1" applyBorder="1" applyAlignment="1">
      <alignment horizontal="left" wrapText="1"/>
    </xf>
    <xf numFmtId="0" fontId="4" fillId="75" borderId="10" xfId="1360" applyFont="1" applyFill="1" applyBorder="1" applyAlignment="1">
      <alignment wrapText="1"/>
    </xf>
    <xf numFmtId="0" fontId="5" fillId="0" borderId="0" xfId="1" applyFont="1" applyBorder="1" applyAlignment="1">
      <alignment vertical="center"/>
    </xf>
    <xf numFmtId="0" fontId="4" fillId="0" borderId="0" xfId="1" applyFont="1" applyBorder="1" applyAlignment="1">
      <alignment vertical="center"/>
    </xf>
    <xf numFmtId="165" fontId="4" fillId="0" borderId="10" xfId="1" applyNumberFormat="1" applyFont="1" applyBorder="1" applyAlignment="1"/>
    <xf numFmtId="165" fontId="4" fillId="0" borderId="10" xfId="1" applyNumberFormat="1" applyFont="1" applyFill="1" applyBorder="1" applyAlignment="1"/>
    <xf numFmtId="0" fontId="9" fillId="0" borderId="10" xfId="1" applyNumberFormat="1" applyFont="1" applyFill="1" applyBorder="1" applyAlignment="1" applyProtection="1">
      <alignment wrapText="1"/>
    </xf>
    <xf numFmtId="165" fontId="70" fillId="0" borderId="10" xfId="1" applyNumberFormat="1" applyFont="1" applyBorder="1" applyAlignment="1"/>
    <xf numFmtId="165" fontId="87" fillId="33" borderId="10" xfId="1" applyNumberFormat="1" applyFont="1" applyFill="1" applyBorder="1" applyAlignment="1"/>
    <xf numFmtId="0" fontId="4" fillId="33" borderId="10" xfId="1" applyFont="1" applyFill="1" applyBorder="1" applyAlignment="1"/>
    <xf numFmtId="0" fontId="6" fillId="76" borderId="10" xfId="2" applyFont="1" applyFill="1" applyBorder="1" applyAlignment="1">
      <alignment horizontal="center" wrapText="1"/>
    </xf>
    <xf numFmtId="0" fontId="7" fillId="76" borderId="10" xfId="1" applyFont="1" applyFill="1" applyBorder="1" applyAlignment="1">
      <alignment horizontal="center" wrapText="1"/>
    </xf>
    <xf numFmtId="0" fontId="8" fillId="0" borderId="10" xfId="1" applyNumberFormat="1" applyFont="1" applyFill="1" applyBorder="1" applyAlignment="1">
      <alignment horizontal="left" wrapText="1"/>
    </xf>
    <xf numFmtId="165" fontId="9" fillId="0" borderId="10" xfId="1" applyNumberFormat="1" applyFont="1" applyBorder="1" applyAlignment="1"/>
    <xf numFmtId="0" fontId="4" fillId="0" borderId="10" xfId="1" applyFont="1" applyBorder="1" applyAlignment="1"/>
    <xf numFmtId="0" fontId="8" fillId="33" borderId="10" xfId="1" applyNumberFormat="1" applyFont="1" applyFill="1" applyBorder="1" applyAlignment="1">
      <alignment horizontal="left" wrapText="1"/>
    </xf>
    <xf numFmtId="0" fontId="12" fillId="0" borderId="10" xfId="728" applyFont="1" applyBorder="1" applyAlignment="1">
      <alignment horizontal="center" vertical="center" wrapText="1"/>
    </xf>
    <xf numFmtId="0" fontId="12" fillId="0" borderId="10" xfId="728" applyFont="1" applyBorder="1" applyAlignment="1">
      <alignment horizontal="center" vertical="center"/>
    </xf>
    <xf numFmtId="0" fontId="12" fillId="0" borderId="10" xfId="728" applyFont="1" applyBorder="1" applyAlignment="1">
      <alignment vertical="center"/>
    </xf>
    <xf numFmtId="0" fontId="12" fillId="0" borderId="10" xfId="728" applyFont="1" applyBorder="1" applyAlignment="1">
      <alignment vertical="center" wrapText="1"/>
    </xf>
    <xf numFmtId="0" fontId="12" fillId="0" borderId="10" xfId="728" applyFont="1" applyBorder="1"/>
    <xf numFmtId="0" fontId="12" fillId="79" borderId="10" xfId="728" applyFont="1" applyFill="1" applyBorder="1" applyAlignment="1">
      <alignment wrapText="1"/>
    </xf>
    <xf numFmtId="0" fontId="12" fillId="33" borderId="10" xfId="728" applyFont="1" applyFill="1" applyBorder="1"/>
    <xf numFmtId="0" fontId="12" fillId="80" borderId="10" xfId="728" applyFont="1" applyFill="1" applyBorder="1" applyAlignment="1">
      <alignment wrapText="1"/>
    </xf>
    <xf numFmtId="2" fontId="12" fillId="0" borderId="10" xfId="728" applyNumberFormat="1" applyFont="1" applyBorder="1"/>
    <xf numFmtId="0" fontId="12" fillId="81" borderId="10" xfId="728" applyFont="1" applyFill="1" applyBorder="1" applyAlignment="1">
      <alignment horizontal="center" wrapText="1"/>
    </xf>
    <xf numFmtId="0" fontId="12" fillId="81" borderId="10" xfId="728" applyFont="1" applyFill="1" applyBorder="1"/>
    <xf numFmtId="14" fontId="12" fillId="0" borderId="10" xfId="728" applyNumberFormat="1" applyFont="1" applyBorder="1" applyAlignment="1">
      <alignment horizontal="center"/>
    </xf>
    <xf numFmtId="0" fontId="13" fillId="0" borderId="10" xfId="728" applyFont="1" applyBorder="1" applyAlignment="1">
      <alignment horizontal="center"/>
    </xf>
    <xf numFmtId="2" fontId="13" fillId="0" borderId="10" xfId="728" applyNumberFormat="1" applyFont="1" applyBorder="1" applyAlignment="1">
      <alignment horizontal="center"/>
    </xf>
    <xf numFmtId="2" fontId="12" fillId="81" borderId="10" xfId="728" applyNumberFormat="1" applyFont="1" applyFill="1" applyBorder="1" applyAlignment="1">
      <alignment horizontal="center"/>
    </xf>
    <xf numFmtId="0" fontId="12" fillId="82" borderId="10" xfId="728" applyFont="1" applyFill="1" applyBorder="1" applyAlignment="1">
      <alignment horizontal="center" wrapText="1"/>
    </xf>
    <xf numFmtId="0" fontId="13" fillId="82" borderId="10" xfId="728" applyFont="1" applyFill="1" applyBorder="1" applyAlignment="1">
      <alignment horizontal="center"/>
    </xf>
    <xf numFmtId="0" fontId="12" fillId="82" borderId="10" xfId="728" applyFont="1" applyFill="1" applyBorder="1"/>
    <xf numFmtId="0" fontId="12" fillId="0" borderId="10" xfId="728" applyFont="1" applyFill="1" applyBorder="1" applyAlignment="1">
      <alignment horizontal="center" wrapText="1"/>
    </xf>
    <xf numFmtId="0" fontId="13" fillId="0" borderId="10" xfId="728" applyFont="1" applyFill="1" applyBorder="1" applyAlignment="1">
      <alignment horizontal="center"/>
    </xf>
    <xf numFmtId="0" fontId="12" fillId="0" borderId="10" xfId="728" applyFont="1" applyBorder="1" applyAlignment="1">
      <alignment horizontal="right"/>
    </xf>
    <xf numFmtId="0" fontId="13" fillId="33" borderId="10" xfId="728" applyFont="1" applyFill="1" applyBorder="1"/>
    <xf numFmtId="0" fontId="101" fillId="0" borderId="10" xfId="728" applyFont="1" applyBorder="1" applyAlignment="1">
      <alignment wrapText="1"/>
    </xf>
    <xf numFmtId="4" fontId="13" fillId="0" borderId="10" xfId="728" applyNumberFormat="1" applyFont="1" applyBorder="1" applyAlignment="1">
      <alignment horizontal="center"/>
    </xf>
    <xf numFmtId="167" fontId="13" fillId="0" borderId="10" xfId="728" applyNumberFormat="1" applyFont="1" applyBorder="1" applyAlignment="1">
      <alignment horizontal="center"/>
    </xf>
    <xf numFmtId="167" fontId="12" fillId="0" borderId="10" xfId="728" applyNumberFormat="1" applyFont="1" applyBorder="1"/>
    <xf numFmtId="165" fontId="4" fillId="0" borderId="10" xfId="5" applyNumberFormat="1" applyFont="1" applyBorder="1" applyAlignment="1"/>
    <xf numFmtId="165" fontId="70" fillId="0" borderId="10" xfId="5" applyNumberFormat="1" applyFont="1" applyFill="1" applyBorder="1" applyAlignment="1"/>
    <xf numFmtId="165" fontId="4" fillId="35" borderId="10" xfId="1" applyNumberFormat="1" applyFont="1" applyFill="1" applyBorder="1" applyAlignment="1"/>
    <xf numFmtId="165" fontId="88" fillId="35" borderId="10" xfId="1" applyNumberFormat="1" applyFont="1" applyFill="1" applyBorder="1" applyAlignment="1"/>
    <xf numFmtId="165" fontId="9" fillId="0" borderId="10" xfId="5" applyNumberFormat="1" applyFont="1" applyFill="1" applyBorder="1" applyAlignment="1"/>
    <xf numFmtId="165" fontId="9" fillId="0" borderId="10" xfId="1" applyNumberFormat="1" applyFont="1" applyFill="1" applyBorder="1" applyAlignment="1"/>
    <xf numFmtId="0" fontId="4" fillId="0" borderId="10" xfId="5" applyFont="1" applyBorder="1" applyAlignment="1">
      <alignment horizontal="left" wrapText="1"/>
    </xf>
    <xf numFmtId="0" fontId="68" fillId="0" borderId="10" xfId="1" applyFont="1" applyBorder="1" applyAlignment="1"/>
    <xf numFmtId="0" fontId="4" fillId="35" borderId="10" xfId="1" applyFont="1" applyFill="1" applyBorder="1" applyAlignment="1">
      <alignment wrapText="1"/>
    </xf>
    <xf numFmtId="0" fontId="4" fillId="35" borderId="10" xfId="4" applyFont="1" applyFill="1" applyBorder="1" applyAlignment="1">
      <alignment horizontal="left" wrapText="1"/>
    </xf>
    <xf numFmtId="0" fontId="90" fillId="35" borderId="10" xfId="1" applyFont="1" applyFill="1" applyBorder="1" applyAlignment="1">
      <alignment wrapText="1"/>
    </xf>
    <xf numFmtId="0" fontId="4" fillId="35" borderId="10" xfId="1" quotePrefix="1" applyFont="1" applyFill="1" applyBorder="1" applyAlignment="1">
      <alignment wrapText="1"/>
    </xf>
    <xf numFmtId="49" fontId="93" fillId="0" borderId="10" xfId="3" applyNumberFormat="1" applyFont="1" applyBorder="1" applyAlignment="1">
      <alignment horizontal="center" wrapText="1"/>
    </xf>
    <xf numFmtId="165" fontId="4" fillId="0" borderId="22" xfId="1" applyNumberFormat="1" applyFont="1" applyBorder="1"/>
    <xf numFmtId="0" fontId="4" fillId="0" borderId="23" xfId="1" applyFont="1" applyBorder="1"/>
    <xf numFmtId="165" fontId="4" fillId="0" borderId="23" xfId="1" applyNumberFormat="1" applyFont="1" applyBorder="1"/>
    <xf numFmtId="165" fontId="93" fillId="0" borderId="10" xfId="1" applyNumberFormat="1" applyFont="1" applyBorder="1"/>
    <xf numFmtId="165" fontId="93" fillId="33" borderId="10" xfId="1" applyNumberFormat="1" applyFont="1" applyFill="1" applyBorder="1"/>
    <xf numFmtId="165" fontId="93" fillId="0" borderId="21" xfId="1" applyNumberFormat="1" applyFont="1" applyBorder="1"/>
    <xf numFmtId="0" fontId="4" fillId="71" borderId="0" xfId="1" applyFont="1" applyFill="1"/>
    <xf numFmtId="49" fontId="93" fillId="71" borderId="10" xfId="3" applyNumberFormat="1" applyFont="1" applyFill="1" applyBorder="1" applyAlignment="1">
      <alignment horizontal="center" wrapText="1"/>
    </xf>
    <xf numFmtId="165" fontId="93" fillId="71" borderId="10" xfId="1" applyNumberFormat="1" applyFont="1" applyFill="1" applyBorder="1"/>
    <xf numFmtId="165" fontId="4" fillId="71" borderId="10" xfId="1" applyNumberFormat="1" applyFont="1" applyFill="1" applyBorder="1"/>
    <xf numFmtId="0" fontId="4" fillId="71" borderId="23" xfId="1" applyFont="1" applyFill="1" applyBorder="1"/>
    <xf numFmtId="165" fontId="4" fillId="71" borderId="22" xfId="1" applyNumberFormat="1" applyFont="1" applyFill="1" applyBorder="1"/>
    <xf numFmtId="165" fontId="9" fillId="71" borderId="10" xfId="1" applyNumberFormat="1" applyFont="1" applyFill="1" applyBorder="1"/>
    <xf numFmtId="49" fontId="93" fillId="71" borderId="11" xfId="3" applyNumberFormat="1" applyFont="1" applyFill="1" applyBorder="1" applyAlignment="1">
      <alignment horizontal="center" wrapText="1"/>
    </xf>
    <xf numFmtId="165" fontId="93" fillId="71" borderId="11" xfId="1" applyNumberFormat="1" applyFont="1" applyFill="1" applyBorder="1"/>
    <xf numFmtId="165" fontId="4" fillId="71" borderId="11" xfId="1" applyNumberFormat="1" applyFont="1" applyFill="1" applyBorder="1"/>
    <xf numFmtId="165" fontId="4" fillId="71" borderId="25" xfId="1" applyNumberFormat="1" applyFont="1" applyFill="1" applyBorder="1"/>
    <xf numFmtId="165" fontId="4" fillId="71" borderId="26" xfId="1" applyNumberFormat="1" applyFont="1" applyFill="1" applyBorder="1"/>
    <xf numFmtId="165" fontId="4" fillId="71" borderId="23" xfId="1" applyNumberFormat="1" applyFont="1" applyFill="1" applyBorder="1"/>
    <xf numFmtId="49" fontId="9" fillId="80" borderId="10" xfId="3" applyNumberFormat="1" applyFont="1" applyFill="1" applyBorder="1" applyAlignment="1">
      <alignment horizontal="center" wrapText="1"/>
    </xf>
    <xf numFmtId="49" fontId="93" fillId="80" borderId="10" xfId="3" applyNumberFormat="1" applyFont="1" applyFill="1" applyBorder="1" applyAlignment="1">
      <alignment horizontal="center" wrapText="1"/>
    </xf>
    <xf numFmtId="165" fontId="93" fillId="0" borderId="27" xfId="1" applyNumberFormat="1" applyFont="1" applyBorder="1"/>
    <xf numFmtId="165" fontId="8" fillId="0" borderId="27" xfId="1" applyNumberFormat="1" applyFont="1" applyBorder="1"/>
    <xf numFmtId="3" fontId="9" fillId="33" borderId="10" xfId="2" applyNumberFormat="1" applyFont="1" applyFill="1" applyBorder="1" applyAlignment="1">
      <alignment horizontal="right" wrapText="1"/>
    </xf>
    <xf numFmtId="165" fontId="9" fillId="33" borderId="10" xfId="1" applyNumberFormat="1" applyFont="1" applyFill="1" applyBorder="1" applyAlignment="1"/>
    <xf numFmtId="165" fontId="9" fillId="33" borderId="10" xfId="5" applyNumberFormat="1" applyFont="1" applyFill="1" applyBorder="1" applyAlignment="1"/>
    <xf numFmtId="49" fontId="9" fillId="33" borderId="10" xfId="3" applyNumberFormat="1" applyFont="1" applyFill="1" applyBorder="1" applyAlignment="1">
      <alignment horizontal="center" wrapText="1"/>
    </xf>
    <xf numFmtId="0" fontId="4" fillId="75" borderId="21" xfId="1360" applyFont="1" applyFill="1" applyBorder="1" applyAlignment="1">
      <alignment horizontal="left" vertical="top" wrapText="1"/>
    </xf>
    <xf numFmtId="0" fontId="4" fillId="75" borderId="22" xfId="1360" applyFont="1" applyFill="1" applyBorder="1" applyAlignment="1">
      <alignment horizontal="left" vertical="top" wrapText="1"/>
    </xf>
    <xf numFmtId="165" fontId="4" fillId="75" borderId="21" xfId="2" applyNumberFormat="1" applyFont="1" applyFill="1" applyBorder="1" applyAlignment="1">
      <alignment horizontal="left" vertical="center" wrapText="1"/>
    </xf>
    <xf numFmtId="165" fontId="4" fillId="75" borderId="22" xfId="2" applyNumberFormat="1" applyFont="1" applyFill="1" applyBorder="1" applyAlignment="1">
      <alignment horizontal="left" vertical="center" wrapText="1"/>
    </xf>
    <xf numFmtId="0" fontId="4" fillId="75" borderId="21" xfId="1360" applyFont="1" applyFill="1" applyBorder="1" applyAlignment="1">
      <alignment horizontal="left" vertical="center" wrapText="1"/>
    </xf>
    <xf numFmtId="0" fontId="4" fillId="75" borderId="22" xfId="1360" applyFont="1" applyFill="1" applyBorder="1" applyAlignment="1">
      <alignment horizontal="left" vertical="center" wrapText="1"/>
    </xf>
    <xf numFmtId="0" fontId="4" fillId="0" borderId="10" xfId="1360" applyFont="1" applyBorder="1" applyAlignment="1">
      <alignment horizontal="left" vertical="center" wrapText="1"/>
    </xf>
    <xf numFmtId="0" fontId="4" fillId="0" borderId="10" xfId="5" applyFont="1" applyFill="1" applyBorder="1" applyAlignment="1">
      <alignment horizontal="left" vertical="center" wrapText="1"/>
    </xf>
    <xf numFmtId="0" fontId="4" fillId="0" borderId="21" xfId="4" applyFont="1" applyBorder="1" applyAlignment="1">
      <alignment horizontal="left" wrapText="1"/>
    </xf>
    <xf numFmtId="0" fontId="4" fillId="0" borderId="24" xfId="4" applyFont="1" applyBorder="1" applyAlignment="1">
      <alignment horizontal="left" wrapText="1"/>
    </xf>
    <xf numFmtId="0" fontId="4" fillId="0" borderId="22" xfId="4" applyFont="1" applyBorder="1" applyAlignment="1">
      <alignment horizontal="left" wrapText="1"/>
    </xf>
    <xf numFmtId="0" fontId="92" fillId="77" borderId="10" xfId="1361" applyNumberFormat="1" applyFont="1" applyFill="1" applyBorder="1" applyAlignment="1" applyProtection="1">
      <alignment horizontal="left" vertical="center" wrapText="1"/>
    </xf>
    <xf numFmtId="0" fontId="95" fillId="0" borderId="0" xfId="728" applyFont="1" applyFill="1" applyBorder="1" applyAlignment="1">
      <alignment horizontal="center" wrapText="1"/>
    </xf>
    <xf numFmtId="0" fontId="12" fillId="0" borderId="10" xfId="728" applyFont="1" applyFill="1" applyBorder="1" applyAlignment="1">
      <alignment horizontal="center" wrapText="1"/>
    </xf>
  </cellXfs>
  <cellStyles count="1955">
    <cellStyle name="20% - Accent1 2" xfId="9"/>
    <cellStyle name="20% - Accent1 2 2" xfId="10"/>
    <cellStyle name="20% - Accent1 2 2 10" xfId="1362"/>
    <cellStyle name="20% - Accent1 2 2 11" xfId="1363"/>
    <cellStyle name="20% - Accent1 2 2 12" xfId="1364"/>
    <cellStyle name="20% - Accent1 2 2 2" xfId="11"/>
    <cellStyle name="20% - Accent1 2 2 2 2" xfId="12"/>
    <cellStyle name="20% - Accent1 2 2 2 2 2" xfId="13"/>
    <cellStyle name="20% - Accent1 2 2 2 3" xfId="14"/>
    <cellStyle name="20% - Accent1 2 2 2 4" xfId="15"/>
    <cellStyle name="20% - Accent1 2 2 2 4 2" xfId="16"/>
    <cellStyle name="20% - Accent1 2 2 2 4 2 2" xfId="1365"/>
    <cellStyle name="20% - Accent1 2 2 2 4 3" xfId="17"/>
    <cellStyle name="20% - Accent1 2 2 2 4 3 2" xfId="1366"/>
    <cellStyle name="20% - Accent1 2 2 2 4 4" xfId="18"/>
    <cellStyle name="20% - Accent1 2 2 2 4 4 2" xfId="1367"/>
    <cellStyle name="20% - Accent1 2 2 2 4 5" xfId="1368"/>
    <cellStyle name="20% - Accent1 2 2 2 4 6" xfId="1369"/>
    <cellStyle name="20% - Accent1 2 2 2 4 7" xfId="1370"/>
    <cellStyle name="20% - Accent1 2 2 2 5" xfId="19"/>
    <cellStyle name="20% - Accent1 2 2 3" xfId="20"/>
    <cellStyle name="20% - Accent1 2 2 3 2" xfId="21"/>
    <cellStyle name="20% - Accent1 2 2 3 2 2" xfId="22"/>
    <cellStyle name="20% - Accent1 2 2 3 3" xfId="23"/>
    <cellStyle name="20% - Accent1 2 2 4" xfId="24"/>
    <cellStyle name="20% - Accent1 2 2 4 2" xfId="25"/>
    <cellStyle name="20% - Accent1 2 2 5" xfId="26"/>
    <cellStyle name="20% - Accent1 2 2 5 2" xfId="27"/>
    <cellStyle name="20% - Accent1 2 2 5 2 2" xfId="1371"/>
    <cellStyle name="20% - Accent1 2 2 5 3" xfId="28"/>
    <cellStyle name="20% - Accent1 2 2 5 3 2" xfId="1372"/>
    <cellStyle name="20% - Accent1 2 2 5 4" xfId="29"/>
    <cellStyle name="20% - Accent1 2 2 5 4 2" xfId="1373"/>
    <cellStyle name="20% - Accent1 2 2 5 5" xfId="1374"/>
    <cellStyle name="20% - Accent1 2 2 5 6" xfId="1375"/>
    <cellStyle name="20% - Accent1 2 2 5 7" xfId="1376"/>
    <cellStyle name="20% - Accent1 2 2 6" xfId="30"/>
    <cellStyle name="20% - Accent1 2 2 6 2" xfId="31"/>
    <cellStyle name="20% - Accent1 2 2 6 2 2" xfId="1377"/>
    <cellStyle name="20% - Accent1 2 2 6 3" xfId="32"/>
    <cellStyle name="20% - Accent1 2 2 6 3 2" xfId="1378"/>
    <cellStyle name="20% - Accent1 2 2 6 4" xfId="33"/>
    <cellStyle name="20% - Accent1 2 2 6 4 2" xfId="1379"/>
    <cellStyle name="20% - Accent1 2 2 6 5" xfId="1380"/>
    <cellStyle name="20% - Accent1 2 2 6 6" xfId="1381"/>
    <cellStyle name="20% - Accent1 2 2 6 7" xfId="1382"/>
    <cellStyle name="20% - Accent1 2 2 7" xfId="34"/>
    <cellStyle name="20% - Accent1 2 2 7 2" xfId="1383"/>
    <cellStyle name="20% - Accent1 2 2 8" xfId="35"/>
    <cellStyle name="20% - Accent1 2 2 8 2" xfId="1384"/>
    <cellStyle name="20% - Accent1 2 2 9" xfId="36"/>
    <cellStyle name="20% - Accent1 2 2 9 2" xfId="1385"/>
    <cellStyle name="20% - Accent1 2 3" xfId="37"/>
    <cellStyle name="20% - Accent1 2 4" xfId="38"/>
    <cellStyle name="20% - Accent1 2 4 2" xfId="39"/>
    <cellStyle name="20% - Accent1 2 4 2 2" xfId="1386"/>
    <cellStyle name="20% - Accent1 2 4 3" xfId="40"/>
    <cellStyle name="20% - Accent1 2 4 3 2" xfId="1387"/>
    <cellStyle name="20% - Accent1 2 4 4" xfId="41"/>
    <cellStyle name="20% - Accent1 2 4 4 2" xfId="1388"/>
    <cellStyle name="20% - Accent1 2 4 5" xfId="1389"/>
    <cellStyle name="20% - Accent1 2 4 6" xfId="1390"/>
    <cellStyle name="20% - Accent1 2 4 7" xfId="1391"/>
    <cellStyle name="20% - Accent1 2 5" xfId="1251"/>
    <cellStyle name="20% - Accent1 3" xfId="1252"/>
    <cellStyle name="20% - Accent2 2" xfId="42"/>
    <cellStyle name="20% - Accent2 2 2" xfId="43"/>
    <cellStyle name="20% - Accent2 2 2 10" xfId="1392"/>
    <cellStyle name="20% - Accent2 2 2 11" xfId="1393"/>
    <cellStyle name="20% - Accent2 2 2 12" xfId="1394"/>
    <cellStyle name="20% - Accent2 2 2 2" xfId="44"/>
    <cellStyle name="20% - Accent2 2 2 2 2" xfId="45"/>
    <cellStyle name="20% - Accent2 2 2 2 2 2" xfId="46"/>
    <cellStyle name="20% - Accent2 2 2 2 3" xfId="47"/>
    <cellStyle name="20% - Accent2 2 2 2 4" xfId="48"/>
    <cellStyle name="20% - Accent2 2 2 2 4 2" xfId="49"/>
    <cellStyle name="20% - Accent2 2 2 2 4 2 2" xfId="1395"/>
    <cellStyle name="20% - Accent2 2 2 2 4 3" xfId="50"/>
    <cellStyle name="20% - Accent2 2 2 2 4 3 2" xfId="1396"/>
    <cellStyle name="20% - Accent2 2 2 2 4 4" xfId="51"/>
    <cellStyle name="20% - Accent2 2 2 2 4 4 2" xfId="1397"/>
    <cellStyle name="20% - Accent2 2 2 2 4 5" xfId="1398"/>
    <cellStyle name="20% - Accent2 2 2 2 4 6" xfId="1399"/>
    <cellStyle name="20% - Accent2 2 2 2 4 7" xfId="1400"/>
    <cellStyle name="20% - Accent2 2 2 2 5" xfId="52"/>
    <cellStyle name="20% - Accent2 2 2 3" xfId="53"/>
    <cellStyle name="20% - Accent2 2 2 3 2" xfId="54"/>
    <cellStyle name="20% - Accent2 2 2 3 2 2" xfId="55"/>
    <cellStyle name="20% - Accent2 2 2 3 3" xfId="56"/>
    <cellStyle name="20% - Accent2 2 2 4" xfId="57"/>
    <cellStyle name="20% - Accent2 2 2 4 2" xfId="58"/>
    <cellStyle name="20% - Accent2 2 2 5" xfId="59"/>
    <cellStyle name="20% - Accent2 2 2 5 2" xfId="60"/>
    <cellStyle name="20% - Accent2 2 2 5 2 2" xfId="1401"/>
    <cellStyle name="20% - Accent2 2 2 5 3" xfId="61"/>
    <cellStyle name="20% - Accent2 2 2 5 3 2" xfId="1402"/>
    <cellStyle name="20% - Accent2 2 2 5 4" xfId="62"/>
    <cellStyle name="20% - Accent2 2 2 5 4 2" xfId="1403"/>
    <cellStyle name="20% - Accent2 2 2 5 5" xfId="1404"/>
    <cellStyle name="20% - Accent2 2 2 5 6" xfId="1405"/>
    <cellStyle name="20% - Accent2 2 2 5 7" xfId="1406"/>
    <cellStyle name="20% - Accent2 2 2 6" xfId="63"/>
    <cellStyle name="20% - Accent2 2 2 6 2" xfId="64"/>
    <cellStyle name="20% - Accent2 2 2 6 2 2" xfId="1407"/>
    <cellStyle name="20% - Accent2 2 2 6 3" xfId="65"/>
    <cellStyle name="20% - Accent2 2 2 6 3 2" xfId="1408"/>
    <cellStyle name="20% - Accent2 2 2 6 4" xfId="66"/>
    <cellStyle name="20% - Accent2 2 2 6 4 2" xfId="1409"/>
    <cellStyle name="20% - Accent2 2 2 6 5" xfId="1410"/>
    <cellStyle name="20% - Accent2 2 2 6 6" xfId="1411"/>
    <cellStyle name="20% - Accent2 2 2 6 7" xfId="1412"/>
    <cellStyle name="20% - Accent2 2 2 7" xfId="67"/>
    <cellStyle name="20% - Accent2 2 2 7 2" xfId="1413"/>
    <cellStyle name="20% - Accent2 2 2 8" xfId="68"/>
    <cellStyle name="20% - Accent2 2 2 8 2" xfId="1414"/>
    <cellStyle name="20% - Accent2 2 2 9" xfId="69"/>
    <cellStyle name="20% - Accent2 2 2 9 2" xfId="1415"/>
    <cellStyle name="20% - Accent2 2 3" xfId="70"/>
    <cellStyle name="20% - Accent2 2 4" xfId="71"/>
    <cellStyle name="20% - Accent2 2 4 2" xfId="72"/>
    <cellStyle name="20% - Accent2 2 4 2 2" xfId="1416"/>
    <cellStyle name="20% - Accent2 2 4 3" xfId="73"/>
    <cellStyle name="20% - Accent2 2 4 3 2" xfId="1417"/>
    <cellStyle name="20% - Accent2 2 4 4" xfId="74"/>
    <cellStyle name="20% - Accent2 2 4 4 2" xfId="1418"/>
    <cellStyle name="20% - Accent2 2 4 5" xfId="1419"/>
    <cellStyle name="20% - Accent2 2 4 6" xfId="1420"/>
    <cellStyle name="20% - Accent2 2 4 7" xfId="1421"/>
    <cellStyle name="20% - Accent2 2 5" xfId="1253"/>
    <cellStyle name="20% - Accent2 3" xfId="1254"/>
    <cellStyle name="20% - Accent3 2" xfId="75"/>
    <cellStyle name="20% - Accent3 2 2" xfId="76"/>
    <cellStyle name="20% - Accent3 2 2 10" xfId="1422"/>
    <cellStyle name="20% - Accent3 2 2 11" xfId="1423"/>
    <cellStyle name="20% - Accent3 2 2 12" xfId="1424"/>
    <cellStyle name="20% - Accent3 2 2 2" xfId="77"/>
    <cellStyle name="20% - Accent3 2 2 2 2" xfId="78"/>
    <cellStyle name="20% - Accent3 2 2 2 2 2" xfId="79"/>
    <cellStyle name="20% - Accent3 2 2 2 3" xfId="80"/>
    <cellStyle name="20% - Accent3 2 2 2 4" xfId="81"/>
    <cellStyle name="20% - Accent3 2 2 2 4 2" xfId="82"/>
    <cellStyle name="20% - Accent3 2 2 2 4 2 2" xfId="1425"/>
    <cellStyle name="20% - Accent3 2 2 2 4 3" xfId="83"/>
    <cellStyle name="20% - Accent3 2 2 2 4 3 2" xfId="1426"/>
    <cellStyle name="20% - Accent3 2 2 2 4 4" xfId="84"/>
    <cellStyle name="20% - Accent3 2 2 2 4 4 2" xfId="1427"/>
    <cellStyle name="20% - Accent3 2 2 2 4 5" xfId="1428"/>
    <cellStyle name="20% - Accent3 2 2 2 4 6" xfId="1429"/>
    <cellStyle name="20% - Accent3 2 2 2 4 7" xfId="1430"/>
    <cellStyle name="20% - Accent3 2 2 2 5" xfId="85"/>
    <cellStyle name="20% - Accent3 2 2 3" xfId="86"/>
    <cellStyle name="20% - Accent3 2 2 3 2" xfId="87"/>
    <cellStyle name="20% - Accent3 2 2 3 2 2" xfId="88"/>
    <cellStyle name="20% - Accent3 2 2 3 3" xfId="89"/>
    <cellStyle name="20% - Accent3 2 2 4" xfId="90"/>
    <cellStyle name="20% - Accent3 2 2 4 2" xfId="91"/>
    <cellStyle name="20% - Accent3 2 2 5" xfId="92"/>
    <cellStyle name="20% - Accent3 2 2 5 2" xfId="93"/>
    <cellStyle name="20% - Accent3 2 2 5 2 2" xfId="1431"/>
    <cellStyle name="20% - Accent3 2 2 5 3" xfId="94"/>
    <cellStyle name="20% - Accent3 2 2 5 3 2" xfId="1432"/>
    <cellStyle name="20% - Accent3 2 2 5 4" xfId="95"/>
    <cellStyle name="20% - Accent3 2 2 5 4 2" xfId="1433"/>
    <cellStyle name="20% - Accent3 2 2 5 5" xfId="1434"/>
    <cellStyle name="20% - Accent3 2 2 5 6" xfId="1435"/>
    <cellStyle name="20% - Accent3 2 2 5 7" xfId="1436"/>
    <cellStyle name="20% - Accent3 2 2 6" xfId="96"/>
    <cellStyle name="20% - Accent3 2 2 6 2" xfId="97"/>
    <cellStyle name="20% - Accent3 2 2 6 2 2" xfId="1437"/>
    <cellStyle name="20% - Accent3 2 2 6 3" xfId="98"/>
    <cellStyle name="20% - Accent3 2 2 6 3 2" xfId="1438"/>
    <cellStyle name="20% - Accent3 2 2 6 4" xfId="99"/>
    <cellStyle name="20% - Accent3 2 2 6 4 2" xfId="1439"/>
    <cellStyle name="20% - Accent3 2 2 6 5" xfId="1440"/>
    <cellStyle name="20% - Accent3 2 2 6 6" xfId="1441"/>
    <cellStyle name="20% - Accent3 2 2 6 7" xfId="1442"/>
    <cellStyle name="20% - Accent3 2 2 7" xfId="100"/>
    <cellStyle name="20% - Accent3 2 2 7 2" xfId="1443"/>
    <cellStyle name="20% - Accent3 2 2 8" xfId="101"/>
    <cellStyle name="20% - Accent3 2 2 8 2" xfId="1444"/>
    <cellStyle name="20% - Accent3 2 2 9" xfId="102"/>
    <cellStyle name="20% - Accent3 2 2 9 2" xfId="1445"/>
    <cellStyle name="20% - Accent3 2 3" xfId="103"/>
    <cellStyle name="20% - Accent3 2 4" xfId="104"/>
    <cellStyle name="20% - Accent3 2 4 2" xfId="105"/>
    <cellStyle name="20% - Accent3 2 4 2 2" xfId="1446"/>
    <cellStyle name="20% - Accent3 2 4 3" xfId="106"/>
    <cellStyle name="20% - Accent3 2 4 3 2" xfId="1447"/>
    <cellStyle name="20% - Accent3 2 4 4" xfId="107"/>
    <cellStyle name="20% - Accent3 2 4 4 2" xfId="1448"/>
    <cellStyle name="20% - Accent3 2 4 5" xfId="1449"/>
    <cellStyle name="20% - Accent3 2 4 6" xfId="1450"/>
    <cellStyle name="20% - Accent3 2 4 7" xfId="1451"/>
    <cellStyle name="20% - Accent3 2 5" xfId="1255"/>
    <cellStyle name="20% - Accent3 3" xfId="1256"/>
    <cellStyle name="20% - Accent4 2" xfId="108"/>
    <cellStyle name="20% - Accent4 2 2" xfId="109"/>
    <cellStyle name="20% - Accent4 2 2 10" xfId="1452"/>
    <cellStyle name="20% - Accent4 2 2 11" xfId="1453"/>
    <cellStyle name="20% - Accent4 2 2 12" xfId="1454"/>
    <cellStyle name="20% - Accent4 2 2 2" xfId="110"/>
    <cellStyle name="20% - Accent4 2 2 2 2" xfId="111"/>
    <cellStyle name="20% - Accent4 2 2 2 2 2" xfId="112"/>
    <cellStyle name="20% - Accent4 2 2 2 3" xfId="113"/>
    <cellStyle name="20% - Accent4 2 2 2 4" xfId="114"/>
    <cellStyle name="20% - Accent4 2 2 2 4 2" xfId="115"/>
    <cellStyle name="20% - Accent4 2 2 2 4 2 2" xfId="1455"/>
    <cellStyle name="20% - Accent4 2 2 2 4 3" xfId="116"/>
    <cellStyle name="20% - Accent4 2 2 2 4 3 2" xfId="1456"/>
    <cellStyle name="20% - Accent4 2 2 2 4 4" xfId="117"/>
    <cellStyle name="20% - Accent4 2 2 2 4 4 2" xfId="1457"/>
    <cellStyle name="20% - Accent4 2 2 2 4 5" xfId="1458"/>
    <cellStyle name="20% - Accent4 2 2 2 4 6" xfId="1459"/>
    <cellStyle name="20% - Accent4 2 2 2 4 7" xfId="1460"/>
    <cellStyle name="20% - Accent4 2 2 2 5" xfId="118"/>
    <cellStyle name="20% - Accent4 2 2 3" xfId="119"/>
    <cellStyle name="20% - Accent4 2 2 3 2" xfId="120"/>
    <cellStyle name="20% - Accent4 2 2 3 2 2" xfId="121"/>
    <cellStyle name="20% - Accent4 2 2 3 3" xfId="122"/>
    <cellStyle name="20% - Accent4 2 2 4" xfId="123"/>
    <cellStyle name="20% - Accent4 2 2 4 2" xfId="124"/>
    <cellStyle name="20% - Accent4 2 2 5" xfId="125"/>
    <cellStyle name="20% - Accent4 2 2 5 2" xfId="126"/>
    <cellStyle name="20% - Accent4 2 2 5 2 2" xfId="1461"/>
    <cellStyle name="20% - Accent4 2 2 5 3" xfId="127"/>
    <cellStyle name="20% - Accent4 2 2 5 3 2" xfId="1462"/>
    <cellStyle name="20% - Accent4 2 2 5 4" xfId="128"/>
    <cellStyle name="20% - Accent4 2 2 5 4 2" xfId="1463"/>
    <cellStyle name="20% - Accent4 2 2 5 5" xfId="1464"/>
    <cellStyle name="20% - Accent4 2 2 5 6" xfId="1465"/>
    <cellStyle name="20% - Accent4 2 2 5 7" xfId="1466"/>
    <cellStyle name="20% - Accent4 2 2 6" xfId="129"/>
    <cellStyle name="20% - Accent4 2 2 6 2" xfId="130"/>
    <cellStyle name="20% - Accent4 2 2 6 2 2" xfId="1467"/>
    <cellStyle name="20% - Accent4 2 2 6 3" xfId="131"/>
    <cellStyle name="20% - Accent4 2 2 6 3 2" xfId="1468"/>
    <cellStyle name="20% - Accent4 2 2 6 4" xfId="132"/>
    <cellStyle name="20% - Accent4 2 2 6 4 2" xfId="1469"/>
    <cellStyle name="20% - Accent4 2 2 6 5" xfId="1470"/>
    <cellStyle name="20% - Accent4 2 2 6 6" xfId="1471"/>
    <cellStyle name="20% - Accent4 2 2 6 7" xfId="1472"/>
    <cellStyle name="20% - Accent4 2 2 7" xfId="133"/>
    <cellStyle name="20% - Accent4 2 2 7 2" xfId="1473"/>
    <cellStyle name="20% - Accent4 2 2 8" xfId="134"/>
    <cellStyle name="20% - Accent4 2 2 8 2" xfId="1474"/>
    <cellStyle name="20% - Accent4 2 2 9" xfId="135"/>
    <cellStyle name="20% - Accent4 2 2 9 2" xfId="1475"/>
    <cellStyle name="20% - Accent4 2 3" xfId="136"/>
    <cellStyle name="20% - Accent4 2 4" xfId="137"/>
    <cellStyle name="20% - Accent4 2 4 2" xfId="138"/>
    <cellStyle name="20% - Accent4 2 4 2 2" xfId="1476"/>
    <cellStyle name="20% - Accent4 2 4 3" xfId="139"/>
    <cellStyle name="20% - Accent4 2 4 3 2" xfId="1477"/>
    <cellStyle name="20% - Accent4 2 4 4" xfId="140"/>
    <cellStyle name="20% - Accent4 2 4 4 2" xfId="1478"/>
    <cellStyle name="20% - Accent4 2 4 5" xfId="1479"/>
    <cellStyle name="20% - Accent4 2 4 6" xfId="1480"/>
    <cellStyle name="20% - Accent4 2 4 7" xfId="1481"/>
    <cellStyle name="20% - Accent4 2 5" xfId="1257"/>
    <cellStyle name="20% - Accent4 3" xfId="1258"/>
    <cellStyle name="20% - Accent5 2" xfId="141"/>
    <cellStyle name="20% - Accent5 2 2" xfId="142"/>
    <cellStyle name="20% - Accent5 2 2 10" xfId="1482"/>
    <cellStyle name="20% - Accent5 2 2 11" xfId="1483"/>
    <cellStyle name="20% - Accent5 2 2 12" xfId="1484"/>
    <cellStyle name="20% - Accent5 2 2 2" xfId="143"/>
    <cellStyle name="20% - Accent5 2 2 2 2" xfId="144"/>
    <cellStyle name="20% - Accent5 2 2 2 2 2" xfId="145"/>
    <cellStyle name="20% - Accent5 2 2 2 3" xfId="146"/>
    <cellStyle name="20% - Accent5 2 2 2 4" xfId="147"/>
    <cellStyle name="20% - Accent5 2 2 2 4 2" xfId="148"/>
    <cellStyle name="20% - Accent5 2 2 2 4 2 2" xfId="1485"/>
    <cellStyle name="20% - Accent5 2 2 2 4 3" xfId="149"/>
    <cellStyle name="20% - Accent5 2 2 2 4 3 2" xfId="1486"/>
    <cellStyle name="20% - Accent5 2 2 2 4 4" xfId="150"/>
    <cellStyle name="20% - Accent5 2 2 2 4 4 2" xfId="1487"/>
    <cellStyle name="20% - Accent5 2 2 2 4 5" xfId="1488"/>
    <cellStyle name="20% - Accent5 2 2 2 4 6" xfId="1489"/>
    <cellStyle name="20% - Accent5 2 2 2 4 7" xfId="1490"/>
    <cellStyle name="20% - Accent5 2 2 2 5" xfId="151"/>
    <cellStyle name="20% - Accent5 2 2 3" xfId="152"/>
    <cellStyle name="20% - Accent5 2 2 3 2" xfId="153"/>
    <cellStyle name="20% - Accent5 2 2 3 2 2" xfId="154"/>
    <cellStyle name="20% - Accent5 2 2 3 3" xfId="155"/>
    <cellStyle name="20% - Accent5 2 2 4" xfId="156"/>
    <cellStyle name="20% - Accent5 2 2 4 2" xfId="157"/>
    <cellStyle name="20% - Accent5 2 2 5" xfId="158"/>
    <cellStyle name="20% - Accent5 2 2 5 2" xfId="159"/>
    <cellStyle name="20% - Accent5 2 2 5 2 2" xfId="1491"/>
    <cellStyle name="20% - Accent5 2 2 5 3" xfId="160"/>
    <cellStyle name="20% - Accent5 2 2 5 3 2" xfId="1492"/>
    <cellStyle name="20% - Accent5 2 2 5 4" xfId="161"/>
    <cellStyle name="20% - Accent5 2 2 5 4 2" xfId="1493"/>
    <cellStyle name="20% - Accent5 2 2 5 5" xfId="1494"/>
    <cellStyle name="20% - Accent5 2 2 5 6" xfId="1495"/>
    <cellStyle name="20% - Accent5 2 2 5 7" xfId="1496"/>
    <cellStyle name="20% - Accent5 2 2 6" xfId="162"/>
    <cellStyle name="20% - Accent5 2 2 6 2" xfId="163"/>
    <cellStyle name="20% - Accent5 2 2 6 2 2" xfId="1497"/>
    <cellStyle name="20% - Accent5 2 2 6 3" xfId="164"/>
    <cellStyle name="20% - Accent5 2 2 6 3 2" xfId="1498"/>
    <cellStyle name="20% - Accent5 2 2 6 4" xfId="165"/>
    <cellStyle name="20% - Accent5 2 2 6 4 2" xfId="1499"/>
    <cellStyle name="20% - Accent5 2 2 6 5" xfId="1500"/>
    <cellStyle name="20% - Accent5 2 2 6 6" xfId="1501"/>
    <cellStyle name="20% - Accent5 2 2 6 7" xfId="1502"/>
    <cellStyle name="20% - Accent5 2 2 7" xfId="166"/>
    <cellStyle name="20% - Accent5 2 2 7 2" xfId="1503"/>
    <cellStyle name="20% - Accent5 2 2 8" xfId="167"/>
    <cellStyle name="20% - Accent5 2 2 8 2" xfId="1504"/>
    <cellStyle name="20% - Accent5 2 2 9" xfId="168"/>
    <cellStyle name="20% - Accent5 2 2 9 2" xfId="1505"/>
    <cellStyle name="20% - Accent5 2 3" xfId="169"/>
    <cellStyle name="20% - Accent5 2 4" xfId="170"/>
    <cellStyle name="20% - Accent5 2 4 2" xfId="171"/>
    <cellStyle name="20% - Accent5 2 4 2 2" xfId="1506"/>
    <cellStyle name="20% - Accent5 2 4 3" xfId="172"/>
    <cellStyle name="20% - Accent5 2 4 3 2" xfId="1507"/>
    <cellStyle name="20% - Accent5 2 4 4" xfId="173"/>
    <cellStyle name="20% - Accent5 2 4 4 2" xfId="1508"/>
    <cellStyle name="20% - Accent5 2 4 5" xfId="1509"/>
    <cellStyle name="20% - Accent5 2 4 6" xfId="1510"/>
    <cellStyle name="20% - Accent5 2 4 7" xfId="1511"/>
    <cellStyle name="20% - Accent5 2 5" xfId="1259"/>
    <cellStyle name="20% - Accent5 3" xfId="1260"/>
    <cellStyle name="20% - Accent6 2" xfId="174"/>
    <cellStyle name="20% - Accent6 2 2" xfId="175"/>
    <cellStyle name="20% - Accent6 2 2 10" xfId="1512"/>
    <cellStyle name="20% - Accent6 2 2 11" xfId="1513"/>
    <cellStyle name="20% - Accent6 2 2 12" xfId="1514"/>
    <cellStyle name="20% - Accent6 2 2 2" xfId="176"/>
    <cellStyle name="20% - Accent6 2 2 2 2" xfId="177"/>
    <cellStyle name="20% - Accent6 2 2 2 2 2" xfId="178"/>
    <cellStyle name="20% - Accent6 2 2 2 3" xfId="179"/>
    <cellStyle name="20% - Accent6 2 2 2 4" xfId="180"/>
    <cellStyle name="20% - Accent6 2 2 2 4 2" xfId="181"/>
    <cellStyle name="20% - Accent6 2 2 2 4 2 2" xfId="1515"/>
    <cellStyle name="20% - Accent6 2 2 2 4 3" xfId="182"/>
    <cellStyle name="20% - Accent6 2 2 2 4 3 2" xfId="1516"/>
    <cellStyle name="20% - Accent6 2 2 2 4 4" xfId="183"/>
    <cellStyle name="20% - Accent6 2 2 2 4 4 2" xfId="1517"/>
    <cellStyle name="20% - Accent6 2 2 2 4 5" xfId="1518"/>
    <cellStyle name="20% - Accent6 2 2 2 4 6" xfId="1519"/>
    <cellStyle name="20% - Accent6 2 2 2 4 7" xfId="1520"/>
    <cellStyle name="20% - Accent6 2 2 2 5" xfId="184"/>
    <cellStyle name="20% - Accent6 2 2 3" xfId="185"/>
    <cellStyle name="20% - Accent6 2 2 3 2" xfId="186"/>
    <cellStyle name="20% - Accent6 2 2 3 2 2" xfId="187"/>
    <cellStyle name="20% - Accent6 2 2 3 3" xfId="188"/>
    <cellStyle name="20% - Accent6 2 2 4" xfId="189"/>
    <cellStyle name="20% - Accent6 2 2 4 2" xfId="190"/>
    <cellStyle name="20% - Accent6 2 2 5" xfId="191"/>
    <cellStyle name="20% - Accent6 2 2 5 2" xfId="192"/>
    <cellStyle name="20% - Accent6 2 2 5 2 2" xfId="1521"/>
    <cellStyle name="20% - Accent6 2 2 5 3" xfId="193"/>
    <cellStyle name="20% - Accent6 2 2 5 3 2" xfId="1522"/>
    <cellStyle name="20% - Accent6 2 2 5 4" xfId="194"/>
    <cellStyle name="20% - Accent6 2 2 5 4 2" xfId="1523"/>
    <cellStyle name="20% - Accent6 2 2 5 5" xfId="1524"/>
    <cellStyle name="20% - Accent6 2 2 5 6" xfId="1525"/>
    <cellStyle name="20% - Accent6 2 2 5 7" xfId="1526"/>
    <cellStyle name="20% - Accent6 2 2 6" xfId="195"/>
    <cellStyle name="20% - Accent6 2 2 6 2" xfId="196"/>
    <cellStyle name="20% - Accent6 2 2 6 2 2" xfId="1527"/>
    <cellStyle name="20% - Accent6 2 2 6 3" xfId="197"/>
    <cellStyle name="20% - Accent6 2 2 6 3 2" xfId="1528"/>
    <cellStyle name="20% - Accent6 2 2 6 4" xfId="198"/>
    <cellStyle name="20% - Accent6 2 2 6 4 2" xfId="1529"/>
    <cellStyle name="20% - Accent6 2 2 6 5" xfId="1530"/>
    <cellStyle name="20% - Accent6 2 2 6 6" xfId="1531"/>
    <cellStyle name="20% - Accent6 2 2 6 7" xfId="1532"/>
    <cellStyle name="20% - Accent6 2 2 7" xfId="199"/>
    <cellStyle name="20% - Accent6 2 2 7 2" xfId="1533"/>
    <cellStyle name="20% - Accent6 2 2 8" xfId="200"/>
    <cellStyle name="20% - Accent6 2 2 8 2" xfId="1534"/>
    <cellStyle name="20% - Accent6 2 2 9" xfId="201"/>
    <cellStyle name="20% - Accent6 2 2 9 2" xfId="1535"/>
    <cellStyle name="20% - Accent6 2 3" xfId="202"/>
    <cellStyle name="20% - Accent6 2 4" xfId="203"/>
    <cellStyle name="20% - Accent6 2 4 2" xfId="204"/>
    <cellStyle name="20% - Accent6 2 4 2 2" xfId="1536"/>
    <cellStyle name="20% - Accent6 2 4 3" xfId="205"/>
    <cellStyle name="20% - Accent6 2 4 3 2" xfId="1537"/>
    <cellStyle name="20% - Accent6 2 4 4" xfId="206"/>
    <cellStyle name="20% - Accent6 2 4 4 2" xfId="1538"/>
    <cellStyle name="20% - Accent6 2 4 5" xfId="1539"/>
    <cellStyle name="20% - Accent6 2 4 6" xfId="1540"/>
    <cellStyle name="20% - Accent6 2 4 7" xfId="1541"/>
    <cellStyle name="20% - Accent6 2 5" xfId="1261"/>
    <cellStyle name="20% - Accent6 3" xfId="1262"/>
    <cellStyle name="40% - Accent1 2" xfId="207"/>
    <cellStyle name="40% - Accent1 2 2" xfId="208"/>
    <cellStyle name="40% - Accent1 2 2 10" xfId="1542"/>
    <cellStyle name="40% - Accent1 2 2 11" xfId="1543"/>
    <cellStyle name="40% - Accent1 2 2 12" xfId="1544"/>
    <cellStyle name="40% - Accent1 2 2 2" xfId="209"/>
    <cellStyle name="40% - Accent1 2 2 2 2" xfId="210"/>
    <cellStyle name="40% - Accent1 2 2 2 2 2" xfId="211"/>
    <cellStyle name="40% - Accent1 2 2 2 3" xfId="212"/>
    <cellStyle name="40% - Accent1 2 2 2 4" xfId="213"/>
    <cellStyle name="40% - Accent1 2 2 2 4 2" xfId="214"/>
    <cellStyle name="40% - Accent1 2 2 2 4 2 2" xfId="1545"/>
    <cellStyle name="40% - Accent1 2 2 2 4 3" xfId="215"/>
    <cellStyle name="40% - Accent1 2 2 2 4 3 2" xfId="1546"/>
    <cellStyle name="40% - Accent1 2 2 2 4 4" xfId="216"/>
    <cellStyle name="40% - Accent1 2 2 2 4 4 2" xfId="1547"/>
    <cellStyle name="40% - Accent1 2 2 2 4 5" xfId="1548"/>
    <cellStyle name="40% - Accent1 2 2 2 4 6" xfId="1549"/>
    <cellStyle name="40% - Accent1 2 2 2 4 7" xfId="1550"/>
    <cellStyle name="40% - Accent1 2 2 2 5" xfId="217"/>
    <cellStyle name="40% - Accent1 2 2 3" xfId="218"/>
    <cellStyle name="40% - Accent1 2 2 3 2" xfId="219"/>
    <cellStyle name="40% - Accent1 2 2 3 2 2" xfId="220"/>
    <cellStyle name="40% - Accent1 2 2 3 3" xfId="221"/>
    <cellStyle name="40% - Accent1 2 2 4" xfId="222"/>
    <cellStyle name="40% - Accent1 2 2 4 2" xfId="223"/>
    <cellStyle name="40% - Accent1 2 2 5" xfId="224"/>
    <cellStyle name="40% - Accent1 2 2 5 2" xfId="225"/>
    <cellStyle name="40% - Accent1 2 2 5 2 2" xfId="1551"/>
    <cellStyle name="40% - Accent1 2 2 5 3" xfId="226"/>
    <cellStyle name="40% - Accent1 2 2 5 3 2" xfId="1552"/>
    <cellStyle name="40% - Accent1 2 2 5 4" xfId="227"/>
    <cellStyle name="40% - Accent1 2 2 5 4 2" xfId="1553"/>
    <cellStyle name="40% - Accent1 2 2 5 5" xfId="1554"/>
    <cellStyle name="40% - Accent1 2 2 5 6" xfId="1555"/>
    <cellStyle name="40% - Accent1 2 2 5 7" xfId="1556"/>
    <cellStyle name="40% - Accent1 2 2 6" xfId="228"/>
    <cellStyle name="40% - Accent1 2 2 6 2" xfId="229"/>
    <cellStyle name="40% - Accent1 2 2 6 2 2" xfId="1557"/>
    <cellStyle name="40% - Accent1 2 2 6 3" xfId="230"/>
    <cellStyle name="40% - Accent1 2 2 6 3 2" xfId="1558"/>
    <cellStyle name="40% - Accent1 2 2 6 4" xfId="231"/>
    <cellStyle name="40% - Accent1 2 2 6 4 2" xfId="1559"/>
    <cellStyle name="40% - Accent1 2 2 6 5" xfId="1560"/>
    <cellStyle name="40% - Accent1 2 2 6 6" xfId="1561"/>
    <cellStyle name="40% - Accent1 2 2 6 7" xfId="1562"/>
    <cellStyle name="40% - Accent1 2 2 7" xfId="232"/>
    <cellStyle name="40% - Accent1 2 2 7 2" xfId="1563"/>
    <cellStyle name="40% - Accent1 2 2 8" xfId="233"/>
    <cellStyle name="40% - Accent1 2 2 8 2" xfId="1564"/>
    <cellStyle name="40% - Accent1 2 2 9" xfId="234"/>
    <cellStyle name="40% - Accent1 2 2 9 2" xfId="1565"/>
    <cellStyle name="40% - Accent1 2 3" xfId="235"/>
    <cellStyle name="40% - Accent1 2 4" xfId="236"/>
    <cellStyle name="40% - Accent1 2 4 2" xfId="237"/>
    <cellStyle name="40% - Accent1 2 4 2 2" xfId="1566"/>
    <cellStyle name="40% - Accent1 2 4 3" xfId="238"/>
    <cellStyle name="40% - Accent1 2 4 3 2" xfId="1567"/>
    <cellStyle name="40% - Accent1 2 4 4" xfId="239"/>
    <cellStyle name="40% - Accent1 2 4 4 2" xfId="1568"/>
    <cellStyle name="40% - Accent1 2 4 5" xfId="1569"/>
    <cellStyle name="40% - Accent1 2 4 6" xfId="1570"/>
    <cellStyle name="40% - Accent1 2 4 7" xfId="1571"/>
    <cellStyle name="40% - Accent1 2 5" xfId="1263"/>
    <cellStyle name="40% - Accent1 3" xfId="1264"/>
    <cellStyle name="40% - Accent2 2" xfId="240"/>
    <cellStyle name="40% - Accent2 2 2" xfId="241"/>
    <cellStyle name="40% - Accent2 2 2 10" xfId="1572"/>
    <cellStyle name="40% - Accent2 2 2 11" xfId="1573"/>
    <cellStyle name="40% - Accent2 2 2 12" xfId="1574"/>
    <cellStyle name="40% - Accent2 2 2 2" xfId="242"/>
    <cellStyle name="40% - Accent2 2 2 2 2" xfId="243"/>
    <cellStyle name="40% - Accent2 2 2 2 2 2" xfId="244"/>
    <cellStyle name="40% - Accent2 2 2 2 3" xfId="245"/>
    <cellStyle name="40% - Accent2 2 2 2 4" xfId="246"/>
    <cellStyle name="40% - Accent2 2 2 2 4 2" xfId="247"/>
    <cellStyle name="40% - Accent2 2 2 2 4 2 2" xfId="1575"/>
    <cellStyle name="40% - Accent2 2 2 2 4 3" xfId="248"/>
    <cellStyle name="40% - Accent2 2 2 2 4 3 2" xfId="1576"/>
    <cellStyle name="40% - Accent2 2 2 2 4 4" xfId="249"/>
    <cellStyle name="40% - Accent2 2 2 2 4 4 2" xfId="1577"/>
    <cellStyle name="40% - Accent2 2 2 2 4 5" xfId="1578"/>
    <cellStyle name="40% - Accent2 2 2 2 4 6" xfId="1579"/>
    <cellStyle name="40% - Accent2 2 2 2 4 7" xfId="1580"/>
    <cellStyle name="40% - Accent2 2 2 2 5" xfId="250"/>
    <cellStyle name="40% - Accent2 2 2 3" xfId="251"/>
    <cellStyle name="40% - Accent2 2 2 3 2" xfId="252"/>
    <cellStyle name="40% - Accent2 2 2 3 2 2" xfId="253"/>
    <cellStyle name="40% - Accent2 2 2 3 3" xfId="254"/>
    <cellStyle name="40% - Accent2 2 2 4" xfId="255"/>
    <cellStyle name="40% - Accent2 2 2 4 2" xfId="256"/>
    <cellStyle name="40% - Accent2 2 2 5" xfId="257"/>
    <cellStyle name="40% - Accent2 2 2 5 2" xfId="258"/>
    <cellStyle name="40% - Accent2 2 2 5 2 2" xfId="1581"/>
    <cellStyle name="40% - Accent2 2 2 5 3" xfId="259"/>
    <cellStyle name="40% - Accent2 2 2 5 3 2" xfId="1582"/>
    <cellStyle name="40% - Accent2 2 2 5 4" xfId="260"/>
    <cellStyle name="40% - Accent2 2 2 5 4 2" xfId="1583"/>
    <cellStyle name="40% - Accent2 2 2 5 5" xfId="1584"/>
    <cellStyle name="40% - Accent2 2 2 5 6" xfId="1585"/>
    <cellStyle name="40% - Accent2 2 2 5 7" xfId="1586"/>
    <cellStyle name="40% - Accent2 2 2 6" xfId="261"/>
    <cellStyle name="40% - Accent2 2 2 6 2" xfId="262"/>
    <cellStyle name="40% - Accent2 2 2 6 2 2" xfId="1587"/>
    <cellStyle name="40% - Accent2 2 2 6 3" xfId="263"/>
    <cellStyle name="40% - Accent2 2 2 6 3 2" xfId="1588"/>
    <cellStyle name="40% - Accent2 2 2 6 4" xfId="264"/>
    <cellStyle name="40% - Accent2 2 2 6 4 2" xfId="1589"/>
    <cellStyle name="40% - Accent2 2 2 6 5" xfId="1590"/>
    <cellStyle name="40% - Accent2 2 2 6 6" xfId="1591"/>
    <cellStyle name="40% - Accent2 2 2 6 7" xfId="1592"/>
    <cellStyle name="40% - Accent2 2 2 7" xfId="265"/>
    <cellStyle name="40% - Accent2 2 2 7 2" xfId="1593"/>
    <cellStyle name="40% - Accent2 2 2 8" xfId="266"/>
    <cellStyle name="40% - Accent2 2 2 8 2" xfId="1594"/>
    <cellStyle name="40% - Accent2 2 2 9" xfId="267"/>
    <cellStyle name="40% - Accent2 2 2 9 2" xfId="1595"/>
    <cellStyle name="40% - Accent2 2 3" xfId="268"/>
    <cellStyle name="40% - Accent2 2 4" xfId="269"/>
    <cellStyle name="40% - Accent2 2 4 2" xfId="270"/>
    <cellStyle name="40% - Accent2 2 4 2 2" xfId="1596"/>
    <cellStyle name="40% - Accent2 2 4 3" xfId="271"/>
    <cellStyle name="40% - Accent2 2 4 3 2" xfId="1597"/>
    <cellStyle name="40% - Accent2 2 4 4" xfId="272"/>
    <cellStyle name="40% - Accent2 2 4 4 2" xfId="1598"/>
    <cellStyle name="40% - Accent2 2 4 5" xfId="1599"/>
    <cellStyle name="40% - Accent2 2 4 6" xfId="1600"/>
    <cellStyle name="40% - Accent2 2 4 7" xfId="1601"/>
    <cellStyle name="40% - Accent2 2 5" xfId="1265"/>
    <cellStyle name="40% - Accent2 3" xfId="1266"/>
    <cellStyle name="40% - Accent3 2" xfId="273"/>
    <cellStyle name="40% - Accent3 2 2" xfId="274"/>
    <cellStyle name="40% - Accent3 2 2 10" xfId="1602"/>
    <cellStyle name="40% - Accent3 2 2 11" xfId="1603"/>
    <cellStyle name="40% - Accent3 2 2 12" xfId="1604"/>
    <cellStyle name="40% - Accent3 2 2 2" xfId="275"/>
    <cellStyle name="40% - Accent3 2 2 2 2" xfId="276"/>
    <cellStyle name="40% - Accent3 2 2 2 2 2" xfId="277"/>
    <cellStyle name="40% - Accent3 2 2 2 3" xfId="278"/>
    <cellStyle name="40% - Accent3 2 2 2 4" xfId="279"/>
    <cellStyle name="40% - Accent3 2 2 2 4 2" xfId="280"/>
    <cellStyle name="40% - Accent3 2 2 2 4 2 2" xfId="1605"/>
    <cellStyle name="40% - Accent3 2 2 2 4 3" xfId="281"/>
    <cellStyle name="40% - Accent3 2 2 2 4 3 2" xfId="1606"/>
    <cellStyle name="40% - Accent3 2 2 2 4 4" xfId="282"/>
    <cellStyle name="40% - Accent3 2 2 2 4 4 2" xfId="1607"/>
    <cellStyle name="40% - Accent3 2 2 2 4 5" xfId="1608"/>
    <cellStyle name="40% - Accent3 2 2 2 4 6" xfId="1609"/>
    <cellStyle name="40% - Accent3 2 2 2 4 7" xfId="1610"/>
    <cellStyle name="40% - Accent3 2 2 2 5" xfId="283"/>
    <cellStyle name="40% - Accent3 2 2 3" xfId="284"/>
    <cellStyle name="40% - Accent3 2 2 3 2" xfId="285"/>
    <cellStyle name="40% - Accent3 2 2 3 2 2" xfId="286"/>
    <cellStyle name="40% - Accent3 2 2 3 3" xfId="287"/>
    <cellStyle name="40% - Accent3 2 2 4" xfId="288"/>
    <cellStyle name="40% - Accent3 2 2 4 2" xfId="289"/>
    <cellStyle name="40% - Accent3 2 2 5" xfId="290"/>
    <cellStyle name="40% - Accent3 2 2 5 2" xfId="291"/>
    <cellStyle name="40% - Accent3 2 2 5 2 2" xfId="1611"/>
    <cellStyle name="40% - Accent3 2 2 5 3" xfId="292"/>
    <cellStyle name="40% - Accent3 2 2 5 3 2" xfId="1612"/>
    <cellStyle name="40% - Accent3 2 2 5 4" xfId="293"/>
    <cellStyle name="40% - Accent3 2 2 5 4 2" xfId="1613"/>
    <cellStyle name="40% - Accent3 2 2 5 5" xfId="1614"/>
    <cellStyle name="40% - Accent3 2 2 5 6" xfId="1615"/>
    <cellStyle name="40% - Accent3 2 2 5 7" xfId="1616"/>
    <cellStyle name="40% - Accent3 2 2 6" xfId="294"/>
    <cellStyle name="40% - Accent3 2 2 6 2" xfId="295"/>
    <cellStyle name="40% - Accent3 2 2 6 2 2" xfId="1617"/>
    <cellStyle name="40% - Accent3 2 2 6 3" xfId="296"/>
    <cellStyle name="40% - Accent3 2 2 6 3 2" xfId="1618"/>
    <cellStyle name="40% - Accent3 2 2 6 4" xfId="297"/>
    <cellStyle name="40% - Accent3 2 2 6 4 2" xfId="1619"/>
    <cellStyle name="40% - Accent3 2 2 6 5" xfId="1620"/>
    <cellStyle name="40% - Accent3 2 2 6 6" xfId="1621"/>
    <cellStyle name="40% - Accent3 2 2 6 7" xfId="1622"/>
    <cellStyle name="40% - Accent3 2 2 7" xfId="298"/>
    <cellStyle name="40% - Accent3 2 2 7 2" xfId="1623"/>
    <cellStyle name="40% - Accent3 2 2 8" xfId="299"/>
    <cellStyle name="40% - Accent3 2 2 8 2" xfId="1624"/>
    <cellStyle name="40% - Accent3 2 2 9" xfId="300"/>
    <cellStyle name="40% - Accent3 2 2 9 2" xfId="1625"/>
    <cellStyle name="40% - Accent3 2 3" xfId="301"/>
    <cellStyle name="40% - Accent3 2 4" xfId="302"/>
    <cellStyle name="40% - Accent3 2 4 2" xfId="303"/>
    <cellStyle name="40% - Accent3 2 4 2 2" xfId="1626"/>
    <cellStyle name="40% - Accent3 2 4 3" xfId="304"/>
    <cellStyle name="40% - Accent3 2 4 3 2" xfId="1627"/>
    <cellStyle name="40% - Accent3 2 4 4" xfId="305"/>
    <cellStyle name="40% - Accent3 2 4 4 2" xfId="1628"/>
    <cellStyle name="40% - Accent3 2 4 5" xfId="1629"/>
    <cellStyle name="40% - Accent3 2 4 6" xfId="1630"/>
    <cellStyle name="40% - Accent3 2 4 7" xfId="1631"/>
    <cellStyle name="40% - Accent3 2 5" xfId="1267"/>
    <cellStyle name="40% - Accent3 3" xfId="1268"/>
    <cellStyle name="40% - Accent4 2" xfId="306"/>
    <cellStyle name="40% - Accent4 2 2" xfId="307"/>
    <cellStyle name="40% - Accent4 2 2 10" xfId="1632"/>
    <cellStyle name="40% - Accent4 2 2 11" xfId="1633"/>
    <cellStyle name="40% - Accent4 2 2 12" xfId="1634"/>
    <cellStyle name="40% - Accent4 2 2 2" xfId="308"/>
    <cellStyle name="40% - Accent4 2 2 2 2" xfId="309"/>
    <cellStyle name="40% - Accent4 2 2 2 2 2" xfId="310"/>
    <cellStyle name="40% - Accent4 2 2 2 3" xfId="311"/>
    <cellStyle name="40% - Accent4 2 2 2 4" xfId="312"/>
    <cellStyle name="40% - Accent4 2 2 2 4 2" xfId="313"/>
    <cellStyle name="40% - Accent4 2 2 2 4 2 2" xfId="1635"/>
    <cellStyle name="40% - Accent4 2 2 2 4 3" xfId="314"/>
    <cellStyle name="40% - Accent4 2 2 2 4 3 2" xfId="1636"/>
    <cellStyle name="40% - Accent4 2 2 2 4 4" xfId="315"/>
    <cellStyle name="40% - Accent4 2 2 2 4 4 2" xfId="1637"/>
    <cellStyle name="40% - Accent4 2 2 2 4 5" xfId="1638"/>
    <cellStyle name="40% - Accent4 2 2 2 4 6" xfId="1639"/>
    <cellStyle name="40% - Accent4 2 2 2 4 7" xfId="1640"/>
    <cellStyle name="40% - Accent4 2 2 2 5" xfId="316"/>
    <cellStyle name="40% - Accent4 2 2 3" xfId="317"/>
    <cellStyle name="40% - Accent4 2 2 3 2" xfId="318"/>
    <cellStyle name="40% - Accent4 2 2 3 2 2" xfId="319"/>
    <cellStyle name="40% - Accent4 2 2 3 3" xfId="320"/>
    <cellStyle name="40% - Accent4 2 2 4" xfId="321"/>
    <cellStyle name="40% - Accent4 2 2 4 2" xfId="322"/>
    <cellStyle name="40% - Accent4 2 2 5" xfId="323"/>
    <cellStyle name="40% - Accent4 2 2 5 2" xfId="324"/>
    <cellStyle name="40% - Accent4 2 2 5 2 2" xfId="1641"/>
    <cellStyle name="40% - Accent4 2 2 5 3" xfId="325"/>
    <cellStyle name="40% - Accent4 2 2 5 3 2" xfId="1642"/>
    <cellStyle name="40% - Accent4 2 2 5 4" xfId="326"/>
    <cellStyle name="40% - Accent4 2 2 5 4 2" xfId="1643"/>
    <cellStyle name="40% - Accent4 2 2 5 5" xfId="1644"/>
    <cellStyle name="40% - Accent4 2 2 5 6" xfId="1645"/>
    <cellStyle name="40% - Accent4 2 2 5 7" xfId="1646"/>
    <cellStyle name="40% - Accent4 2 2 6" xfId="327"/>
    <cellStyle name="40% - Accent4 2 2 6 2" xfId="328"/>
    <cellStyle name="40% - Accent4 2 2 6 2 2" xfId="1647"/>
    <cellStyle name="40% - Accent4 2 2 6 3" xfId="329"/>
    <cellStyle name="40% - Accent4 2 2 6 3 2" xfId="1648"/>
    <cellStyle name="40% - Accent4 2 2 6 4" xfId="330"/>
    <cellStyle name="40% - Accent4 2 2 6 4 2" xfId="1649"/>
    <cellStyle name="40% - Accent4 2 2 6 5" xfId="1650"/>
    <cellStyle name="40% - Accent4 2 2 6 6" xfId="1651"/>
    <cellStyle name="40% - Accent4 2 2 6 7" xfId="1652"/>
    <cellStyle name="40% - Accent4 2 2 7" xfId="331"/>
    <cellStyle name="40% - Accent4 2 2 7 2" xfId="1653"/>
    <cellStyle name="40% - Accent4 2 2 8" xfId="332"/>
    <cellStyle name="40% - Accent4 2 2 8 2" xfId="1654"/>
    <cellStyle name="40% - Accent4 2 2 9" xfId="333"/>
    <cellStyle name="40% - Accent4 2 2 9 2" xfId="1655"/>
    <cellStyle name="40% - Accent4 2 3" xfId="334"/>
    <cellStyle name="40% - Accent4 2 4" xfId="335"/>
    <cellStyle name="40% - Accent4 2 4 2" xfId="336"/>
    <cellStyle name="40% - Accent4 2 4 2 2" xfId="1656"/>
    <cellStyle name="40% - Accent4 2 4 3" xfId="337"/>
    <cellStyle name="40% - Accent4 2 4 3 2" xfId="1657"/>
    <cellStyle name="40% - Accent4 2 4 4" xfId="338"/>
    <cellStyle name="40% - Accent4 2 4 4 2" xfId="1658"/>
    <cellStyle name="40% - Accent4 2 4 5" xfId="1659"/>
    <cellStyle name="40% - Accent4 2 4 6" xfId="1660"/>
    <cellStyle name="40% - Accent4 2 4 7" xfId="1661"/>
    <cellStyle name="40% - Accent4 2 5" xfId="1269"/>
    <cellStyle name="40% - Accent4 3" xfId="1270"/>
    <cellStyle name="40% - Accent5 2" xfId="339"/>
    <cellStyle name="40% - Accent5 2 2" xfId="340"/>
    <cellStyle name="40% - Accent5 2 2 10" xfId="1662"/>
    <cellStyle name="40% - Accent5 2 2 11" xfId="1663"/>
    <cellStyle name="40% - Accent5 2 2 12" xfId="1664"/>
    <cellStyle name="40% - Accent5 2 2 2" xfId="341"/>
    <cellStyle name="40% - Accent5 2 2 2 2" xfId="342"/>
    <cellStyle name="40% - Accent5 2 2 2 2 2" xfId="343"/>
    <cellStyle name="40% - Accent5 2 2 2 3" xfId="344"/>
    <cellStyle name="40% - Accent5 2 2 2 4" xfId="345"/>
    <cellStyle name="40% - Accent5 2 2 2 4 2" xfId="346"/>
    <cellStyle name="40% - Accent5 2 2 2 4 2 2" xfId="1665"/>
    <cellStyle name="40% - Accent5 2 2 2 4 3" xfId="347"/>
    <cellStyle name="40% - Accent5 2 2 2 4 3 2" xfId="1666"/>
    <cellStyle name="40% - Accent5 2 2 2 4 4" xfId="348"/>
    <cellStyle name="40% - Accent5 2 2 2 4 4 2" xfId="1667"/>
    <cellStyle name="40% - Accent5 2 2 2 4 5" xfId="1668"/>
    <cellStyle name="40% - Accent5 2 2 2 4 6" xfId="1669"/>
    <cellStyle name="40% - Accent5 2 2 2 4 7" xfId="1670"/>
    <cellStyle name="40% - Accent5 2 2 2 5" xfId="349"/>
    <cellStyle name="40% - Accent5 2 2 3" xfId="350"/>
    <cellStyle name="40% - Accent5 2 2 3 2" xfId="351"/>
    <cellStyle name="40% - Accent5 2 2 3 2 2" xfId="352"/>
    <cellStyle name="40% - Accent5 2 2 3 3" xfId="353"/>
    <cellStyle name="40% - Accent5 2 2 4" xfId="354"/>
    <cellStyle name="40% - Accent5 2 2 4 2" xfId="355"/>
    <cellStyle name="40% - Accent5 2 2 5" xfId="356"/>
    <cellStyle name="40% - Accent5 2 2 5 2" xfId="357"/>
    <cellStyle name="40% - Accent5 2 2 5 2 2" xfId="1671"/>
    <cellStyle name="40% - Accent5 2 2 5 3" xfId="358"/>
    <cellStyle name="40% - Accent5 2 2 5 3 2" xfId="1672"/>
    <cellStyle name="40% - Accent5 2 2 5 4" xfId="359"/>
    <cellStyle name="40% - Accent5 2 2 5 4 2" xfId="1673"/>
    <cellStyle name="40% - Accent5 2 2 5 5" xfId="1674"/>
    <cellStyle name="40% - Accent5 2 2 5 6" xfId="1675"/>
    <cellStyle name="40% - Accent5 2 2 5 7" xfId="1676"/>
    <cellStyle name="40% - Accent5 2 2 6" xfId="360"/>
    <cellStyle name="40% - Accent5 2 2 6 2" xfId="361"/>
    <cellStyle name="40% - Accent5 2 2 6 2 2" xfId="1677"/>
    <cellStyle name="40% - Accent5 2 2 6 3" xfId="362"/>
    <cellStyle name="40% - Accent5 2 2 6 3 2" xfId="1678"/>
    <cellStyle name="40% - Accent5 2 2 6 4" xfId="363"/>
    <cellStyle name="40% - Accent5 2 2 6 4 2" xfId="1679"/>
    <cellStyle name="40% - Accent5 2 2 6 5" xfId="1680"/>
    <cellStyle name="40% - Accent5 2 2 6 6" xfId="1681"/>
    <cellStyle name="40% - Accent5 2 2 6 7" xfId="1682"/>
    <cellStyle name="40% - Accent5 2 2 7" xfId="364"/>
    <cellStyle name="40% - Accent5 2 2 7 2" xfId="1683"/>
    <cellStyle name="40% - Accent5 2 2 8" xfId="365"/>
    <cellStyle name="40% - Accent5 2 2 8 2" xfId="1684"/>
    <cellStyle name="40% - Accent5 2 2 9" xfId="366"/>
    <cellStyle name="40% - Accent5 2 2 9 2" xfId="1685"/>
    <cellStyle name="40% - Accent5 2 3" xfId="367"/>
    <cellStyle name="40% - Accent5 2 4" xfId="368"/>
    <cellStyle name="40% - Accent5 2 4 2" xfId="369"/>
    <cellStyle name="40% - Accent5 2 4 2 2" xfId="1686"/>
    <cellStyle name="40% - Accent5 2 4 3" xfId="370"/>
    <cellStyle name="40% - Accent5 2 4 3 2" xfId="1687"/>
    <cellStyle name="40% - Accent5 2 4 4" xfId="371"/>
    <cellStyle name="40% - Accent5 2 4 4 2" xfId="1688"/>
    <cellStyle name="40% - Accent5 2 4 5" xfId="1689"/>
    <cellStyle name="40% - Accent5 2 4 6" xfId="1690"/>
    <cellStyle name="40% - Accent5 2 4 7" xfId="1691"/>
    <cellStyle name="40% - Accent5 2 5" xfId="1271"/>
    <cellStyle name="40% - Accent5 3" xfId="1272"/>
    <cellStyle name="40% - Accent6 2" xfId="372"/>
    <cellStyle name="40% - Accent6 2 2" xfId="373"/>
    <cellStyle name="40% - Accent6 2 2 10" xfId="1692"/>
    <cellStyle name="40% - Accent6 2 2 11" xfId="1693"/>
    <cellStyle name="40% - Accent6 2 2 12" xfId="1694"/>
    <cellStyle name="40% - Accent6 2 2 2" xfId="374"/>
    <cellStyle name="40% - Accent6 2 2 2 2" xfId="375"/>
    <cellStyle name="40% - Accent6 2 2 2 2 2" xfId="376"/>
    <cellStyle name="40% - Accent6 2 2 2 3" xfId="377"/>
    <cellStyle name="40% - Accent6 2 2 2 4" xfId="378"/>
    <cellStyle name="40% - Accent6 2 2 2 4 2" xfId="379"/>
    <cellStyle name="40% - Accent6 2 2 2 4 2 2" xfId="1695"/>
    <cellStyle name="40% - Accent6 2 2 2 4 3" xfId="380"/>
    <cellStyle name="40% - Accent6 2 2 2 4 3 2" xfId="1696"/>
    <cellStyle name="40% - Accent6 2 2 2 4 4" xfId="381"/>
    <cellStyle name="40% - Accent6 2 2 2 4 4 2" xfId="1697"/>
    <cellStyle name="40% - Accent6 2 2 2 4 5" xfId="1698"/>
    <cellStyle name="40% - Accent6 2 2 2 4 6" xfId="1699"/>
    <cellStyle name="40% - Accent6 2 2 2 4 7" xfId="1700"/>
    <cellStyle name="40% - Accent6 2 2 2 5" xfId="382"/>
    <cellStyle name="40% - Accent6 2 2 3" xfId="383"/>
    <cellStyle name="40% - Accent6 2 2 3 2" xfId="384"/>
    <cellStyle name="40% - Accent6 2 2 3 2 2" xfId="385"/>
    <cellStyle name="40% - Accent6 2 2 3 3" xfId="386"/>
    <cellStyle name="40% - Accent6 2 2 4" xfId="387"/>
    <cellStyle name="40% - Accent6 2 2 4 2" xfId="388"/>
    <cellStyle name="40% - Accent6 2 2 5" xfId="389"/>
    <cellStyle name="40% - Accent6 2 2 5 2" xfId="390"/>
    <cellStyle name="40% - Accent6 2 2 5 2 2" xfId="1701"/>
    <cellStyle name="40% - Accent6 2 2 5 3" xfId="391"/>
    <cellStyle name="40% - Accent6 2 2 5 3 2" xfId="1702"/>
    <cellStyle name="40% - Accent6 2 2 5 4" xfId="392"/>
    <cellStyle name="40% - Accent6 2 2 5 4 2" xfId="1703"/>
    <cellStyle name="40% - Accent6 2 2 5 5" xfId="1704"/>
    <cellStyle name="40% - Accent6 2 2 5 6" xfId="1705"/>
    <cellStyle name="40% - Accent6 2 2 5 7" xfId="1706"/>
    <cellStyle name="40% - Accent6 2 2 6" xfId="393"/>
    <cellStyle name="40% - Accent6 2 2 6 2" xfId="394"/>
    <cellStyle name="40% - Accent6 2 2 6 2 2" xfId="1707"/>
    <cellStyle name="40% - Accent6 2 2 6 3" xfId="395"/>
    <cellStyle name="40% - Accent6 2 2 6 3 2" xfId="1708"/>
    <cellStyle name="40% - Accent6 2 2 6 4" xfId="396"/>
    <cellStyle name="40% - Accent6 2 2 6 4 2" xfId="1709"/>
    <cellStyle name="40% - Accent6 2 2 6 5" xfId="1710"/>
    <cellStyle name="40% - Accent6 2 2 6 6" xfId="1711"/>
    <cellStyle name="40% - Accent6 2 2 6 7" xfId="1712"/>
    <cellStyle name="40% - Accent6 2 2 7" xfId="397"/>
    <cellStyle name="40% - Accent6 2 2 7 2" xfId="1713"/>
    <cellStyle name="40% - Accent6 2 2 8" xfId="398"/>
    <cellStyle name="40% - Accent6 2 2 8 2" xfId="1714"/>
    <cellStyle name="40% - Accent6 2 2 9" xfId="399"/>
    <cellStyle name="40% - Accent6 2 2 9 2" xfId="1715"/>
    <cellStyle name="40% - Accent6 2 3" xfId="400"/>
    <cellStyle name="40% - Accent6 2 4" xfId="401"/>
    <cellStyle name="40% - Accent6 2 4 2" xfId="402"/>
    <cellStyle name="40% - Accent6 2 4 2 2" xfId="1716"/>
    <cellStyle name="40% - Accent6 2 4 3" xfId="403"/>
    <cellStyle name="40% - Accent6 2 4 3 2" xfId="1717"/>
    <cellStyle name="40% - Accent6 2 4 4" xfId="404"/>
    <cellStyle name="40% - Accent6 2 4 4 2" xfId="1718"/>
    <cellStyle name="40% - Accent6 2 4 5" xfId="1719"/>
    <cellStyle name="40% - Accent6 2 4 6" xfId="1720"/>
    <cellStyle name="40% - Accent6 2 4 7" xfId="1721"/>
    <cellStyle name="40% - Accent6 2 5" xfId="1273"/>
    <cellStyle name="40% - Accent6 3" xfId="1274"/>
    <cellStyle name="60% - Accent1 2" xfId="405"/>
    <cellStyle name="60% - Accent1 2 2" xfId="406"/>
    <cellStyle name="60% - Accent1 2 2 2" xfId="407"/>
    <cellStyle name="60% - Accent1 2 2 2 2" xfId="408"/>
    <cellStyle name="60% - Accent1 2 2 3" xfId="409"/>
    <cellStyle name="60% - Accent1 2 2 4" xfId="410"/>
    <cellStyle name="60% - Accent1 2 2 5" xfId="411"/>
    <cellStyle name="60% - Accent1 2 3" xfId="412"/>
    <cellStyle name="60% - Accent1 2 4" xfId="1275"/>
    <cellStyle name="60% - Accent1 3" xfId="1276"/>
    <cellStyle name="60% - Accent2 2" xfId="413"/>
    <cellStyle name="60% - Accent2 2 2" xfId="414"/>
    <cellStyle name="60% - Accent2 2 2 2" xfId="415"/>
    <cellStyle name="60% - Accent2 2 2 2 2" xfId="416"/>
    <cellStyle name="60% - Accent2 2 2 3" xfId="417"/>
    <cellStyle name="60% - Accent2 2 2 4" xfId="418"/>
    <cellStyle name="60% - Accent2 2 2 5" xfId="419"/>
    <cellStyle name="60% - Accent2 2 3" xfId="420"/>
    <cellStyle name="60% - Accent2 2 4" xfId="1277"/>
    <cellStyle name="60% - Accent2 3" xfId="1278"/>
    <cellStyle name="60% - Accent3 2" xfId="421"/>
    <cellStyle name="60% - Accent3 2 2" xfId="422"/>
    <cellStyle name="60% - Accent3 2 2 2" xfId="423"/>
    <cellStyle name="60% - Accent3 2 2 2 2" xfId="424"/>
    <cellStyle name="60% - Accent3 2 2 3" xfId="425"/>
    <cellStyle name="60% - Accent3 2 2 4" xfId="426"/>
    <cellStyle name="60% - Accent3 2 2 5" xfId="427"/>
    <cellStyle name="60% - Accent3 2 3" xfId="428"/>
    <cellStyle name="60% - Accent3 2 4" xfId="1279"/>
    <cellStyle name="60% - Accent3 3" xfId="1280"/>
    <cellStyle name="60% - Accent4 2" xfId="429"/>
    <cellStyle name="60% - Accent4 2 2" xfId="430"/>
    <cellStyle name="60% - Accent4 2 2 2" xfId="431"/>
    <cellStyle name="60% - Accent4 2 2 2 2" xfId="432"/>
    <cellStyle name="60% - Accent4 2 2 3" xfId="433"/>
    <cellStyle name="60% - Accent4 2 2 4" xfId="434"/>
    <cellStyle name="60% - Accent4 2 2 5" xfId="435"/>
    <cellStyle name="60% - Accent4 2 3" xfId="436"/>
    <cellStyle name="60% - Accent4 2 4" xfId="1281"/>
    <cellStyle name="60% - Accent4 3" xfId="1282"/>
    <cellStyle name="60% - Accent5 2" xfId="437"/>
    <cellStyle name="60% - Accent5 2 2" xfId="438"/>
    <cellStyle name="60% - Accent5 2 2 2" xfId="439"/>
    <cellStyle name="60% - Accent5 2 2 2 2" xfId="440"/>
    <cellStyle name="60% - Accent5 2 2 3" xfId="441"/>
    <cellStyle name="60% - Accent5 2 2 4" xfId="442"/>
    <cellStyle name="60% - Accent5 2 2 5" xfId="443"/>
    <cellStyle name="60% - Accent5 2 3" xfId="444"/>
    <cellStyle name="60% - Accent5 2 4" xfId="1283"/>
    <cellStyle name="60% - Accent5 3" xfId="1284"/>
    <cellStyle name="60% - Accent6 2" xfId="445"/>
    <cellStyle name="60% - Accent6 2 2" xfId="446"/>
    <cellStyle name="60% - Accent6 2 2 2" xfId="447"/>
    <cellStyle name="60% - Accent6 2 2 2 2" xfId="448"/>
    <cellStyle name="60% - Accent6 2 2 3" xfId="449"/>
    <cellStyle name="60% - Accent6 2 2 4" xfId="450"/>
    <cellStyle name="60% - Accent6 2 2 5" xfId="451"/>
    <cellStyle name="60% - Accent6 2 3" xfId="452"/>
    <cellStyle name="60% - Accent6 2 4" xfId="1285"/>
    <cellStyle name="60% - Accent6 3" xfId="1286"/>
    <cellStyle name="Accent1 2" xfId="453"/>
    <cellStyle name="Accent1 2 2" xfId="454"/>
    <cellStyle name="Accent1 2 2 2" xfId="455"/>
    <cellStyle name="Accent1 2 2 2 2" xfId="456"/>
    <cellStyle name="Accent1 2 2 3" xfId="457"/>
    <cellStyle name="Accent1 2 2 4" xfId="458"/>
    <cellStyle name="Accent1 2 2 5" xfId="459"/>
    <cellStyle name="Accent1 2 3" xfId="460"/>
    <cellStyle name="Accent1 2 4" xfId="1287"/>
    <cellStyle name="Accent1 3" xfId="1288"/>
    <cellStyle name="Accent2 2" xfId="461"/>
    <cellStyle name="Accent2 2 2" xfId="462"/>
    <cellStyle name="Accent2 2 2 2" xfId="463"/>
    <cellStyle name="Accent2 2 2 2 2" xfId="464"/>
    <cellStyle name="Accent2 2 2 3" xfId="465"/>
    <cellStyle name="Accent2 2 2 4" xfId="466"/>
    <cellStyle name="Accent2 2 2 5" xfId="467"/>
    <cellStyle name="Accent2 2 3" xfId="468"/>
    <cellStyle name="Accent2 2 4" xfId="1289"/>
    <cellStyle name="Accent2 3" xfId="1290"/>
    <cellStyle name="Accent3 2" xfId="469"/>
    <cellStyle name="Accent3 2 2" xfId="470"/>
    <cellStyle name="Accent3 2 2 2" xfId="471"/>
    <cellStyle name="Accent3 2 2 2 2" xfId="472"/>
    <cellStyle name="Accent3 2 2 3" xfId="473"/>
    <cellStyle name="Accent3 2 2 4" xfId="474"/>
    <cellStyle name="Accent3 2 2 5" xfId="475"/>
    <cellStyle name="Accent3 2 3" xfId="476"/>
    <cellStyle name="Accent3 2 4" xfId="1291"/>
    <cellStyle name="Accent3 3" xfId="1292"/>
    <cellStyle name="Accent4 2" xfId="477"/>
    <cellStyle name="Accent4 2 2" xfId="478"/>
    <cellStyle name="Accent4 2 2 2" xfId="479"/>
    <cellStyle name="Accent4 2 2 2 2" xfId="480"/>
    <cellStyle name="Accent4 2 2 3" xfId="481"/>
    <cellStyle name="Accent4 2 2 4" xfId="482"/>
    <cellStyle name="Accent4 2 2 5" xfId="483"/>
    <cellStyle name="Accent4 2 3" xfId="484"/>
    <cellStyle name="Accent4 2 4" xfId="1293"/>
    <cellStyle name="Accent4 3" xfId="1294"/>
    <cellStyle name="Accent5 2" xfId="485"/>
    <cellStyle name="Accent5 2 2" xfId="486"/>
    <cellStyle name="Accent5 2 2 2" xfId="487"/>
    <cellStyle name="Accent5 2 2 2 2" xfId="488"/>
    <cellStyle name="Accent5 2 2 3" xfId="489"/>
    <cellStyle name="Accent5 2 2 4" xfId="490"/>
    <cellStyle name="Accent5 2 2 5" xfId="491"/>
    <cellStyle name="Accent5 2 3" xfId="492"/>
    <cellStyle name="Accent5 2 4" xfId="1295"/>
    <cellStyle name="Accent5 3" xfId="1296"/>
    <cellStyle name="Accent6 2" xfId="493"/>
    <cellStyle name="Accent6 2 2" xfId="494"/>
    <cellStyle name="Accent6 2 2 2" xfId="495"/>
    <cellStyle name="Accent6 2 2 2 2" xfId="496"/>
    <cellStyle name="Accent6 2 2 3" xfId="497"/>
    <cellStyle name="Accent6 2 2 4" xfId="498"/>
    <cellStyle name="Accent6 2 2 5" xfId="499"/>
    <cellStyle name="Accent6 2 3" xfId="500"/>
    <cellStyle name="Accent6 2 4" xfId="1297"/>
    <cellStyle name="Accent6 3" xfId="1298"/>
    <cellStyle name="Bad 2" xfId="501"/>
    <cellStyle name="Bad 2 2" xfId="502"/>
    <cellStyle name="Bad 2 2 2" xfId="503"/>
    <cellStyle name="Bad 2 2 2 2" xfId="504"/>
    <cellStyle name="Bad 2 2 3" xfId="505"/>
    <cellStyle name="Bad 2 2 4" xfId="506"/>
    <cellStyle name="Bad 2 2 5" xfId="507"/>
    <cellStyle name="Bad 2 3" xfId="508"/>
    <cellStyle name="Bad 2 4" xfId="509"/>
    <cellStyle name="Bad 2 4 2" xfId="510"/>
    <cellStyle name="Bad 3" xfId="1299"/>
    <cellStyle name="Calculation 2" xfId="511"/>
    <cellStyle name="Calculation 2 2" xfId="512"/>
    <cellStyle name="Calculation 2 2 2" xfId="513"/>
    <cellStyle name="Calculation 2 2 2 2" xfId="514"/>
    <cellStyle name="Calculation 2 2 3" xfId="515"/>
    <cellStyle name="Calculation 2 2 4" xfId="516"/>
    <cellStyle name="Calculation 2 2 4 2" xfId="517"/>
    <cellStyle name="Calculation 2 2 4 3" xfId="1300"/>
    <cellStyle name="Calculation 2 2 5" xfId="518"/>
    <cellStyle name="Calculation 2 2 6" xfId="519"/>
    <cellStyle name="Calculation 2 3" xfId="520"/>
    <cellStyle name="Calculation 2 4" xfId="521"/>
    <cellStyle name="Calculation 3" xfId="522"/>
    <cellStyle name="Calculation 4" xfId="523"/>
    <cellStyle name="Calculation 4 2" xfId="1302"/>
    <cellStyle name="Calculation 4 3" xfId="1301"/>
    <cellStyle name="Check Cell 2" xfId="524"/>
    <cellStyle name="Check Cell 2 2" xfId="525"/>
    <cellStyle name="Check Cell 2 2 2" xfId="526"/>
    <cellStyle name="Check Cell 2 2 2 2" xfId="527"/>
    <cellStyle name="Check Cell 2 2 3" xfId="528"/>
    <cellStyle name="Check Cell 2 2 4" xfId="529"/>
    <cellStyle name="Check Cell 2 2 5" xfId="530"/>
    <cellStyle name="Check Cell 2 3" xfId="531"/>
    <cellStyle name="Check Cell 2 4" xfId="1303"/>
    <cellStyle name="Check Cell 3" xfId="1304"/>
    <cellStyle name="Comma 2" xfId="532"/>
    <cellStyle name="Comma 2 2" xfId="533"/>
    <cellStyle name="Comma 2 3" xfId="534"/>
    <cellStyle name="Comma 2 3 2" xfId="535"/>
    <cellStyle name="Comma 2 3 3" xfId="536"/>
    <cellStyle name="Comma 2 3 3 2" xfId="537"/>
    <cellStyle name="Comma 2 3 3 2 2" xfId="1722"/>
    <cellStyle name="Comma 2 3 3 3" xfId="538"/>
    <cellStyle name="Comma 2 3 3 3 2" xfId="1723"/>
    <cellStyle name="Comma 2 3 3 4" xfId="539"/>
    <cellStyle name="Comma 2 3 3 4 2" xfId="1724"/>
    <cellStyle name="Comma 2 3 3 5" xfId="1725"/>
    <cellStyle name="Comma 2 3 3 6" xfId="1726"/>
    <cellStyle name="Comma 2 3 3 7" xfId="1727"/>
    <cellStyle name="Comma 2 4" xfId="540"/>
    <cellStyle name="Comma 2 5" xfId="541"/>
    <cellStyle name="Comma 3" xfId="542"/>
    <cellStyle name="Comma 3 2" xfId="543"/>
    <cellStyle name="Comma 3 2 2" xfId="544"/>
    <cellStyle name="Comma 3 2 3" xfId="545"/>
    <cellStyle name="Comma 3 2 3 2" xfId="546"/>
    <cellStyle name="Comma 3 2 3 3" xfId="547"/>
    <cellStyle name="Comma 3 2 4" xfId="548"/>
    <cellStyle name="Comma 3 2 4 2" xfId="1728"/>
    <cellStyle name="Comma 3 2 5" xfId="549"/>
    <cellStyle name="Comma 3 2 5 2" xfId="1729"/>
    <cellStyle name="Comma 3 2 6" xfId="550"/>
    <cellStyle name="Comma 3 2 7" xfId="1730"/>
    <cellStyle name="Comma 3 2 8" xfId="1731"/>
    <cellStyle name="Comma 3 3" xfId="551"/>
    <cellStyle name="Comma 3 4" xfId="552"/>
    <cellStyle name="Comma 3 5" xfId="553"/>
    <cellStyle name="Comma 3 6" xfId="554"/>
    <cellStyle name="Comma 3 6 2" xfId="1245"/>
    <cellStyle name="Comma 3 6 2 2" xfId="1249"/>
    <cellStyle name="Comma 4" xfId="555"/>
    <cellStyle name="Comma 4 2" xfId="556"/>
    <cellStyle name="Comma 4 2 2" xfId="1732"/>
    <cellStyle name="Comma 4 3" xfId="557"/>
    <cellStyle name="Comma 4 3 2" xfId="1733"/>
    <cellStyle name="Comma 4 4" xfId="558"/>
    <cellStyle name="Comma 4 4 2" xfId="1734"/>
    <cellStyle name="Comma 4 5" xfId="1735"/>
    <cellStyle name="Comma 4 6" xfId="1736"/>
    <cellStyle name="Comma 4 7" xfId="1737"/>
    <cellStyle name="Comma 5" xfId="559"/>
    <cellStyle name="Currency 2" xfId="560"/>
    <cellStyle name="Currency 2 2" xfId="561"/>
    <cellStyle name="Currency 2 2 2" xfId="562"/>
    <cellStyle name="Currency 2 2 2 2" xfId="563"/>
    <cellStyle name="Currency 2 2 3" xfId="564"/>
    <cellStyle name="Currency 2 2 4" xfId="565"/>
    <cellStyle name="Currency 2 3" xfId="566"/>
    <cellStyle name="Currency 2 3 2" xfId="567"/>
    <cellStyle name="Currency 2 4" xfId="568"/>
    <cellStyle name="Currency 2 5" xfId="569"/>
    <cellStyle name="Currency 2 6" xfId="570"/>
    <cellStyle name="Currency 3" xfId="571"/>
    <cellStyle name="Explanatory Text 2" xfId="572"/>
    <cellStyle name="Explanatory Text 2 2" xfId="573"/>
    <cellStyle name="Explanatory Text 2 2 2" xfId="574"/>
    <cellStyle name="Explanatory Text 2 2 2 2" xfId="575"/>
    <cellStyle name="Explanatory Text 2 2 3" xfId="576"/>
    <cellStyle name="Explanatory Text 2 2 4" xfId="577"/>
    <cellStyle name="Explanatory Text 2 3" xfId="578"/>
    <cellStyle name="Explanatory Text 2 4" xfId="1305"/>
    <cellStyle name="Explanatory Text 3" xfId="1306"/>
    <cellStyle name="Good 2" xfId="579"/>
    <cellStyle name="Good 2 2" xfId="580"/>
    <cellStyle name="Good 2 2 2" xfId="581"/>
    <cellStyle name="Good 2 2 2 2" xfId="582"/>
    <cellStyle name="Good 2 2 3" xfId="583"/>
    <cellStyle name="Good 2 2 4" xfId="584"/>
    <cellStyle name="Good 2 2 5" xfId="585"/>
    <cellStyle name="Good 2 3" xfId="586"/>
    <cellStyle name="Good 2 4" xfId="1307"/>
    <cellStyle name="Good 3" xfId="1308"/>
    <cellStyle name="Heading 1 2" xfId="587"/>
    <cellStyle name="Heading 1 2 2" xfId="588"/>
    <cellStyle name="Heading 1 2 2 2" xfId="589"/>
    <cellStyle name="Heading 1 2 2 2 2" xfId="590"/>
    <cellStyle name="Heading 1 2 2 3" xfId="591"/>
    <cellStyle name="Heading 1 2 2 4" xfId="592"/>
    <cellStyle name="Heading 1 2 3" xfId="593"/>
    <cellStyle name="Heading 1 2 4" xfId="1309"/>
    <cellStyle name="Heading 1 3" xfId="1310"/>
    <cellStyle name="Heading 2 2" xfId="594"/>
    <cellStyle name="Heading 2 2 2" xfId="595"/>
    <cellStyle name="Heading 2 2 2 2" xfId="596"/>
    <cellStyle name="Heading 2 2 2 2 2" xfId="597"/>
    <cellStyle name="Heading 2 2 2 3" xfId="598"/>
    <cellStyle name="Heading 2 2 2 4" xfId="599"/>
    <cellStyle name="Heading 2 2 3" xfId="600"/>
    <cellStyle name="Heading 2 2 4" xfId="1311"/>
    <cellStyle name="Heading 2 3" xfId="1312"/>
    <cellStyle name="Heading 3 2" xfId="601"/>
    <cellStyle name="Heading 3 2 2" xfId="602"/>
    <cellStyle name="Heading 3 2 2 2" xfId="603"/>
    <cellStyle name="Heading 3 2 2 2 2" xfId="604"/>
    <cellStyle name="Heading 3 2 2 3" xfId="605"/>
    <cellStyle name="Heading 3 2 2 4" xfId="606"/>
    <cellStyle name="Heading 3 2 3" xfId="607"/>
    <cellStyle name="Heading 3 2 4" xfId="1313"/>
    <cellStyle name="Heading 3 3" xfId="1314"/>
    <cellStyle name="Heading 4 2" xfId="608"/>
    <cellStyle name="Heading 4 2 2" xfId="609"/>
    <cellStyle name="Heading 4 2 2 2" xfId="610"/>
    <cellStyle name="Heading 4 2 2 2 2" xfId="611"/>
    <cellStyle name="Heading 4 2 2 3" xfId="612"/>
    <cellStyle name="Heading 4 2 2 4" xfId="613"/>
    <cellStyle name="Heading 4 2 3" xfId="614"/>
    <cellStyle name="Heading 4 2 4" xfId="1315"/>
    <cellStyle name="Heading 4 3" xfId="1316"/>
    <cellStyle name="Hyperlink 2" xfId="615"/>
    <cellStyle name="Hyperlink 3" xfId="616"/>
    <cellStyle name="Input 2" xfId="617"/>
    <cellStyle name="Input 2 2" xfId="618"/>
    <cellStyle name="Input 2 2 2" xfId="619"/>
    <cellStyle name="Input 2 2 2 2" xfId="620"/>
    <cellStyle name="Input 2 2 3" xfId="621"/>
    <cellStyle name="Input 2 2 4" xfId="622"/>
    <cellStyle name="Input 2 2 5" xfId="623"/>
    <cellStyle name="Input 2 3" xfId="624"/>
    <cellStyle name="Input 2 4" xfId="1317"/>
    <cellStyle name="Input 3" xfId="625"/>
    <cellStyle name="Input 3 2" xfId="1319"/>
    <cellStyle name="Input 3 3" xfId="1318"/>
    <cellStyle name="Input 4" xfId="626"/>
    <cellStyle name="Input 5" xfId="627"/>
    <cellStyle name="Linked Cell 2" xfId="628"/>
    <cellStyle name="Linked Cell 2 2" xfId="629"/>
    <cellStyle name="Linked Cell 2 2 2" xfId="630"/>
    <cellStyle name="Linked Cell 2 2 2 2" xfId="631"/>
    <cellStyle name="Linked Cell 2 2 3" xfId="632"/>
    <cellStyle name="Linked Cell 2 2 4" xfId="633"/>
    <cellStyle name="Linked Cell 2 3" xfId="634"/>
    <cellStyle name="Linked Cell 2 4" xfId="1320"/>
    <cellStyle name="Linked Cell 3" xfId="1321"/>
    <cellStyle name="Neutral 2" xfId="635"/>
    <cellStyle name="Neutral 2 2" xfId="636"/>
    <cellStyle name="Neutral 2 2 2" xfId="637"/>
    <cellStyle name="Neutral 2 2 2 2" xfId="638"/>
    <cellStyle name="Neutral 2 2 3" xfId="639"/>
    <cellStyle name="Neutral 2 2 4" xfId="640"/>
    <cellStyle name="Neutral 2 2 5" xfId="641"/>
    <cellStyle name="Neutral 2 3" xfId="642"/>
    <cellStyle name="Neutral 2 4" xfId="1322"/>
    <cellStyle name="Neutral 3" xfId="643"/>
    <cellStyle name="Neutral 4" xfId="1323"/>
    <cellStyle name="Normal" xfId="0" builtinId="0"/>
    <cellStyle name="Normal 10" xfId="3"/>
    <cellStyle name="Normal 10 2" xfId="644"/>
    <cellStyle name="Normal 10 2 2" xfId="645"/>
    <cellStyle name="Normal 10 3" xfId="646"/>
    <cellStyle name="Normal 10 3 2" xfId="647"/>
    <cellStyle name="Normal 10 4" xfId="648"/>
    <cellStyle name="Normal 10 5" xfId="649"/>
    <cellStyle name="Normal 10 6" xfId="1738"/>
    <cellStyle name="Normal 11" xfId="650"/>
    <cellStyle name="Normal 11 2" xfId="651"/>
    <cellStyle name="Normal 11 2 2" xfId="652"/>
    <cellStyle name="Normal 11 2 2 2" xfId="653"/>
    <cellStyle name="Normal 11 2 3" xfId="654"/>
    <cellStyle name="Normal 11 2 3 2" xfId="655"/>
    <cellStyle name="Normal 11 2 3 3" xfId="656"/>
    <cellStyle name="Normal 11 2 3 4" xfId="657"/>
    <cellStyle name="Normal 11 2 3 5" xfId="658"/>
    <cellStyle name="Normal 11 2 4" xfId="5"/>
    <cellStyle name="Normal 11 2 4 2" xfId="659"/>
    <cellStyle name="Normal 11 2 4 3" xfId="1324"/>
    <cellStyle name="Normal 11 2 5" xfId="660"/>
    <cellStyle name="Normal 11 2 5 2" xfId="1326"/>
    <cellStyle name="Normal 11 2 5 3" xfId="1325"/>
    <cellStyle name="Normal 11 2 6" xfId="661"/>
    <cellStyle name="Normal 11 3" xfId="662"/>
    <cellStyle name="Normal 11 3 2" xfId="1327"/>
    <cellStyle name="Normal 11 3 3" xfId="1328"/>
    <cellStyle name="Normal 11 4" xfId="663"/>
    <cellStyle name="Normal 11 5" xfId="664"/>
    <cellStyle name="Normal 11 5 2" xfId="665"/>
    <cellStyle name="Normal 11 6" xfId="666"/>
    <cellStyle name="Normal 11 6 2" xfId="667"/>
    <cellStyle name="Normal 11 6 3" xfId="668"/>
    <cellStyle name="Normal 11 6 4" xfId="669"/>
    <cellStyle name="Normal 11 6 4 2" xfId="670"/>
    <cellStyle name="Normal 11 7" xfId="671"/>
    <cellStyle name="Normal 11 8" xfId="672"/>
    <cellStyle name="Normal 11 8 2" xfId="673"/>
    <cellStyle name="Normal 11 9" xfId="674"/>
    <cellStyle name="Normal 12" xfId="675"/>
    <cellStyle name="Normal 12 2" xfId="676"/>
    <cellStyle name="Normal 12 2 2" xfId="677"/>
    <cellStyle name="Normal 12 3" xfId="678"/>
    <cellStyle name="Normal 12 3 2" xfId="679"/>
    <cellStyle name="Normal 12 3 3" xfId="680"/>
    <cellStyle name="Normal 12 3 4" xfId="681"/>
    <cellStyle name="Normal 12 4" xfId="682"/>
    <cellStyle name="Normal 12 5" xfId="683"/>
    <cellStyle name="Normal 12 6" xfId="684"/>
    <cellStyle name="Normal 13" xfId="685"/>
    <cellStyle name="Normal 13 2" xfId="686"/>
    <cellStyle name="Normal 13 2 2" xfId="687"/>
    <cellStyle name="Normal 13 3" xfId="688"/>
    <cellStyle name="Normal 14" xfId="689"/>
    <cellStyle name="Normal 14 2" xfId="690"/>
    <cellStyle name="Normal 14 2 2" xfId="691"/>
    <cellStyle name="Normal 14 3" xfId="692"/>
    <cellStyle name="Normal 14 3 2" xfId="1329"/>
    <cellStyle name="Normal 14 4" xfId="693"/>
    <cellStyle name="Normal 14 5" xfId="694"/>
    <cellStyle name="Normal 14 5 2" xfId="695"/>
    <cellStyle name="Normal 14 6" xfId="696"/>
    <cellStyle name="Normal 14 7" xfId="697"/>
    <cellStyle name="Normal 14 8" xfId="1739"/>
    <cellStyle name="Normal 15" xfId="698"/>
    <cellStyle name="Normal 15 2" xfId="699"/>
    <cellStyle name="Normal 15 2 2" xfId="700"/>
    <cellStyle name="Normal 15 3" xfId="701"/>
    <cellStyle name="Normal 15 4" xfId="702"/>
    <cellStyle name="Normal 15 4 2" xfId="703"/>
    <cellStyle name="Normal 15 4 2 2" xfId="704"/>
    <cellStyle name="Normal 15 4 3" xfId="705"/>
    <cellStyle name="Normal 15 5" xfId="706"/>
    <cellStyle name="Normal 15 6" xfId="707"/>
    <cellStyle name="Normal 15 7" xfId="708"/>
    <cellStyle name="Normal 15 8" xfId="1740"/>
    <cellStyle name="Normal 16" xfId="2"/>
    <cellStyle name="Normal 16 2" xfId="709"/>
    <cellStyle name="Normal 16 2 2" xfId="710"/>
    <cellStyle name="Normal 16 3" xfId="711"/>
    <cellStyle name="Normal 16 4" xfId="712"/>
    <cellStyle name="Normal 17" xfId="713"/>
    <cellStyle name="Normal 17 2" xfId="714"/>
    <cellStyle name="Normal 17 2 2" xfId="715"/>
    <cellStyle name="Normal 17 2 2 2" xfId="716"/>
    <cellStyle name="Normal 17 2 3" xfId="717"/>
    <cellStyle name="Normal 17 3" xfId="718"/>
    <cellStyle name="Normal 17 3 2" xfId="719"/>
    <cellStyle name="Normal 17 4" xfId="720"/>
    <cellStyle name="Normal 18" xfId="721"/>
    <cellStyle name="Normal 18 2" xfId="722"/>
    <cellStyle name="Normal 19" xfId="723"/>
    <cellStyle name="Normal 19 2" xfId="724"/>
    <cellStyle name="Normal 2" xfId="1"/>
    <cellStyle name="Normal 2 10" xfId="6"/>
    <cellStyle name="Normal 2 11" xfId="725"/>
    <cellStyle name="Normal 2 2" xfId="8"/>
    <cellStyle name="Normal 2 2 2" xfId="726"/>
    <cellStyle name="Normal 2 2 3" xfId="727"/>
    <cellStyle name="Normal 2 2 4" xfId="728"/>
    <cellStyle name="Normal 2 2 4 2" xfId="4"/>
    <cellStyle name="Normal 2 2 4 2 2" xfId="729"/>
    <cellStyle name="Normal 2 2 4 2 2 2" xfId="730"/>
    <cellStyle name="Normal 2 2 4 2 3" xfId="731"/>
    <cellStyle name="Normal 2 2 4 2 3 2" xfId="1741"/>
    <cellStyle name="Normal 2 2 4 2 4" xfId="732"/>
    <cellStyle name="Normal 2 2 4 2 4 2" xfId="1742"/>
    <cellStyle name="Normal 2 2 4 2 5" xfId="1360"/>
    <cellStyle name="Normal 2 2 4 2 5 2" xfId="1743"/>
    <cellStyle name="Normal 2 2 4 2 6" xfId="1744"/>
    <cellStyle name="Normal 2 2 4 2 7" xfId="1745"/>
    <cellStyle name="Normal 2 2 4 2 8" xfId="1746"/>
    <cellStyle name="Normal 2 2 4 3" xfId="733"/>
    <cellStyle name="Normal 2 2 4 3 2" xfId="734"/>
    <cellStyle name="Normal 2 2 4 4" xfId="735"/>
    <cellStyle name="Normal 2 2 4 4 2" xfId="1747"/>
    <cellStyle name="Normal 2 2 4 5" xfId="736"/>
    <cellStyle name="Normal 2 2 4 5 2" xfId="1748"/>
    <cellStyle name="Normal 2 2 4 6" xfId="1749"/>
    <cellStyle name="Normal 2 2 4 7" xfId="1750"/>
    <cellStyle name="Normal 2 2 4 8" xfId="1751"/>
    <cellStyle name="Normal 2 2 5" xfId="737"/>
    <cellStyle name="Normal 2 2 5 2" xfId="738"/>
    <cellStyle name="Normal 2 3" xfId="739"/>
    <cellStyle name="Normal 2 3 2" xfId="740"/>
    <cellStyle name="Normal 2 3 2 2" xfId="741"/>
    <cellStyle name="Normal 2 3 2 3" xfId="1330"/>
    <cellStyle name="Normal 2 3 3" xfId="742"/>
    <cellStyle name="Normal 2 3 3 2" xfId="743"/>
    <cellStyle name="Normal 2 3 3 2 2" xfId="1752"/>
    <cellStyle name="Normal 2 3 3 3" xfId="744"/>
    <cellStyle name="Normal 2 3 3 3 2" xfId="1753"/>
    <cellStyle name="Normal 2 3 3 4" xfId="745"/>
    <cellStyle name="Normal 2 3 3 4 2" xfId="1754"/>
    <cellStyle name="Normal 2 3 3 5" xfId="746"/>
    <cellStyle name="Normal 2 3 3 6" xfId="1331"/>
    <cellStyle name="Normal 2 3 3 7" xfId="1755"/>
    <cellStyle name="Normal 2 3 4" xfId="747"/>
    <cellStyle name="Normal 2 3 4 2" xfId="748"/>
    <cellStyle name="Normal 2 3 5" xfId="749"/>
    <cellStyle name="Normal 2 3 5 2" xfId="1756"/>
    <cellStyle name="Normal 2 3 6" xfId="750"/>
    <cellStyle name="Normal 2 3 6 2" xfId="1757"/>
    <cellStyle name="Normal 2 3 7" xfId="1758"/>
    <cellStyle name="Normal 2 3 8" xfId="1759"/>
    <cellStyle name="Normal 2 3 9" xfId="1760"/>
    <cellStyle name="Normal 2 4" xfId="751"/>
    <cellStyle name="Normal 2 4 2" xfId="752"/>
    <cellStyle name="Normal 2 4 2 2" xfId="753"/>
    <cellStyle name="Normal 2 4 2 2 2" xfId="1761"/>
    <cellStyle name="Normal 2 4 2 3" xfId="754"/>
    <cellStyle name="Normal 2 4 2 3 2" xfId="1762"/>
    <cellStyle name="Normal 2 4 2 4" xfId="755"/>
    <cellStyle name="Normal 2 4 2 4 2" xfId="1763"/>
    <cellStyle name="Normal 2 4 2 5" xfId="1764"/>
    <cellStyle name="Normal 2 4 2 6" xfId="1765"/>
    <cellStyle name="Normal 2 4 2 7" xfId="1766"/>
    <cellStyle name="Normal 2 4 3" xfId="756"/>
    <cellStyle name="Normal 2 4 3 2" xfId="1767"/>
    <cellStyle name="Normal 2 4 4" xfId="757"/>
    <cellStyle name="Normal 2 4 4 2" xfId="1768"/>
    <cellStyle name="Normal 2 4 5" xfId="758"/>
    <cellStyle name="Normal 2 4 5 2" xfId="1769"/>
    <cellStyle name="Normal 2 4 6" xfId="1770"/>
    <cellStyle name="Normal 2 4 7" xfId="1771"/>
    <cellStyle name="Normal 2 4 8" xfId="1772"/>
    <cellStyle name="Normal 2 5" xfId="759"/>
    <cellStyle name="Normal 2 5 2" xfId="760"/>
    <cellStyle name="Normal 2 5 2 2" xfId="1773"/>
    <cellStyle name="Normal 2 5 3" xfId="761"/>
    <cellStyle name="Normal 2 5 3 2" xfId="1774"/>
    <cellStyle name="Normal 2 5 4" xfId="762"/>
    <cellStyle name="Normal 2 5 4 2" xfId="1775"/>
    <cellStyle name="Normal 2 5 5" xfId="1776"/>
    <cellStyle name="Normal 2 5 6" xfId="1777"/>
    <cellStyle name="Normal 2 5 7" xfId="1778"/>
    <cellStyle name="Normal 2 6" xfId="763"/>
    <cellStyle name="Normal 2 6 2" xfId="764"/>
    <cellStyle name="Normal 2 6 2 2" xfId="765"/>
    <cellStyle name="Normal 2 6 3" xfId="766"/>
    <cellStyle name="Normal 2 6 3 2" xfId="767"/>
    <cellStyle name="Normal 2 6 4" xfId="768"/>
    <cellStyle name="Normal 2 6 4 2" xfId="1779"/>
    <cellStyle name="Normal 2 6 4 2 2" xfId="1780"/>
    <cellStyle name="Normal 2 6 4 3" xfId="1781"/>
    <cellStyle name="Normal 2 6 4 4" xfId="1782"/>
    <cellStyle name="Normal 2 6 4 5" xfId="1783"/>
    <cellStyle name="Normal 2 6 5" xfId="1784"/>
    <cellStyle name="Normal 2 6 6" xfId="1785"/>
    <cellStyle name="Normal 2 6 6 2" xfId="1786"/>
    <cellStyle name="Normal 2 6 7" xfId="1787"/>
    <cellStyle name="Normal 2 7" xfId="769"/>
    <cellStyle name="Normal 2 7 2" xfId="770"/>
    <cellStyle name="Normal 2 7 2 2" xfId="771"/>
    <cellStyle name="Normal 2 7 3" xfId="772"/>
    <cellStyle name="Normal 2 7 3 2" xfId="1788"/>
    <cellStyle name="Normal 2 7 4" xfId="773"/>
    <cellStyle name="Normal 2 7 4 2" xfId="1789"/>
    <cellStyle name="Normal 2 7 5" xfId="1790"/>
    <cellStyle name="Normal 2 7 5 2" xfId="1791"/>
    <cellStyle name="Normal 2 7 6" xfId="1792"/>
    <cellStyle name="Normal 2 7 7" xfId="1793"/>
    <cellStyle name="Normal 2 7 8" xfId="1794"/>
    <cellStyle name="Normal 2 8" xfId="774"/>
    <cellStyle name="Normal 2 8 2" xfId="775"/>
    <cellStyle name="Normal 2 8 2 2" xfId="776"/>
    <cellStyle name="Normal 2 8 3" xfId="777"/>
    <cellStyle name="Normal 2 8 3 2" xfId="1795"/>
    <cellStyle name="Normal 2 8 4" xfId="778"/>
    <cellStyle name="Normal 2 8 4 2" xfId="1796"/>
    <cellStyle name="Normal 2 8 5" xfId="1797"/>
    <cellStyle name="Normal 2 8 6" xfId="1798"/>
    <cellStyle name="Normal 2 8 7" xfId="1799"/>
    <cellStyle name="Normal 2 9" xfId="779"/>
    <cellStyle name="Normal 2 9 2" xfId="780"/>
    <cellStyle name="Normal 2 9 2 2" xfId="781"/>
    <cellStyle name="Normal 2 9 3" xfId="1800"/>
    <cellStyle name="Normal 20" xfId="782"/>
    <cellStyle name="Normal 20 2" xfId="783"/>
    <cellStyle name="Normal 20 2 2" xfId="784"/>
    <cellStyle name="Normal 20 3" xfId="785"/>
    <cellStyle name="Normal 21" xfId="786"/>
    <cellStyle name="Normal 21 2" xfId="787"/>
    <cellStyle name="Normal 21 2 2" xfId="788"/>
    <cellStyle name="Normal 21 3" xfId="789"/>
    <cellStyle name="Normal 22" xfId="790"/>
    <cellStyle name="Normal 22 2" xfId="791"/>
    <cellStyle name="Normal 22 3" xfId="792"/>
    <cellStyle name="Normal 23" xfId="793"/>
    <cellStyle name="Normal 23 2" xfId="794"/>
    <cellStyle name="Normal 23 3" xfId="1333"/>
    <cellStyle name="Normal 23 4" xfId="1332"/>
    <cellStyle name="Normal 24" xfId="795"/>
    <cellStyle name="Normal 24 2" xfId="796"/>
    <cellStyle name="Normal 24 3" xfId="1335"/>
    <cellStyle name="Normal 24 4" xfId="1334"/>
    <cellStyle name="Normal 25" xfId="797"/>
    <cellStyle name="Normal 25 2" xfId="798"/>
    <cellStyle name="Normal 25 3" xfId="799"/>
    <cellStyle name="Normal 25 4" xfId="1336"/>
    <cellStyle name="Normal 26" xfId="800"/>
    <cellStyle name="Normal 26 2" xfId="1801"/>
    <cellStyle name="Normal 27" xfId="801"/>
    <cellStyle name="Normal 27 2" xfId="1246"/>
    <cellStyle name="Normal 27 2 2" xfId="1250"/>
    <cellStyle name="Normal 28" xfId="1244"/>
    <cellStyle name="Normal 28 2" xfId="1248"/>
    <cellStyle name="Normal 29" xfId="1247"/>
    <cellStyle name="Normal 29 2" xfId="1338"/>
    <cellStyle name="Normal 29 3" xfId="1337"/>
    <cellStyle name="Normal 3" xfId="802"/>
    <cellStyle name="Normal 3 10" xfId="803"/>
    <cellStyle name="Normal 3 10 2" xfId="7"/>
    <cellStyle name="Normal 3 10 3" xfId="804"/>
    <cellStyle name="Normal 3 10 3 2" xfId="805"/>
    <cellStyle name="Normal 3 11" xfId="806"/>
    <cellStyle name="Normal 3 12" xfId="807"/>
    <cellStyle name="Normal 3 12 2" xfId="808"/>
    <cellStyle name="Normal 3 12 2 2" xfId="809"/>
    <cellStyle name="Normal 3 12 2 2 2" xfId="810"/>
    <cellStyle name="Normal 3 12 2 3" xfId="811"/>
    <cellStyle name="Normal 3 12 3" xfId="812"/>
    <cellStyle name="Normal 3 12 3 2" xfId="1802"/>
    <cellStyle name="Normal 3 12 4" xfId="813"/>
    <cellStyle name="Normal 3 12 4 2" xfId="1803"/>
    <cellStyle name="Normal 3 12 5" xfId="1804"/>
    <cellStyle name="Normal 3 12 6" xfId="1805"/>
    <cellStyle name="Normal 3 12 7" xfId="1806"/>
    <cellStyle name="Normal 3 13" xfId="814"/>
    <cellStyle name="Normal 3 14" xfId="815"/>
    <cellStyle name="Normal 3 15" xfId="816"/>
    <cellStyle name="Normal 3 16" xfId="817"/>
    <cellStyle name="Normal 3 2" xfId="818"/>
    <cellStyle name="Normal 3 2 10" xfId="819"/>
    <cellStyle name="Normal 3 2 11" xfId="820"/>
    <cellStyle name="Normal 3 2 12" xfId="821"/>
    <cellStyle name="Normal 3 2 13" xfId="822"/>
    <cellStyle name="Normal 3 2 14" xfId="823"/>
    <cellStyle name="Normal 3 2 15" xfId="824"/>
    <cellStyle name="Normal 3 2 16" xfId="825"/>
    <cellStyle name="Normal 3 2 2" xfId="826"/>
    <cellStyle name="Normal 3 2 2 2" xfId="827"/>
    <cellStyle name="Normal 3 2 2 3" xfId="828"/>
    <cellStyle name="Normal 3 2 2 3 2" xfId="829"/>
    <cellStyle name="Normal 3 2 2 3 2 2" xfId="830"/>
    <cellStyle name="Normal 3 2 2 3 2 2 2" xfId="1807"/>
    <cellStyle name="Normal 3 2 2 3 2 3" xfId="831"/>
    <cellStyle name="Normal 3 2 2 3 2 3 2" xfId="1808"/>
    <cellStyle name="Normal 3 2 2 3 2 4" xfId="832"/>
    <cellStyle name="Normal 3 2 2 3 2 4 2" xfId="1809"/>
    <cellStyle name="Normal 3 2 2 3 2 4 3" xfId="1810"/>
    <cellStyle name="Normal 3 2 2 3 2 4 4" xfId="1811"/>
    <cellStyle name="Normal 3 2 2 3 2 5" xfId="1812"/>
    <cellStyle name="Normal 3 2 2 3 2 6" xfId="1813"/>
    <cellStyle name="Normal 3 2 2 3 3" xfId="833"/>
    <cellStyle name="Normal 3 2 2 3 3 2" xfId="1814"/>
    <cellStyle name="Normal 3 2 2 3 4" xfId="834"/>
    <cellStyle name="Normal 3 2 2 3 4 2" xfId="1815"/>
    <cellStyle name="Normal 3 2 2 3 5" xfId="835"/>
    <cellStyle name="Normal 3 2 2 3 5 2" xfId="1816"/>
    <cellStyle name="Normal 3 2 2 3 6" xfId="836"/>
    <cellStyle name="Normal 3 2 2 3 7" xfId="1339"/>
    <cellStyle name="Normal 3 2 2 4" xfId="837"/>
    <cellStyle name="Normal 3 2 2 4 2" xfId="838"/>
    <cellStyle name="Normal 3 2 2 4 2 2" xfId="1817"/>
    <cellStyle name="Normal 3 2 2 4 3" xfId="839"/>
    <cellStyle name="Normal 3 2 2 4 3 2" xfId="1818"/>
    <cellStyle name="Normal 3 2 2 4 4" xfId="840"/>
    <cellStyle name="Normal 3 2 2 4 4 2" xfId="1819"/>
    <cellStyle name="Normal 3 2 2 4 5" xfId="1820"/>
    <cellStyle name="Normal 3 2 2 4 6" xfId="1821"/>
    <cellStyle name="Normal 3 2 2 4 7" xfId="1822"/>
    <cellStyle name="Normal 3 2 2 5" xfId="841"/>
    <cellStyle name="Normal 3 2 3" xfId="842"/>
    <cellStyle name="Normal 3 2 3 2" xfId="843"/>
    <cellStyle name="Normal 3 2 3 3" xfId="844"/>
    <cellStyle name="Normal 3 2 3 3 2" xfId="845"/>
    <cellStyle name="Normal 3 2 3 3 2 2" xfId="1823"/>
    <cellStyle name="Normal 3 2 3 3 3" xfId="846"/>
    <cellStyle name="Normal 3 2 3 3 3 2" xfId="1824"/>
    <cellStyle name="Normal 3 2 3 3 4" xfId="847"/>
    <cellStyle name="Normal 3 2 3 3 4 2" xfId="1825"/>
    <cellStyle name="Normal 3 2 3 3 5" xfId="1826"/>
    <cellStyle name="Normal 3 2 3 3 6" xfId="1827"/>
    <cellStyle name="Normal 3 2 3 3 7" xfId="1828"/>
    <cellStyle name="Normal 3 2 3 4" xfId="848"/>
    <cellStyle name="Normal 3 2 3 5" xfId="1340"/>
    <cellStyle name="Normal 3 2 4" xfId="849"/>
    <cellStyle name="Normal 3 2 4 2" xfId="850"/>
    <cellStyle name="Normal 3 2 4 2 2" xfId="851"/>
    <cellStyle name="Normal 3 2 4 3" xfId="852"/>
    <cellStyle name="Normal 3 2 4 3 2" xfId="1829"/>
    <cellStyle name="Normal 3 2 4 4" xfId="853"/>
    <cellStyle name="Normal 3 2 4 4 2" xfId="1830"/>
    <cellStyle name="Normal 3 2 4 5" xfId="854"/>
    <cellStyle name="Normal 3 2 4 5 2" xfId="1831"/>
    <cellStyle name="Normal 3 2 4 6" xfId="1832"/>
    <cellStyle name="Normal 3 2 4 7" xfId="1833"/>
    <cellStyle name="Normal 3 2 4 8" xfId="1834"/>
    <cellStyle name="Normal 3 2 5" xfId="855"/>
    <cellStyle name="Normal 3 2 5 2" xfId="856"/>
    <cellStyle name="Normal 3 2 5 2 2" xfId="857"/>
    <cellStyle name="Normal 3 2 5 3" xfId="858"/>
    <cellStyle name="Normal 3 2 5 3 2" xfId="1835"/>
    <cellStyle name="Normal 3 2 5 4" xfId="859"/>
    <cellStyle name="Normal 3 2 5 4 2" xfId="1836"/>
    <cellStyle name="Normal 3 2 5 5" xfId="1837"/>
    <cellStyle name="Normal 3 2 5 5 2" xfId="1838"/>
    <cellStyle name="Normal 3 2 5 6" xfId="1839"/>
    <cellStyle name="Normal 3 2 5 7" xfId="1840"/>
    <cellStyle name="Normal 3 2 5 8" xfId="1841"/>
    <cellStyle name="Normal 3 2 6" xfId="860"/>
    <cellStyle name="Normal 3 2 6 2" xfId="861"/>
    <cellStyle name="Normal 3 2 7" xfId="862"/>
    <cellStyle name="Normal 3 2 7 2" xfId="863"/>
    <cellStyle name="Normal 3 2 8" xfId="864"/>
    <cellStyle name="Normal 3 2 8 2" xfId="1842"/>
    <cellStyle name="Normal 3 2 9" xfId="865"/>
    <cellStyle name="Normal 3 2 9 2" xfId="1843"/>
    <cellStyle name="Normal 3 2_Kalnciems budzets 2013" xfId="866"/>
    <cellStyle name="Normal 3 3" xfId="867"/>
    <cellStyle name="Normal 3 3 2" xfId="868"/>
    <cellStyle name="Normal 3 3 2 2" xfId="869"/>
    <cellStyle name="Normal 3 3 2 3" xfId="870"/>
    <cellStyle name="Normal 3 3 2 3 2" xfId="871"/>
    <cellStyle name="Normal 3 3 2 3 2 2" xfId="1844"/>
    <cellStyle name="Normal 3 3 2 3 3" xfId="872"/>
    <cellStyle name="Normal 3 3 2 3 3 2" xfId="1845"/>
    <cellStyle name="Normal 3 3 2 3 4" xfId="873"/>
    <cellStyle name="Normal 3 3 2 3 4 2" xfId="1846"/>
    <cellStyle name="Normal 3 3 2 3 5" xfId="1847"/>
    <cellStyle name="Normal 3 3 2 3 6" xfId="1848"/>
    <cellStyle name="Normal 3 3 2 3 7" xfId="1849"/>
    <cellStyle name="Normal 3 3 2 4" xfId="874"/>
    <cellStyle name="Normal 3 3 2 4 2" xfId="1850"/>
    <cellStyle name="Normal 3 3 2 5" xfId="875"/>
    <cellStyle name="Normal 3 3 2 5 2" xfId="1851"/>
    <cellStyle name="Normal 3 3 2 6" xfId="876"/>
    <cellStyle name="Normal 3 3 2 6 2" xfId="1852"/>
    <cellStyle name="Normal 3 3 2 7" xfId="1853"/>
    <cellStyle name="Normal 3 3 2 8" xfId="1854"/>
    <cellStyle name="Normal 3 3 2 9" xfId="1855"/>
    <cellStyle name="Normal 3 3 3" xfId="877"/>
    <cellStyle name="Normal 3 3 3 2" xfId="878"/>
    <cellStyle name="Normal 3 3 3 3" xfId="879"/>
    <cellStyle name="Normal 3 3 3 3 2" xfId="880"/>
    <cellStyle name="Normal 3 3 3 3 2 2" xfId="1856"/>
    <cellStyle name="Normal 3 3 3 3 3" xfId="881"/>
    <cellStyle name="Normal 3 3 3 3 3 2" xfId="1857"/>
    <cellStyle name="Normal 3 3 3 3 4" xfId="882"/>
    <cellStyle name="Normal 3 3 3 3 4 2" xfId="1858"/>
    <cellStyle name="Normal 3 3 3 3 5" xfId="1859"/>
    <cellStyle name="Normal 3 3 3 3 6" xfId="1860"/>
    <cellStyle name="Normal 3 3 3 3 7" xfId="1861"/>
    <cellStyle name="Normal 3 3 4" xfId="883"/>
    <cellStyle name="Normal 3 4" xfId="884"/>
    <cellStyle name="Normal 3 4 2" xfId="885"/>
    <cellStyle name="Normal 3 4 2 2" xfId="886"/>
    <cellStyle name="Normal 3 4 3" xfId="887"/>
    <cellStyle name="Normal 3 4 4" xfId="888"/>
    <cellStyle name="Normal 3 4 5" xfId="889"/>
    <cellStyle name="Normal 3 4 6" xfId="890"/>
    <cellStyle name="Normal 3 5" xfId="891"/>
    <cellStyle name="Normal 3 5 2" xfId="892"/>
    <cellStyle name="Normal 3 5 3" xfId="893"/>
    <cellStyle name="Normal 3 5 4" xfId="894"/>
    <cellStyle name="Normal 3 5 5" xfId="1341"/>
    <cellStyle name="Normal 3 6" xfId="895"/>
    <cellStyle name="Normal 3 7" xfId="896"/>
    <cellStyle name="Normal 3 7 2" xfId="897"/>
    <cellStyle name="Normal 3 8" xfId="898"/>
    <cellStyle name="Normal 3 8 2" xfId="899"/>
    <cellStyle name="Normal 3 9" xfId="900"/>
    <cellStyle name="Normal 3 9 2" xfId="901"/>
    <cellStyle name="Normal 3 9 3" xfId="902"/>
    <cellStyle name="Normal 3 9 3 2" xfId="903"/>
    <cellStyle name="Normal 30" xfId="1359"/>
    <cellStyle name="Normal 31" xfId="1361"/>
    <cellStyle name="Normal 4" xfId="904"/>
    <cellStyle name="Normal 4 10" xfId="905"/>
    <cellStyle name="Normal 4 10 2" xfId="906"/>
    <cellStyle name="Normal 4 10 2 2" xfId="907"/>
    <cellStyle name="Normal 4 10 3" xfId="908"/>
    <cellStyle name="Normal 4 11" xfId="909"/>
    <cellStyle name="Normal 4 11 2" xfId="910"/>
    <cellStyle name="Normal 4 12" xfId="911"/>
    <cellStyle name="Normal 4 12 2" xfId="1862"/>
    <cellStyle name="Normal 4 13" xfId="1863"/>
    <cellStyle name="Normal 4 14" xfId="1864"/>
    <cellStyle name="Normal 4 15" xfId="1865"/>
    <cellStyle name="Normal 4 2" xfId="912"/>
    <cellStyle name="Normal 4 2 2" xfId="913"/>
    <cellStyle name="Normal 4 2 2 10" xfId="1866"/>
    <cellStyle name="Normal 4 2 2 2" xfId="914"/>
    <cellStyle name="Normal 4 2 2 2 2" xfId="915"/>
    <cellStyle name="Normal 4 2 2 2 2 2" xfId="916"/>
    <cellStyle name="Normal 4 2 2 2 2 2 2" xfId="1867"/>
    <cellStyle name="Normal 4 2 2 2 2 3" xfId="917"/>
    <cellStyle name="Normal 4 2 2 2 2 3 2" xfId="1868"/>
    <cellStyle name="Normal 4 2 2 2 2 4" xfId="918"/>
    <cellStyle name="Normal 4 2 2 2 2 4 2" xfId="1869"/>
    <cellStyle name="Normal 4 2 2 2 2 5" xfId="1870"/>
    <cellStyle name="Normal 4 2 2 2 2 6" xfId="1871"/>
    <cellStyle name="Normal 4 2 2 2 2 7" xfId="1872"/>
    <cellStyle name="Normal 4 2 2 2 3" xfId="919"/>
    <cellStyle name="Normal 4 2 2 2 3 2" xfId="1873"/>
    <cellStyle name="Normal 4 2 2 2 4" xfId="920"/>
    <cellStyle name="Normal 4 2 2 2 4 2" xfId="1874"/>
    <cellStyle name="Normal 4 2 2 2 5" xfId="921"/>
    <cellStyle name="Normal 4 2 2 2 5 2" xfId="1875"/>
    <cellStyle name="Normal 4 2 2 2 6" xfId="1876"/>
    <cellStyle name="Normal 4 2 2 2 7" xfId="1877"/>
    <cellStyle name="Normal 4 2 2 2 8" xfId="1878"/>
    <cellStyle name="Normal 4 2 2 3" xfId="922"/>
    <cellStyle name="Normal 4 2 2 3 2" xfId="923"/>
    <cellStyle name="Normal 4 2 2 3 3" xfId="1342"/>
    <cellStyle name="Normal 4 2 2 4" xfId="924"/>
    <cellStyle name="Normal 4 2 2 4 2" xfId="925"/>
    <cellStyle name="Normal 4 2 2 4 2 2" xfId="1879"/>
    <cellStyle name="Normal 4 2 2 4 3" xfId="926"/>
    <cellStyle name="Normal 4 2 2 4 3 2" xfId="1880"/>
    <cellStyle name="Normal 4 2 2 4 4" xfId="927"/>
    <cellStyle name="Normal 4 2 2 4 4 2" xfId="1881"/>
    <cellStyle name="Normal 4 2 2 4 5" xfId="1882"/>
    <cellStyle name="Normal 4 2 2 4 6" xfId="1883"/>
    <cellStyle name="Normal 4 2 2 4 7" xfId="1884"/>
    <cellStyle name="Normal 4 2 2 5" xfId="928"/>
    <cellStyle name="Normal 4 2 2 5 2" xfId="1885"/>
    <cellStyle name="Normal 4 2 2 6" xfId="929"/>
    <cellStyle name="Normal 4 2 2 6 2" xfId="1886"/>
    <cellStyle name="Normal 4 2 2 7" xfId="930"/>
    <cellStyle name="Normal 4 2 2 7 2" xfId="1887"/>
    <cellStyle name="Normal 4 2 2 8" xfId="1888"/>
    <cellStyle name="Normal 4 2 2 9" xfId="1889"/>
    <cellStyle name="Normal 4 2 3" xfId="931"/>
    <cellStyle name="Normal 4 2 3 2" xfId="932"/>
    <cellStyle name="Normal 4 2 3 3" xfId="933"/>
    <cellStyle name="Normal 4 2 3 3 2" xfId="934"/>
    <cellStyle name="Normal 4 2 3 3 2 2" xfId="1890"/>
    <cellStyle name="Normal 4 2 3 3 3" xfId="935"/>
    <cellStyle name="Normal 4 2 3 3 3 2" xfId="1891"/>
    <cellStyle name="Normal 4 2 3 3 4" xfId="936"/>
    <cellStyle name="Normal 4 2 3 3 4 2" xfId="1892"/>
    <cellStyle name="Normal 4 2 3 3 5" xfId="1893"/>
    <cellStyle name="Normal 4 2 3 3 6" xfId="1894"/>
    <cellStyle name="Normal 4 2 3 3 7" xfId="1895"/>
    <cellStyle name="Normal 4 2 4" xfId="937"/>
    <cellStyle name="Normal 4 3" xfId="938"/>
    <cellStyle name="Normal 4 3 2" xfId="939"/>
    <cellStyle name="Normal 4 3 2 2" xfId="940"/>
    <cellStyle name="Normal 4 3 2 2 2" xfId="1896"/>
    <cellStyle name="Normal 4 3 2 3" xfId="941"/>
    <cellStyle name="Normal 4 3 2 3 2" xfId="1897"/>
    <cellStyle name="Normal 4 3 2 4" xfId="942"/>
    <cellStyle name="Normal 4 3 2 4 2" xfId="1898"/>
    <cellStyle name="Normal 4 3 2 5" xfId="1899"/>
    <cellStyle name="Normal 4 3 2 6" xfId="1900"/>
    <cellStyle name="Normal 4 3 2 7" xfId="1901"/>
    <cellStyle name="Normal 4 3 3" xfId="943"/>
    <cellStyle name="Normal 4 3 3 2" xfId="1902"/>
    <cellStyle name="Normal 4 3 4" xfId="944"/>
    <cellStyle name="Normal 4 3 4 2" xfId="1903"/>
    <cellStyle name="Normal 4 3 5" xfId="945"/>
    <cellStyle name="Normal 4 3 5 2" xfId="1904"/>
    <cellStyle name="Normal 4 3 6" xfId="1905"/>
    <cellStyle name="Normal 4 3 7" xfId="1906"/>
    <cellStyle name="Normal 4 3 8" xfId="1907"/>
    <cellStyle name="Normal 4 4" xfId="946"/>
    <cellStyle name="Normal 4 5" xfId="947"/>
    <cellStyle name="Normal 4 5 2" xfId="948"/>
    <cellStyle name="Normal 4 5 3" xfId="949"/>
    <cellStyle name="Normal 4 5 4" xfId="1343"/>
    <cellStyle name="Normal 4 5 5" xfId="1344"/>
    <cellStyle name="Normal 4 6" xfId="950"/>
    <cellStyle name="Normal 4 6 2" xfId="951"/>
    <cellStyle name="Normal 4 6 2 2" xfId="952"/>
    <cellStyle name="Normal 4 6 2 2 2" xfId="1908"/>
    <cellStyle name="Normal 4 6 2 3" xfId="953"/>
    <cellStyle name="Normal 4 6 2 3 2" xfId="1909"/>
    <cellStyle name="Normal 4 6 2 4" xfId="954"/>
    <cellStyle name="Normal 4 6 2 4 2" xfId="1910"/>
    <cellStyle name="Normal 4 6 2 5" xfId="1911"/>
    <cellStyle name="Normal 4 6 2 6" xfId="1912"/>
    <cellStyle name="Normal 4 6 2 7" xfId="1913"/>
    <cellStyle name="Normal 4 6 3" xfId="955"/>
    <cellStyle name="Normal 4 7" xfId="956"/>
    <cellStyle name="Normal 4 7 2" xfId="957"/>
    <cellStyle name="Normal 4 7 2 2" xfId="1914"/>
    <cellStyle name="Normal 4 7 3" xfId="958"/>
    <cellStyle name="Normal 4 7 3 2" xfId="1915"/>
    <cellStyle name="Normal 4 7 4" xfId="959"/>
    <cellStyle name="Normal 4 7 4 2" xfId="1916"/>
    <cellStyle name="Normal 4 7 5" xfId="1917"/>
    <cellStyle name="Normal 4 7 6" xfId="1918"/>
    <cellStyle name="Normal 4 7 7" xfId="1919"/>
    <cellStyle name="Normal 4 8" xfId="960"/>
    <cellStyle name="Normal 4 8 2" xfId="961"/>
    <cellStyle name="Normal 4 8 2 2" xfId="1920"/>
    <cellStyle name="Normal 4 8 3" xfId="962"/>
    <cellStyle name="Normal 4 8 3 2" xfId="1921"/>
    <cellStyle name="Normal 4 8 4" xfId="963"/>
    <cellStyle name="Normal 4 8 4 2" xfId="1922"/>
    <cellStyle name="Normal 4 8 5" xfId="1923"/>
    <cellStyle name="Normal 4 8 6" xfId="1924"/>
    <cellStyle name="Normal 4 8 7" xfId="1925"/>
    <cellStyle name="Normal 4 9" xfId="964"/>
    <cellStyle name="Normal 4 9 2" xfId="965"/>
    <cellStyle name="Normal 4 9 2 2" xfId="1926"/>
    <cellStyle name="Normal 4 9 3" xfId="966"/>
    <cellStyle name="Normal 4 9 3 2" xfId="1927"/>
    <cellStyle name="Normal 4 9 4" xfId="967"/>
    <cellStyle name="Normal 4 9 4 2" xfId="1928"/>
    <cellStyle name="Normal 4 9 5" xfId="1929"/>
    <cellStyle name="Normal 4 9 6" xfId="1930"/>
    <cellStyle name="Normal 4 9 7" xfId="1931"/>
    <cellStyle name="Normal 4_7-4" xfId="968"/>
    <cellStyle name="Normal 5" xfId="969"/>
    <cellStyle name="Normal 5 2" xfId="970"/>
    <cellStyle name="Normal 5 2 2" xfId="971"/>
    <cellStyle name="Normal 5 2 2 2" xfId="972"/>
    <cellStyle name="Normal 5 2 2 2 2" xfId="973"/>
    <cellStyle name="Normal 5 2 2 3" xfId="974"/>
    <cellStyle name="Normal 5 2 2 4" xfId="975"/>
    <cellStyle name="Normal 5 2 2 5" xfId="976"/>
    <cellStyle name="Normal 5 2 3" xfId="977"/>
    <cellStyle name="Normal 5 2 4" xfId="978"/>
    <cellStyle name="Normal 5 2 4 2" xfId="979"/>
    <cellStyle name="Normal 5 3" xfId="980"/>
    <cellStyle name="Normal 5 3 2" xfId="981"/>
    <cellStyle name="Normal 5 3 2 2" xfId="982"/>
    <cellStyle name="Normal 5 3 3" xfId="983"/>
    <cellStyle name="Normal 5 3 4" xfId="984"/>
    <cellStyle name="Normal 5 3 5" xfId="985"/>
    <cellStyle name="Normal 5 4" xfId="986"/>
    <cellStyle name="Normal 5 4 2" xfId="987"/>
    <cellStyle name="Normal 5 4 3" xfId="1345"/>
    <cellStyle name="Normal 5 5" xfId="988"/>
    <cellStyle name="Normal 5 5 2" xfId="989"/>
    <cellStyle name="Normal 5 5 2 2" xfId="990"/>
    <cellStyle name="Normal 5 6" xfId="991"/>
    <cellStyle name="Normal 5 7" xfId="992"/>
    <cellStyle name="Normal 5 8" xfId="993"/>
    <cellStyle name="Normal 5 8 2" xfId="994"/>
    <cellStyle name="Normal 5 9" xfId="995"/>
    <cellStyle name="Normal 6" xfId="996"/>
    <cellStyle name="Normal 6 2" xfId="997"/>
    <cellStyle name="Normal 6 2 2" xfId="998"/>
    <cellStyle name="Normal 6 2 3" xfId="999"/>
    <cellStyle name="Normal 6 2 3 2" xfId="1000"/>
    <cellStyle name="Normal 6 2 4" xfId="1001"/>
    <cellStyle name="Normal 6 2 5" xfId="1002"/>
    <cellStyle name="Normal 6 2 6" xfId="1003"/>
    <cellStyle name="Normal 6 3" xfId="1004"/>
    <cellStyle name="Normal 6_Algu fonds samazinātais 2013" xfId="1005"/>
    <cellStyle name="Normal 7" xfId="1006"/>
    <cellStyle name="Normal 7 2" xfId="1007"/>
    <cellStyle name="Normal 7 2 2" xfId="1008"/>
    <cellStyle name="Normal 7 3" xfId="1009"/>
    <cellStyle name="Normal 7 3 2" xfId="1010"/>
    <cellStyle name="Normal 7 3 3" xfId="1011"/>
    <cellStyle name="Normal 7 3 4" xfId="1346"/>
    <cellStyle name="Normal 7 4" xfId="1012"/>
    <cellStyle name="Normal 7 4 2" xfId="1013"/>
    <cellStyle name="Normal 7 4 2 2" xfId="1014"/>
    <cellStyle name="Normal 7 4 3" xfId="1015"/>
    <cellStyle name="Normal 8" xfId="1016"/>
    <cellStyle name="Normal 8 2" xfId="1017"/>
    <cellStyle name="Normal 8 2 2" xfId="1018"/>
    <cellStyle name="Normal 8 2 2 2" xfId="1019"/>
    <cellStyle name="Normal 8 2 3" xfId="1020"/>
    <cellStyle name="Normal 8 3" xfId="1021"/>
    <cellStyle name="Normal 8 3 2" xfId="1022"/>
    <cellStyle name="Normal 8 4" xfId="1023"/>
    <cellStyle name="Normal 8 4 2" xfId="1024"/>
    <cellStyle name="Normal 8 4 2 2" xfId="1025"/>
    <cellStyle name="Normal 8 5" xfId="1026"/>
    <cellStyle name="Normal 8 5 2" xfId="1027"/>
    <cellStyle name="Normal 8 5 3" xfId="1028"/>
    <cellStyle name="Normal 8 5 3 2" xfId="1029"/>
    <cellStyle name="Normal 8 5 3 2 2" xfId="1030"/>
    <cellStyle name="Normal 8 5 3 3" xfId="1031"/>
    <cellStyle name="Normal 8 6" xfId="1032"/>
    <cellStyle name="Normal 8 7" xfId="1033"/>
    <cellStyle name="Normal 8 8" xfId="1034"/>
    <cellStyle name="Normal 8 9" xfId="1035"/>
    <cellStyle name="Normal 9" xfId="1036"/>
    <cellStyle name="Normal 9 10" xfId="1037"/>
    <cellStyle name="Normal 9 10 2" xfId="1038"/>
    <cellStyle name="Normal 9 11" xfId="1039"/>
    <cellStyle name="Normal 9 11 2" xfId="1040"/>
    <cellStyle name="Normal 9 12" xfId="1041"/>
    <cellStyle name="Normal 9 2" xfId="1042"/>
    <cellStyle name="Normal 9 2 2" xfId="1043"/>
    <cellStyle name="Normal 9 2 2 2" xfId="1044"/>
    <cellStyle name="Normal 9 2 2 2 2" xfId="1045"/>
    <cellStyle name="Normal 9 2 2 2 2 2" xfId="1046"/>
    <cellStyle name="Normal 9 2 2 2 3" xfId="1047"/>
    <cellStyle name="Normal 9 2 2 3" xfId="1048"/>
    <cellStyle name="Normal 9 2 2 3 2" xfId="1049"/>
    <cellStyle name="Normal 9 2 2 3 2 2" xfId="1050"/>
    <cellStyle name="Normal 9 2 2 4" xfId="1051"/>
    <cellStyle name="Normal 9 2 2 4 2" xfId="1052"/>
    <cellStyle name="Normal 9 2 2 5" xfId="1053"/>
    <cellStyle name="Normal 9 2 3" xfId="1054"/>
    <cellStyle name="Normal 9 2 3 2" xfId="1055"/>
    <cellStyle name="Normal 9 2 3 2 2" xfId="1056"/>
    <cellStyle name="Normal 9 2 3 2 2 2" xfId="1057"/>
    <cellStyle name="Normal 9 2 3 2 3" xfId="1058"/>
    <cellStyle name="Normal 9 2 4" xfId="1059"/>
    <cellStyle name="Normal 9 2 4 2" xfId="1060"/>
    <cellStyle name="Normal 9 2 4 2 2" xfId="1061"/>
    <cellStyle name="Normal 9 2 4 3" xfId="1062"/>
    <cellStyle name="Normal 9 2 5" xfId="1063"/>
    <cellStyle name="Normal 9 2 5 2" xfId="1064"/>
    <cellStyle name="Normal 9 2 6" xfId="1065"/>
    <cellStyle name="Normal 9 2 6 2" xfId="1066"/>
    <cellStyle name="Normal 9 2 7" xfId="1067"/>
    <cellStyle name="Normal 9 3" xfId="1068"/>
    <cellStyle name="Normal 9 3 2" xfId="1069"/>
    <cellStyle name="Normal 9 3 2 2" xfId="1070"/>
    <cellStyle name="Normal 9 3 2 2 2" xfId="1071"/>
    <cellStyle name="Normal 9 3 2 2 2 2" xfId="1072"/>
    <cellStyle name="Normal 9 3 2 2 3" xfId="1073"/>
    <cellStyle name="Normal 9 3 2 2 4" xfId="1074"/>
    <cellStyle name="Normal 9 3 3" xfId="1075"/>
    <cellStyle name="Normal 9 3 3 2" xfId="1076"/>
    <cellStyle name="Normal 9 3 3 2 2" xfId="1077"/>
    <cellStyle name="Normal 9 3 3 2 2 2" xfId="1078"/>
    <cellStyle name="Normal 9 3 3 2 3" xfId="1079"/>
    <cellStyle name="Normal 9 3 4" xfId="1080"/>
    <cellStyle name="Normal 9 3 5" xfId="1081"/>
    <cellStyle name="Normal 9 3 5 2" xfId="1082"/>
    <cellStyle name="Normal 9 3 5 2 2" xfId="1083"/>
    <cellStyle name="Normal 9 3 5 3" xfId="1084"/>
    <cellStyle name="Normal 9 3 6" xfId="1085"/>
    <cellStyle name="Normal 9 4" xfId="1086"/>
    <cellStyle name="Normal 9 4 2" xfId="1087"/>
    <cellStyle name="Normal 9 4 2 2" xfId="1088"/>
    <cellStyle name="Normal 9 4 2 2 2" xfId="1089"/>
    <cellStyle name="Normal 9 4 2 2 2 2" xfId="1090"/>
    <cellStyle name="Normal 9 4 2 2 3" xfId="1091"/>
    <cellStyle name="Normal 9 4 3" xfId="1092"/>
    <cellStyle name="Normal 9 4 3 2" xfId="1093"/>
    <cellStyle name="Normal 9 4 3 2 2" xfId="1094"/>
    <cellStyle name="Normal 9 4 3 2 2 2" xfId="1095"/>
    <cellStyle name="Normal 9 4 3 2 3" xfId="1096"/>
    <cellStyle name="Normal 9 4 4" xfId="1097"/>
    <cellStyle name="Normal 9 4 4 2" xfId="1098"/>
    <cellStyle name="Normal 9 4 4 2 2" xfId="1099"/>
    <cellStyle name="Normal 9 4 4 3" xfId="1100"/>
    <cellStyle name="Normal 9 5" xfId="1101"/>
    <cellStyle name="Normal 9 5 2" xfId="1102"/>
    <cellStyle name="Normal 9 5 2 2" xfId="1103"/>
    <cellStyle name="Normal 9 5 2 2 2" xfId="1104"/>
    <cellStyle name="Normal 9 5 2 2 2 2" xfId="1105"/>
    <cellStyle name="Normal 9 5 2 2 3" xfId="1106"/>
    <cellStyle name="Normal 9 5 2 3" xfId="1107"/>
    <cellStyle name="Normal 9 5 2 3 2" xfId="1108"/>
    <cellStyle name="Normal 9 5 2 4" xfId="1109"/>
    <cellStyle name="Normal 9 5 3" xfId="1110"/>
    <cellStyle name="Normal 9 5 3 2" xfId="1111"/>
    <cellStyle name="Normal 9 5 3 2 2" xfId="1112"/>
    <cellStyle name="Normal 9 5 3 2 2 2" xfId="1113"/>
    <cellStyle name="Normal 9 5 3 2 3" xfId="1114"/>
    <cellStyle name="Normal 9 5 3 3" xfId="1115"/>
    <cellStyle name="Normal 9 5 3 3 2" xfId="1116"/>
    <cellStyle name="Normal 9 5 3 4" xfId="1117"/>
    <cellStyle name="Normal 9 5 4" xfId="1118"/>
    <cellStyle name="Normal 9 5 4 2" xfId="1119"/>
    <cellStyle name="Normal 9 5 4 2 2" xfId="1120"/>
    <cellStyle name="Normal 9 5 4 3" xfId="1121"/>
    <cellStyle name="Normal 9 5 5" xfId="1122"/>
    <cellStyle name="Normal 9 5 5 2" xfId="1123"/>
    <cellStyle name="Normal 9 5 6" xfId="1124"/>
    <cellStyle name="Normal 9 6" xfId="1125"/>
    <cellStyle name="Normal 9 6 2" xfId="1126"/>
    <cellStyle name="Normal 9 6 2 2" xfId="1127"/>
    <cellStyle name="Normal 9 6 2 2 2" xfId="1128"/>
    <cellStyle name="Normal 9 6 2 2 2 2" xfId="1129"/>
    <cellStyle name="Normal 9 6 2 2 3" xfId="1130"/>
    <cellStyle name="Normal 9 6 2 3" xfId="1131"/>
    <cellStyle name="Normal 9 6 2 3 2" xfId="1132"/>
    <cellStyle name="Normal 9 6 2 4" xfId="1133"/>
    <cellStyle name="Normal 9 6 3" xfId="1134"/>
    <cellStyle name="Normal 9 6 3 2" xfId="1135"/>
    <cellStyle name="Normal 9 6 3 2 2" xfId="1136"/>
    <cellStyle name="Normal 9 6 3 3" xfId="1137"/>
    <cellStyle name="Normal 9 6 4" xfId="1138"/>
    <cellStyle name="Normal 9 6 4 2" xfId="1139"/>
    <cellStyle name="Normal 9 6 5" xfId="1140"/>
    <cellStyle name="Normal 9 7" xfId="1141"/>
    <cellStyle name="Normal 9 7 2" xfId="1142"/>
    <cellStyle name="Normal 9 7 2 2" xfId="1143"/>
    <cellStyle name="Normal 9 7 2 2 2" xfId="1144"/>
    <cellStyle name="Normal 9 7 2 3" xfId="1145"/>
    <cellStyle name="Normal 9 8" xfId="1146"/>
    <cellStyle name="Normal 9 8 2" xfId="1147"/>
    <cellStyle name="Normal 9 8 2 2" xfId="1148"/>
    <cellStyle name="Normal 9 8 2 2 2" xfId="1149"/>
    <cellStyle name="Normal 9 8 2 3" xfId="1150"/>
    <cellStyle name="Normal 9 9" xfId="1151"/>
    <cellStyle name="Normal 9 9 2" xfId="1152"/>
    <cellStyle name="Normal 9 9 2 2" xfId="1153"/>
    <cellStyle name="Normal 9 9 3" xfId="1154"/>
    <cellStyle name="Note 2" xfId="1155"/>
    <cellStyle name="Note 2 10" xfId="1932"/>
    <cellStyle name="Note 2 11" xfId="1933"/>
    <cellStyle name="Note 2 2" xfId="1156"/>
    <cellStyle name="Note 2 2 2" xfId="1157"/>
    <cellStyle name="Note 2 2 2 2" xfId="1158"/>
    <cellStyle name="Note 2 2 2 3" xfId="1159"/>
    <cellStyle name="Note 2 2 2 3 2" xfId="1160"/>
    <cellStyle name="Note 2 2 2 3 2 2" xfId="1934"/>
    <cellStyle name="Note 2 2 2 3 3" xfId="1161"/>
    <cellStyle name="Note 2 2 2 3 3 2" xfId="1935"/>
    <cellStyle name="Note 2 2 2 3 4" xfId="1162"/>
    <cellStyle name="Note 2 2 2 3 4 2" xfId="1936"/>
    <cellStyle name="Note 2 2 2 3 5" xfId="1937"/>
    <cellStyle name="Note 2 2 2 3 6" xfId="1938"/>
    <cellStyle name="Note 2 2 2 3 7" xfId="1939"/>
    <cellStyle name="Note 2 2 2 4" xfId="1163"/>
    <cellStyle name="Note 2 2 3" xfId="1164"/>
    <cellStyle name="Note 2 2 4" xfId="1165"/>
    <cellStyle name="Note 2 2 4 2" xfId="1166"/>
    <cellStyle name="Note 2 2 4 2 2" xfId="1167"/>
    <cellStyle name="Note 2 2 4 3" xfId="1168"/>
    <cellStyle name="Note 2 2 4 3 2" xfId="1940"/>
    <cellStyle name="Note 2 2 4 4" xfId="1169"/>
    <cellStyle name="Note 2 2 4 4 2" xfId="1941"/>
    <cellStyle name="Note 2 2 4 5" xfId="1170"/>
    <cellStyle name="Note 2 2 4 6" xfId="1942"/>
    <cellStyle name="Note 2 2 4 7" xfId="1943"/>
    <cellStyle name="Note 2 2 5" xfId="1171"/>
    <cellStyle name="Note 2 2 6" xfId="1172"/>
    <cellStyle name="Note 2 2 7" xfId="1173"/>
    <cellStyle name="Note 2 2 8" xfId="1174"/>
    <cellStyle name="Note 2 3" xfId="1175"/>
    <cellStyle name="Note 2 4" xfId="1176"/>
    <cellStyle name="Note 2 4 2" xfId="1177"/>
    <cellStyle name="Note 2 4 2 2" xfId="1944"/>
    <cellStyle name="Note 2 4 3" xfId="1178"/>
    <cellStyle name="Note 2 4 3 2" xfId="1945"/>
    <cellStyle name="Note 2 4 4" xfId="1179"/>
    <cellStyle name="Note 2 4 4 2" xfId="1946"/>
    <cellStyle name="Note 2 4 5" xfId="1947"/>
    <cellStyle name="Note 2 4 6" xfId="1948"/>
    <cellStyle name="Note 2 4 7" xfId="1949"/>
    <cellStyle name="Note 2 5" xfId="1180"/>
    <cellStyle name="Note 2 6" xfId="1181"/>
    <cellStyle name="Note 2 6 2" xfId="1950"/>
    <cellStyle name="Note 2 7" xfId="1182"/>
    <cellStyle name="Note 2 7 2" xfId="1951"/>
    <cellStyle name="Note 2 8" xfId="1952"/>
    <cellStyle name="Note 2 8 2" xfId="1953"/>
    <cellStyle name="Note 2 9" xfId="1954"/>
    <cellStyle name="Note 3" xfId="1183"/>
    <cellStyle name="Note 3 2" xfId="1184"/>
    <cellStyle name="Note 3 3" xfId="1348"/>
    <cellStyle name="Note 3 4" xfId="1347"/>
    <cellStyle name="Output 2" xfId="1185"/>
    <cellStyle name="Output 2 2" xfId="1186"/>
    <cellStyle name="Output 2 2 2" xfId="1187"/>
    <cellStyle name="Output 2 2 2 2" xfId="1188"/>
    <cellStyle name="Output 2 2 3" xfId="1189"/>
    <cellStyle name="Output 2 2 4" xfId="1190"/>
    <cellStyle name="Output 2 2 5" xfId="1191"/>
    <cellStyle name="Output 2 3" xfId="1192"/>
    <cellStyle name="Output 2 4" xfId="1349"/>
    <cellStyle name="Output 3" xfId="1350"/>
    <cellStyle name="Parastais_FMLikp01_p05_221205_pap_afp_makp" xfId="1193"/>
    <cellStyle name="Percent 2" xfId="1194"/>
    <cellStyle name="Percent 2 2" xfId="1195"/>
    <cellStyle name="Percent 2 2 2" xfId="1196"/>
    <cellStyle name="Percent 2 2 2 2" xfId="1197"/>
    <cellStyle name="Percent 2 2 2 3" xfId="1198"/>
    <cellStyle name="Percent 2 2 3" xfId="1199"/>
    <cellStyle name="Percent 3" xfId="1200"/>
    <cellStyle name="Percent 3 2" xfId="1201"/>
    <cellStyle name="Percent 3 3" xfId="1202"/>
    <cellStyle name="Percent 3 4" xfId="1352"/>
    <cellStyle name="Percent 3 5" xfId="1351"/>
    <cellStyle name="Percent 4" xfId="1203"/>
    <cellStyle name="Percent 4 2" xfId="1204"/>
    <cellStyle name="Percent 4 3" xfId="1205"/>
    <cellStyle name="Percent 5" xfId="1206"/>
    <cellStyle name="Percent 5 2" xfId="1207"/>
    <cellStyle name="Percent 6" xfId="1208"/>
    <cellStyle name="Percent 6 2" xfId="1209"/>
    <cellStyle name="Percent 7" xfId="1210"/>
    <cellStyle name="Percent 7 2" xfId="1211"/>
    <cellStyle name="Percent 7 3" xfId="1212"/>
    <cellStyle name="Style 1" xfId="1213"/>
    <cellStyle name="Style 1 2" xfId="1214"/>
    <cellStyle name="Style 1 2 2" xfId="1215"/>
    <cellStyle name="Style 1 3" xfId="1216"/>
    <cellStyle name="Style 1 4" xfId="1217"/>
    <cellStyle name="Style 1 5" xfId="1218"/>
    <cellStyle name="Style 1 6" xfId="1219"/>
    <cellStyle name="Style 1 7" xfId="1353"/>
    <cellStyle name="Title" xfId="1243" builtinId="15" customBuiltin="1"/>
    <cellStyle name="Title 2" xfId="1220"/>
    <cellStyle name="Title 2 2" xfId="1221"/>
    <cellStyle name="Title 2 3" xfId="1222"/>
    <cellStyle name="Total 2" xfId="1223"/>
    <cellStyle name="Total 2 2" xfId="1224"/>
    <cellStyle name="Total 2 2 2" xfId="1225"/>
    <cellStyle name="Total 2 2 2 2" xfId="1226"/>
    <cellStyle name="Total 2 2 3" xfId="1227"/>
    <cellStyle name="Total 2 2 4" xfId="1228"/>
    <cellStyle name="Total 2 3" xfId="1229"/>
    <cellStyle name="Total 2 4" xfId="1354"/>
    <cellStyle name="Total 3" xfId="1355"/>
    <cellStyle name="V?st." xfId="1230"/>
    <cellStyle name="V?st. 2" xfId="1231"/>
    <cellStyle name="V?st. 2 2" xfId="1232"/>
    <cellStyle name="V?st. 3" xfId="1233"/>
    <cellStyle name="V?st. 4" xfId="1234"/>
    <cellStyle name="V?st. 5" xfId="1235"/>
    <cellStyle name="V?st. 6" xfId="1356"/>
    <cellStyle name="Warning Text 2" xfId="1236"/>
    <cellStyle name="Warning Text 2 2" xfId="1237"/>
    <cellStyle name="Warning Text 2 2 2" xfId="1238"/>
    <cellStyle name="Warning Text 2 2 2 2" xfId="1239"/>
    <cellStyle name="Warning Text 2 2 3" xfId="1240"/>
    <cellStyle name="Warning Text 2 2 4" xfId="1241"/>
    <cellStyle name="Warning Text 2 3" xfId="1242"/>
    <cellStyle name="Warning Text 2 4" xfId="1357"/>
    <cellStyle name="Warning Text 3" xfId="13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74"/>
  <sheetViews>
    <sheetView tabSelected="1" zoomScaleNormal="100" workbookViewId="0">
      <pane xSplit="1" ySplit="4" topLeftCell="B5" activePane="bottomRight" state="frozen"/>
      <selection activeCell="I49" sqref="I49"/>
      <selection pane="topRight" activeCell="I49" sqref="I49"/>
      <selection pane="bottomLeft" activeCell="I49" sqref="I49"/>
      <selection pane="bottomRight" activeCell="X25" sqref="X25"/>
    </sheetView>
  </sheetViews>
  <sheetFormatPr defaultRowHeight="12.75"/>
  <cols>
    <col min="1" max="1" width="8.85546875" style="92" customWidth="1"/>
    <col min="2" max="2" width="30.7109375" style="96" customWidth="1"/>
    <col min="3" max="3" width="11" style="96" customWidth="1"/>
    <col min="4" max="4" width="74.140625" style="98" customWidth="1"/>
    <col min="5" max="5" width="0" style="96" hidden="1" customWidth="1"/>
    <col min="6" max="8" width="9.140625" style="96" hidden="1" customWidth="1"/>
    <col min="9" max="9" width="10.140625" style="369" hidden="1" customWidth="1"/>
    <col min="10" max="11" width="9.140625" style="96" hidden="1" customWidth="1"/>
    <col min="12" max="12" width="9.140625" style="369" hidden="1" customWidth="1"/>
    <col min="13" max="14" width="9.140625" style="96" hidden="1" customWidth="1"/>
    <col min="15" max="15" width="10" style="369" hidden="1" customWidth="1"/>
    <col min="16" max="17" width="9.140625" style="96" hidden="1" customWidth="1"/>
    <col min="18" max="18" width="9.140625" style="369" hidden="1" customWidth="1"/>
    <col min="19" max="20" width="9.140625" style="96" hidden="1" customWidth="1"/>
    <col min="21" max="21" width="9.140625" style="369" hidden="1" customWidth="1"/>
    <col min="22" max="22" width="9.140625" style="96" hidden="1" customWidth="1"/>
    <col min="23" max="246" width="9.140625" style="96"/>
    <col min="247" max="247" width="9.140625" style="96" customWidth="1"/>
    <col min="248" max="248" width="32.85546875" style="96" customWidth="1"/>
    <col min="249" max="249" width="20.140625" style="96" customWidth="1"/>
    <col min="250" max="250" width="52.85546875" style="96" customWidth="1"/>
    <col min="251" max="256" width="9.140625" style="96"/>
    <col min="257" max="257" width="0" style="96" hidden="1" customWidth="1"/>
    <col min="258" max="502" width="9.140625" style="96"/>
    <col min="503" max="503" width="9.140625" style="96" customWidth="1"/>
    <col min="504" max="504" width="32.85546875" style="96" customWidth="1"/>
    <col min="505" max="505" width="20.140625" style="96" customWidth="1"/>
    <col min="506" max="506" width="52.85546875" style="96" customWidth="1"/>
    <col min="507" max="512" width="9.140625" style="96"/>
    <col min="513" max="513" width="0" style="96" hidden="1" customWidth="1"/>
    <col min="514" max="758" width="9.140625" style="96"/>
    <col min="759" max="759" width="9.140625" style="96" customWidth="1"/>
    <col min="760" max="760" width="32.85546875" style="96" customWidth="1"/>
    <col min="761" max="761" width="20.140625" style="96" customWidth="1"/>
    <col min="762" max="762" width="52.85546875" style="96" customWidth="1"/>
    <col min="763" max="768" width="9.140625" style="96"/>
    <col min="769" max="769" width="0" style="96" hidden="1" customWidth="1"/>
    <col min="770" max="1014" width="9.140625" style="96"/>
    <col min="1015" max="1015" width="9.140625" style="96" customWidth="1"/>
    <col min="1016" max="1016" width="32.85546875" style="96" customWidth="1"/>
    <col min="1017" max="1017" width="20.140625" style="96" customWidth="1"/>
    <col min="1018" max="1018" width="52.85546875" style="96" customWidth="1"/>
    <col min="1019" max="1024" width="9.140625" style="96"/>
    <col min="1025" max="1025" width="0" style="96" hidden="1" customWidth="1"/>
    <col min="1026" max="1270" width="9.140625" style="96"/>
    <col min="1271" max="1271" width="9.140625" style="96" customWidth="1"/>
    <col min="1272" max="1272" width="32.85546875" style="96" customWidth="1"/>
    <col min="1273" max="1273" width="20.140625" style="96" customWidth="1"/>
    <col min="1274" max="1274" width="52.85546875" style="96" customWidth="1"/>
    <col min="1275" max="1280" width="9.140625" style="96"/>
    <col min="1281" max="1281" width="0" style="96" hidden="1" customWidth="1"/>
    <col min="1282" max="1526" width="9.140625" style="96"/>
    <col min="1527" max="1527" width="9.140625" style="96" customWidth="1"/>
    <col min="1528" max="1528" width="32.85546875" style="96" customWidth="1"/>
    <col min="1529" max="1529" width="20.140625" style="96" customWidth="1"/>
    <col min="1530" max="1530" width="52.85546875" style="96" customWidth="1"/>
    <col min="1531" max="1536" width="9.140625" style="96"/>
    <col min="1537" max="1537" width="0" style="96" hidden="1" customWidth="1"/>
    <col min="1538" max="1782" width="9.140625" style="96"/>
    <col min="1783" max="1783" width="9.140625" style="96" customWidth="1"/>
    <col min="1784" max="1784" width="32.85546875" style="96" customWidth="1"/>
    <col min="1785" max="1785" width="20.140625" style="96" customWidth="1"/>
    <col min="1786" max="1786" width="52.85546875" style="96" customWidth="1"/>
    <col min="1787" max="1792" width="9.140625" style="96"/>
    <col min="1793" max="1793" width="0" style="96" hidden="1" customWidth="1"/>
    <col min="1794" max="2038" width="9.140625" style="96"/>
    <col min="2039" max="2039" width="9.140625" style="96" customWidth="1"/>
    <col min="2040" max="2040" width="32.85546875" style="96" customWidth="1"/>
    <col min="2041" max="2041" width="20.140625" style="96" customWidth="1"/>
    <col min="2042" max="2042" width="52.85546875" style="96" customWidth="1"/>
    <col min="2043" max="2048" width="9.140625" style="96"/>
    <col min="2049" max="2049" width="0" style="96" hidden="1" customWidth="1"/>
    <col min="2050" max="2294" width="9.140625" style="96"/>
    <col min="2295" max="2295" width="9.140625" style="96" customWidth="1"/>
    <col min="2296" max="2296" width="32.85546875" style="96" customWidth="1"/>
    <col min="2297" max="2297" width="20.140625" style="96" customWidth="1"/>
    <col min="2298" max="2298" width="52.85546875" style="96" customWidth="1"/>
    <col min="2299" max="2304" width="9.140625" style="96"/>
    <col min="2305" max="2305" width="0" style="96" hidden="1" customWidth="1"/>
    <col min="2306" max="2550" width="9.140625" style="96"/>
    <col min="2551" max="2551" width="9.140625" style="96" customWidth="1"/>
    <col min="2552" max="2552" width="32.85546875" style="96" customWidth="1"/>
    <col min="2553" max="2553" width="20.140625" style="96" customWidth="1"/>
    <col min="2554" max="2554" width="52.85546875" style="96" customWidth="1"/>
    <col min="2555" max="2560" width="9.140625" style="96"/>
    <col min="2561" max="2561" width="0" style="96" hidden="1" customWidth="1"/>
    <col min="2562" max="2806" width="9.140625" style="96"/>
    <col min="2807" max="2807" width="9.140625" style="96" customWidth="1"/>
    <col min="2808" max="2808" width="32.85546875" style="96" customWidth="1"/>
    <col min="2809" max="2809" width="20.140625" style="96" customWidth="1"/>
    <col min="2810" max="2810" width="52.85546875" style="96" customWidth="1"/>
    <col min="2811" max="2816" width="9.140625" style="96"/>
    <col min="2817" max="2817" width="0" style="96" hidden="1" customWidth="1"/>
    <col min="2818" max="3062" width="9.140625" style="96"/>
    <col min="3063" max="3063" width="9.140625" style="96" customWidth="1"/>
    <col min="3064" max="3064" width="32.85546875" style="96" customWidth="1"/>
    <col min="3065" max="3065" width="20.140625" style="96" customWidth="1"/>
    <col min="3066" max="3066" width="52.85546875" style="96" customWidth="1"/>
    <col min="3067" max="3072" width="9.140625" style="96"/>
    <col min="3073" max="3073" width="0" style="96" hidden="1" customWidth="1"/>
    <col min="3074" max="3318" width="9.140625" style="96"/>
    <col min="3319" max="3319" width="9.140625" style="96" customWidth="1"/>
    <col min="3320" max="3320" width="32.85546875" style="96" customWidth="1"/>
    <col min="3321" max="3321" width="20.140625" style="96" customWidth="1"/>
    <col min="3322" max="3322" width="52.85546875" style="96" customWidth="1"/>
    <col min="3323" max="3328" width="9.140625" style="96"/>
    <col min="3329" max="3329" width="0" style="96" hidden="1" customWidth="1"/>
    <col min="3330" max="3574" width="9.140625" style="96"/>
    <col min="3575" max="3575" width="9.140625" style="96" customWidth="1"/>
    <col min="3576" max="3576" width="32.85546875" style="96" customWidth="1"/>
    <col min="3577" max="3577" width="20.140625" style="96" customWidth="1"/>
    <col min="3578" max="3578" width="52.85546875" style="96" customWidth="1"/>
    <col min="3579" max="3584" width="9.140625" style="96"/>
    <col min="3585" max="3585" width="0" style="96" hidden="1" customWidth="1"/>
    <col min="3586" max="3830" width="9.140625" style="96"/>
    <col min="3831" max="3831" width="9.140625" style="96" customWidth="1"/>
    <col min="3832" max="3832" width="32.85546875" style="96" customWidth="1"/>
    <col min="3833" max="3833" width="20.140625" style="96" customWidth="1"/>
    <col min="3834" max="3834" width="52.85546875" style="96" customWidth="1"/>
    <col min="3835" max="3840" width="9.140625" style="96"/>
    <col min="3841" max="3841" width="0" style="96" hidden="1" customWidth="1"/>
    <col min="3842" max="4086" width="9.140625" style="96"/>
    <col min="4087" max="4087" width="9.140625" style="96" customWidth="1"/>
    <col min="4088" max="4088" width="32.85546875" style="96" customWidth="1"/>
    <col min="4089" max="4089" width="20.140625" style="96" customWidth="1"/>
    <col min="4090" max="4090" width="52.85546875" style="96" customWidth="1"/>
    <col min="4091" max="4096" width="9.140625" style="96"/>
    <col min="4097" max="4097" width="0" style="96" hidden="1" customWidth="1"/>
    <col min="4098" max="4342" width="9.140625" style="96"/>
    <col min="4343" max="4343" width="9.140625" style="96" customWidth="1"/>
    <col min="4344" max="4344" width="32.85546875" style="96" customWidth="1"/>
    <col min="4345" max="4345" width="20.140625" style="96" customWidth="1"/>
    <col min="4346" max="4346" width="52.85546875" style="96" customWidth="1"/>
    <col min="4347" max="4352" width="9.140625" style="96"/>
    <col min="4353" max="4353" width="0" style="96" hidden="1" customWidth="1"/>
    <col min="4354" max="4598" width="9.140625" style="96"/>
    <col min="4599" max="4599" width="9.140625" style="96" customWidth="1"/>
    <col min="4600" max="4600" width="32.85546875" style="96" customWidth="1"/>
    <col min="4601" max="4601" width="20.140625" style="96" customWidth="1"/>
    <col min="4602" max="4602" width="52.85546875" style="96" customWidth="1"/>
    <col min="4603" max="4608" width="9.140625" style="96"/>
    <col min="4609" max="4609" width="0" style="96" hidden="1" customWidth="1"/>
    <col min="4610" max="4854" width="9.140625" style="96"/>
    <col min="4855" max="4855" width="9.140625" style="96" customWidth="1"/>
    <col min="4856" max="4856" width="32.85546875" style="96" customWidth="1"/>
    <col min="4857" max="4857" width="20.140625" style="96" customWidth="1"/>
    <col min="4858" max="4858" width="52.85546875" style="96" customWidth="1"/>
    <col min="4859" max="4864" width="9.140625" style="96"/>
    <col min="4865" max="4865" width="0" style="96" hidden="1" customWidth="1"/>
    <col min="4866" max="5110" width="9.140625" style="96"/>
    <col min="5111" max="5111" width="9.140625" style="96" customWidth="1"/>
    <col min="5112" max="5112" width="32.85546875" style="96" customWidth="1"/>
    <col min="5113" max="5113" width="20.140625" style="96" customWidth="1"/>
    <col min="5114" max="5114" width="52.85546875" style="96" customWidth="1"/>
    <col min="5115" max="5120" width="9.140625" style="96"/>
    <col min="5121" max="5121" width="0" style="96" hidden="1" customWidth="1"/>
    <col min="5122" max="5366" width="9.140625" style="96"/>
    <col min="5367" max="5367" width="9.140625" style="96" customWidth="1"/>
    <col min="5368" max="5368" width="32.85546875" style="96" customWidth="1"/>
    <col min="5369" max="5369" width="20.140625" style="96" customWidth="1"/>
    <col min="5370" max="5370" width="52.85546875" style="96" customWidth="1"/>
    <col min="5371" max="5376" width="9.140625" style="96"/>
    <col min="5377" max="5377" width="0" style="96" hidden="1" customWidth="1"/>
    <col min="5378" max="5622" width="9.140625" style="96"/>
    <col min="5623" max="5623" width="9.140625" style="96" customWidth="1"/>
    <col min="5624" max="5624" width="32.85546875" style="96" customWidth="1"/>
    <col min="5625" max="5625" width="20.140625" style="96" customWidth="1"/>
    <col min="5626" max="5626" width="52.85546875" style="96" customWidth="1"/>
    <col min="5627" max="5632" width="9.140625" style="96"/>
    <col min="5633" max="5633" width="0" style="96" hidden="1" customWidth="1"/>
    <col min="5634" max="5878" width="9.140625" style="96"/>
    <col min="5879" max="5879" width="9.140625" style="96" customWidth="1"/>
    <col min="5880" max="5880" width="32.85546875" style="96" customWidth="1"/>
    <col min="5881" max="5881" width="20.140625" style="96" customWidth="1"/>
    <col min="5882" max="5882" width="52.85546875" style="96" customWidth="1"/>
    <col min="5883" max="5888" width="9.140625" style="96"/>
    <col min="5889" max="5889" width="0" style="96" hidden="1" customWidth="1"/>
    <col min="5890" max="6134" width="9.140625" style="96"/>
    <col min="6135" max="6135" width="9.140625" style="96" customWidth="1"/>
    <col min="6136" max="6136" width="32.85546875" style="96" customWidth="1"/>
    <col min="6137" max="6137" width="20.140625" style="96" customWidth="1"/>
    <col min="6138" max="6138" width="52.85546875" style="96" customWidth="1"/>
    <col min="6139" max="6144" width="9.140625" style="96"/>
    <col min="6145" max="6145" width="0" style="96" hidden="1" customWidth="1"/>
    <col min="6146" max="6390" width="9.140625" style="96"/>
    <col min="6391" max="6391" width="9.140625" style="96" customWidth="1"/>
    <col min="6392" max="6392" width="32.85546875" style="96" customWidth="1"/>
    <col min="6393" max="6393" width="20.140625" style="96" customWidth="1"/>
    <col min="6394" max="6394" width="52.85546875" style="96" customWidth="1"/>
    <col min="6395" max="6400" width="9.140625" style="96"/>
    <col min="6401" max="6401" width="0" style="96" hidden="1" customWidth="1"/>
    <col min="6402" max="6646" width="9.140625" style="96"/>
    <col min="6647" max="6647" width="9.140625" style="96" customWidth="1"/>
    <col min="6648" max="6648" width="32.85546875" style="96" customWidth="1"/>
    <col min="6649" max="6649" width="20.140625" style="96" customWidth="1"/>
    <col min="6650" max="6650" width="52.85546875" style="96" customWidth="1"/>
    <col min="6651" max="6656" width="9.140625" style="96"/>
    <col min="6657" max="6657" width="0" style="96" hidden="1" customWidth="1"/>
    <col min="6658" max="6902" width="9.140625" style="96"/>
    <col min="6903" max="6903" width="9.140625" style="96" customWidth="1"/>
    <col min="6904" max="6904" width="32.85546875" style="96" customWidth="1"/>
    <col min="6905" max="6905" width="20.140625" style="96" customWidth="1"/>
    <col min="6906" max="6906" width="52.85546875" style="96" customWidth="1"/>
    <col min="6907" max="6912" width="9.140625" style="96"/>
    <col min="6913" max="6913" width="0" style="96" hidden="1" customWidth="1"/>
    <col min="6914" max="7158" width="9.140625" style="96"/>
    <col min="7159" max="7159" width="9.140625" style="96" customWidth="1"/>
    <col min="7160" max="7160" width="32.85546875" style="96" customWidth="1"/>
    <col min="7161" max="7161" width="20.140625" style="96" customWidth="1"/>
    <col min="7162" max="7162" width="52.85546875" style="96" customWidth="1"/>
    <col min="7163" max="7168" width="9.140625" style="96"/>
    <col min="7169" max="7169" width="0" style="96" hidden="1" customWidth="1"/>
    <col min="7170" max="7414" width="9.140625" style="96"/>
    <col min="7415" max="7415" width="9.140625" style="96" customWidth="1"/>
    <col min="7416" max="7416" width="32.85546875" style="96" customWidth="1"/>
    <col min="7417" max="7417" width="20.140625" style="96" customWidth="1"/>
    <col min="7418" max="7418" width="52.85546875" style="96" customWidth="1"/>
    <col min="7419" max="7424" width="9.140625" style="96"/>
    <col min="7425" max="7425" width="0" style="96" hidden="1" customWidth="1"/>
    <col min="7426" max="7670" width="9.140625" style="96"/>
    <col min="7671" max="7671" width="9.140625" style="96" customWidth="1"/>
    <col min="7672" max="7672" width="32.85546875" style="96" customWidth="1"/>
    <col min="7673" max="7673" width="20.140625" style="96" customWidth="1"/>
    <col min="7674" max="7674" width="52.85546875" style="96" customWidth="1"/>
    <col min="7675" max="7680" width="9.140625" style="96"/>
    <col min="7681" max="7681" width="0" style="96" hidden="1" customWidth="1"/>
    <col min="7682" max="7926" width="9.140625" style="96"/>
    <col min="7927" max="7927" width="9.140625" style="96" customWidth="1"/>
    <col min="7928" max="7928" width="32.85546875" style="96" customWidth="1"/>
    <col min="7929" max="7929" width="20.140625" style="96" customWidth="1"/>
    <col min="7930" max="7930" width="52.85546875" style="96" customWidth="1"/>
    <col min="7931" max="7936" width="9.140625" style="96"/>
    <col min="7937" max="7937" width="0" style="96" hidden="1" customWidth="1"/>
    <col min="7938" max="8182" width="9.140625" style="96"/>
    <col min="8183" max="8183" width="9.140625" style="96" customWidth="1"/>
    <col min="8184" max="8184" width="32.85546875" style="96" customWidth="1"/>
    <col min="8185" max="8185" width="20.140625" style="96" customWidth="1"/>
    <col min="8186" max="8186" width="52.85546875" style="96" customWidth="1"/>
    <col min="8187" max="8192" width="9.140625" style="96"/>
    <col min="8193" max="8193" width="0" style="96" hidden="1" customWidth="1"/>
    <col min="8194" max="8438" width="9.140625" style="96"/>
    <col min="8439" max="8439" width="9.140625" style="96" customWidth="1"/>
    <col min="8440" max="8440" width="32.85546875" style="96" customWidth="1"/>
    <col min="8441" max="8441" width="20.140625" style="96" customWidth="1"/>
    <col min="8442" max="8442" width="52.85546875" style="96" customWidth="1"/>
    <col min="8443" max="8448" width="9.140625" style="96"/>
    <col min="8449" max="8449" width="0" style="96" hidden="1" customWidth="1"/>
    <col min="8450" max="8694" width="9.140625" style="96"/>
    <col min="8695" max="8695" width="9.140625" style="96" customWidth="1"/>
    <col min="8696" max="8696" width="32.85546875" style="96" customWidth="1"/>
    <col min="8697" max="8697" width="20.140625" style="96" customWidth="1"/>
    <col min="8698" max="8698" width="52.85546875" style="96" customWidth="1"/>
    <col min="8699" max="8704" width="9.140625" style="96"/>
    <col min="8705" max="8705" width="0" style="96" hidden="1" customWidth="1"/>
    <col min="8706" max="8950" width="9.140625" style="96"/>
    <col min="8951" max="8951" width="9.140625" style="96" customWidth="1"/>
    <col min="8952" max="8952" width="32.85546875" style="96" customWidth="1"/>
    <col min="8953" max="8953" width="20.140625" style="96" customWidth="1"/>
    <col min="8954" max="8954" width="52.85546875" style="96" customWidth="1"/>
    <col min="8955" max="8960" width="9.140625" style="96"/>
    <col min="8961" max="8961" width="0" style="96" hidden="1" customWidth="1"/>
    <col min="8962" max="9206" width="9.140625" style="96"/>
    <col min="9207" max="9207" width="9.140625" style="96" customWidth="1"/>
    <col min="9208" max="9208" width="32.85546875" style="96" customWidth="1"/>
    <col min="9209" max="9209" width="20.140625" style="96" customWidth="1"/>
    <col min="9210" max="9210" width="52.85546875" style="96" customWidth="1"/>
    <col min="9211" max="9216" width="9.140625" style="96"/>
    <col min="9217" max="9217" width="0" style="96" hidden="1" customWidth="1"/>
    <col min="9218" max="9462" width="9.140625" style="96"/>
    <col min="9463" max="9463" width="9.140625" style="96" customWidth="1"/>
    <col min="9464" max="9464" width="32.85546875" style="96" customWidth="1"/>
    <col min="9465" max="9465" width="20.140625" style="96" customWidth="1"/>
    <col min="9466" max="9466" width="52.85546875" style="96" customWidth="1"/>
    <col min="9467" max="9472" width="9.140625" style="96"/>
    <col min="9473" max="9473" width="0" style="96" hidden="1" customWidth="1"/>
    <col min="9474" max="9718" width="9.140625" style="96"/>
    <col min="9719" max="9719" width="9.140625" style="96" customWidth="1"/>
    <col min="9720" max="9720" width="32.85546875" style="96" customWidth="1"/>
    <col min="9721" max="9721" width="20.140625" style="96" customWidth="1"/>
    <col min="9722" max="9722" width="52.85546875" style="96" customWidth="1"/>
    <col min="9723" max="9728" width="9.140625" style="96"/>
    <col min="9729" max="9729" width="0" style="96" hidden="1" customWidth="1"/>
    <col min="9730" max="9974" width="9.140625" style="96"/>
    <col min="9975" max="9975" width="9.140625" style="96" customWidth="1"/>
    <col min="9976" max="9976" width="32.85546875" style="96" customWidth="1"/>
    <col min="9977" max="9977" width="20.140625" style="96" customWidth="1"/>
    <col min="9978" max="9978" width="52.85546875" style="96" customWidth="1"/>
    <col min="9979" max="9984" width="9.140625" style="96"/>
    <col min="9985" max="9985" width="0" style="96" hidden="1" customWidth="1"/>
    <col min="9986" max="10230" width="9.140625" style="96"/>
    <col min="10231" max="10231" width="9.140625" style="96" customWidth="1"/>
    <col min="10232" max="10232" width="32.85546875" style="96" customWidth="1"/>
    <col min="10233" max="10233" width="20.140625" style="96" customWidth="1"/>
    <col min="10234" max="10234" width="52.85546875" style="96" customWidth="1"/>
    <col min="10235" max="10240" width="9.140625" style="96"/>
    <col min="10241" max="10241" width="0" style="96" hidden="1" customWidth="1"/>
    <col min="10242" max="10486" width="9.140625" style="96"/>
    <col min="10487" max="10487" width="9.140625" style="96" customWidth="1"/>
    <col min="10488" max="10488" width="32.85546875" style="96" customWidth="1"/>
    <col min="10489" max="10489" width="20.140625" style="96" customWidth="1"/>
    <col min="10490" max="10490" width="52.85546875" style="96" customWidth="1"/>
    <col min="10491" max="10496" width="9.140625" style="96"/>
    <col min="10497" max="10497" width="0" style="96" hidden="1" customWidth="1"/>
    <col min="10498" max="10742" width="9.140625" style="96"/>
    <col min="10743" max="10743" width="9.140625" style="96" customWidth="1"/>
    <col min="10744" max="10744" width="32.85546875" style="96" customWidth="1"/>
    <col min="10745" max="10745" width="20.140625" style="96" customWidth="1"/>
    <col min="10746" max="10746" width="52.85546875" style="96" customWidth="1"/>
    <col min="10747" max="10752" width="9.140625" style="96"/>
    <col min="10753" max="10753" width="0" style="96" hidden="1" customWidth="1"/>
    <col min="10754" max="10998" width="9.140625" style="96"/>
    <col min="10999" max="10999" width="9.140625" style="96" customWidth="1"/>
    <col min="11000" max="11000" width="32.85546875" style="96" customWidth="1"/>
    <col min="11001" max="11001" width="20.140625" style="96" customWidth="1"/>
    <col min="11002" max="11002" width="52.85546875" style="96" customWidth="1"/>
    <col min="11003" max="11008" width="9.140625" style="96"/>
    <col min="11009" max="11009" width="0" style="96" hidden="1" customWidth="1"/>
    <col min="11010" max="11254" width="9.140625" style="96"/>
    <col min="11255" max="11255" width="9.140625" style="96" customWidth="1"/>
    <col min="11256" max="11256" width="32.85546875" style="96" customWidth="1"/>
    <col min="11257" max="11257" width="20.140625" style="96" customWidth="1"/>
    <col min="11258" max="11258" width="52.85546875" style="96" customWidth="1"/>
    <col min="11259" max="11264" width="9.140625" style="96"/>
    <col min="11265" max="11265" width="0" style="96" hidden="1" customWidth="1"/>
    <col min="11266" max="11510" width="9.140625" style="96"/>
    <col min="11511" max="11511" width="9.140625" style="96" customWidth="1"/>
    <col min="11512" max="11512" width="32.85546875" style="96" customWidth="1"/>
    <col min="11513" max="11513" width="20.140625" style="96" customWidth="1"/>
    <col min="11514" max="11514" width="52.85546875" style="96" customWidth="1"/>
    <col min="11515" max="11520" width="9.140625" style="96"/>
    <col min="11521" max="11521" width="0" style="96" hidden="1" customWidth="1"/>
    <col min="11522" max="11766" width="9.140625" style="96"/>
    <col min="11767" max="11767" width="9.140625" style="96" customWidth="1"/>
    <col min="11768" max="11768" width="32.85546875" style="96" customWidth="1"/>
    <col min="11769" max="11769" width="20.140625" style="96" customWidth="1"/>
    <col min="11770" max="11770" width="52.85546875" style="96" customWidth="1"/>
    <col min="11771" max="11776" width="9.140625" style="96"/>
    <col min="11777" max="11777" width="0" style="96" hidden="1" customWidth="1"/>
    <col min="11778" max="12022" width="9.140625" style="96"/>
    <col min="12023" max="12023" width="9.140625" style="96" customWidth="1"/>
    <col min="12024" max="12024" width="32.85546875" style="96" customWidth="1"/>
    <col min="12025" max="12025" width="20.140625" style="96" customWidth="1"/>
    <col min="12026" max="12026" width="52.85546875" style="96" customWidth="1"/>
    <col min="12027" max="12032" width="9.140625" style="96"/>
    <col min="12033" max="12033" width="0" style="96" hidden="1" customWidth="1"/>
    <col min="12034" max="12278" width="9.140625" style="96"/>
    <col min="12279" max="12279" width="9.140625" style="96" customWidth="1"/>
    <col min="12280" max="12280" width="32.85546875" style="96" customWidth="1"/>
    <col min="12281" max="12281" width="20.140625" style="96" customWidth="1"/>
    <col min="12282" max="12282" width="52.85546875" style="96" customWidth="1"/>
    <col min="12283" max="12288" width="9.140625" style="96"/>
    <col min="12289" max="12289" width="0" style="96" hidden="1" customWidth="1"/>
    <col min="12290" max="12534" width="9.140625" style="96"/>
    <col min="12535" max="12535" width="9.140625" style="96" customWidth="1"/>
    <col min="12536" max="12536" width="32.85546875" style="96" customWidth="1"/>
    <col min="12537" max="12537" width="20.140625" style="96" customWidth="1"/>
    <col min="12538" max="12538" width="52.85546875" style="96" customWidth="1"/>
    <col min="12539" max="12544" width="9.140625" style="96"/>
    <col min="12545" max="12545" width="0" style="96" hidden="1" customWidth="1"/>
    <col min="12546" max="12790" width="9.140625" style="96"/>
    <col min="12791" max="12791" width="9.140625" style="96" customWidth="1"/>
    <col min="12792" max="12792" width="32.85546875" style="96" customWidth="1"/>
    <col min="12793" max="12793" width="20.140625" style="96" customWidth="1"/>
    <col min="12794" max="12794" width="52.85546875" style="96" customWidth="1"/>
    <col min="12795" max="12800" width="9.140625" style="96"/>
    <col min="12801" max="12801" width="0" style="96" hidden="1" customWidth="1"/>
    <col min="12802" max="13046" width="9.140625" style="96"/>
    <col min="13047" max="13047" width="9.140625" style="96" customWidth="1"/>
    <col min="13048" max="13048" width="32.85546875" style="96" customWidth="1"/>
    <col min="13049" max="13049" width="20.140625" style="96" customWidth="1"/>
    <col min="13050" max="13050" width="52.85546875" style="96" customWidth="1"/>
    <col min="13051" max="13056" width="9.140625" style="96"/>
    <col min="13057" max="13057" width="0" style="96" hidden="1" customWidth="1"/>
    <col min="13058" max="13302" width="9.140625" style="96"/>
    <col min="13303" max="13303" width="9.140625" style="96" customWidth="1"/>
    <col min="13304" max="13304" width="32.85546875" style="96" customWidth="1"/>
    <col min="13305" max="13305" width="20.140625" style="96" customWidth="1"/>
    <col min="13306" max="13306" width="52.85546875" style="96" customWidth="1"/>
    <col min="13307" max="13312" width="9.140625" style="96"/>
    <col min="13313" max="13313" width="0" style="96" hidden="1" customWidth="1"/>
    <col min="13314" max="13558" width="9.140625" style="96"/>
    <col min="13559" max="13559" width="9.140625" style="96" customWidth="1"/>
    <col min="13560" max="13560" width="32.85546875" style="96" customWidth="1"/>
    <col min="13561" max="13561" width="20.140625" style="96" customWidth="1"/>
    <col min="13562" max="13562" width="52.85546875" style="96" customWidth="1"/>
    <col min="13563" max="13568" width="9.140625" style="96"/>
    <col min="13569" max="13569" width="0" style="96" hidden="1" customWidth="1"/>
    <col min="13570" max="13814" width="9.140625" style="96"/>
    <col min="13815" max="13815" width="9.140625" style="96" customWidth="1"/>
    <col min="13816" max="13816" width="32.85546875" style="96" customWidth="1"/>
    <col min="13817" max="13817" width="20.140625" style="96" customWidth="1"/>
    <col min="13818" max="13818" width="52.85546875" style="96" customWidth="1"/>
    <col min="13819" max="13824" width="9.140625" style="96"/>
    <col min="13825" max="13825" width="0" style="96" hidden="1" customWidth="1"/>
    <col min="13826" max="14070" width="9.140625" style="96"/>
    <col min="14071" max="14071" width="9.140625" style="96" customWidth="1"/>
    <col min="14072" max="14072" width="32.85546875" style="96" customWidth="1"/>
    <col min="14073" max="14073" width="20.140625" style="96" customWidth="1"/>
    <col min="14074" max="14074" width="52.85546875" style="96" customWidth="1"/>
    <col min="14075" max="14080" width="9.140625" style="96"/>
    <col min="14081" max="14081" width="0" style="96" hidden="1" customWidth="1"/>
    <col min="14082" max="14326" width="9.140625" style="96"/>
    <col min="14327" max="14327" width="9.140625" style="96" customWidth="1"/>
    <col min="14328" max="14328" width="32.85546875" style="96" customWidth="1"/>
    <col min="14329" max="14329" width="20.140625" style="96" customWidth="1"/>
    <col min="14330" max="14330" width="52.85546875" style="96" customWidth="1"/>
    <col min="14331" max="14336" width="9.140625" style="96"/>
    <col min="14337" max="14337" width="0" style="96" hidden="1" customWidth="1"/>
    <col min="14338" max="14582" width="9.140625" style="96"/>
    <col min="14583" max="14583" width="9.140625" style="96" customWidth="1"/>
    <col min="14584" max="14584" width="32.85546875" style="96" customWidth="1"/>
    <col min="14585" max="14585" width="20.140625" style="96" customWidth="1"/>
    <col min="14586" max="14586" width="52.85546875" style="96" customWidth="1"/>
    <col min="14587" max="14592" width="9.140625" style="96"/>
    <col min="14593" max="14593" width="0" style="96" hidden="1" customWidth="1"/>
    <col min="14594" max="14838" width="9.140625" style="96"/>
    <col min="14839" max="14839" width="9.140625" style="96" customWidth="1"/>
    <col min="14840" max="14840" width="32.85546875" style="96" customWidth="1"/>
    <col min="14841" max="14841" width="20.140625" style="96" customWidth="1"/>
    <col min="14842" max="14842" width="52.85546875" style="96" customWidth="1"/>
    <col min="14843" max="14848" width="9.140625" style="96"/>
    <col min="14849" max="14849" width="0" style="96" hidden="1" customWidth="1"/>
    <col min="14850" max="15094" width="9.140625" style="96"/>
    <col min="15095" max="15095" width="9.140625" style="96" customWidth="1"/>
    <col min="15096" max="15096" width="32.85546875" style="96" customWidth="1"/>
    <col min="15097" max="15097" width="20.140625" style="96" customWidth="1"/>
    <col min="15098" max="15098" width="52.85546875" style="96" customWidth="1"/>
    <col min="15099" max="15104" width="9.140625" style="96"/>
    <col min="15105" max="15105" width="0" style="96" hidden="1" customWidth="1"/>
    <col min="15106" max="15350" width="9.140625" style="96"/>
    <col min="15351" max="15351" width="9.140625" style="96" customWidth="1"/>
    <col min="15352" max="15352" width="32.85546875" style="96" customWidth="1"/>
    <col min="15353" max="15353" width="20.140625" style="96" customWidth="1"/>
    <col min="15354" max="15354" width="52.85546875" style="96" customWidth="1"/>
    <col min="15355" max="15360" width="9.140625" style="96"/>
    <col min="15361" max="15361" width="0" style="96" hidden="1" customWidth="1"/>
    <col min="15362" max="15606" width="9.140625" style="96"/>
    <col min="15607" max="15607" width="9.140625" style="96" customWidth="1"/>
    <col min="15608" max="15608" width="32.85546875" style="96" customWidth="1"/>
    <col min="15609" max="15609" width="20.140625" style="96" customWidth="1"/>
    <col min="15610" max="15610" width="52.85546875" style="96" customWidth="1"/>
    <col min="15611" max="15616" width="9.140625" style="96"/>
    <col min="15617" max="15617" width="0" style="96" hidden="1" customWidth="1"/>
    <col min="15618" max="15862" width="9.140625" style="96"/>
    <col min="15863" max="15863" width="9.140625" style="96" customWidth="1"/>
    <col min="15864" max="15864" width="32.85546875" style="96" customWidth="1"/>
    <col min="15865" max="15865" width="20.140625" style="96" customWidth="1"/>
    <col min="15866" max="15866" width="52.85546875" style="96" customWidth="1"/>
    <col min="15867" max="15872" width="9.140625" style="96"/>
    <col min="15873" max="15873" width="0" style="96" hidden="1" customWidth="1"/>
    <col min="15874" max="16118" width="9.140625" style="96"/>
    <col min="16119" max="16119" width="9.140625" style="96" customWidth="1"/>
    <col min="16120" max="16120" width="32.85546875" style="96" customWidth="1"/>
    <col min="16121" max="16121" width="20.140625" style="96" customWidth="1"/>
    <col min="16122" max="16122" width="52.85546875" style="96" customWidth="1"/>
    <col min="16123" max="16128" width="9.140625" style="96"/>
    <col min="16129" max="16129" width="0" style="96" hidden="1" customWidth="1"/>
    <col min="16130" max="16384" width="9.140625" style="96"/>
  </cols>
  <sheetData>
    <row r="1" spans="1:22" ht="15.75">
      <c r="B1" s="93" t="s">
        <v>75</v>
      </c>
      <c r="C1" s="94"/>
      <c r="D1" s="95"/>
    </row>
    <row r="2" spans="1:22" ht="14.25">
      <c r="B2" s="97" t="s">
        <v>190</v>
      </c>
      <c r="E2" s="382" t="s">
        <v>475</v>
      </c>
      <c r="F2" s="382" t="s">
        <v>38</v>
      </c>
      <c r="G2" s="382" t="s">
        <v>74</v>
      </c>
      <c r="H2" s="383" t="s">
        <v>468</v>
      </c>
      <c r="I2" s="370" t="s">
        <v>469</v>
      </c>
      <c r="J2" s="382" t="s">
        <v>47</v>
      </c>
      <c r="K2" s="383" t="s">
        <v>470</v>
      </c>
      <c r="L2" s="370" t="s">
        <v>471</v>
      </c>
      <c r="M2" s="362" t="s">
        <v>472</v>
      </c>
      <c r="N2" s="362" t="s">
        <v>474</v>
      </c>
      <c r="O2" s="370" t="s">
        <v>473</v>
      </c>
      <c r="P2" s="362" t="s">
        <v>465</v>
      </c>
      <c r="Q2" s="362" t="s">
        <v>466</v>
      </c>
      <c r="R2" s="370" t="s">
        <v>467</v>
      </c>
      <c r="S2" s="362" t="s">
        <v>477</v>
      </c>
      <c r="T2" s="362" t="s">
        <v>478</v>
      </c>
      <c r="U2" s="376" t="s">
        <v>476</v>
      </c>
      <c r="V2" s="104"/>
    </row>
    <row r="3" spans="1:22" ht="14.25" customHeight="1">
      <c r="B3" s="97"/>
      <c r="V3" s="104"/>
    </row>
    <row r="4" spans="1:22" s="99" customFormat="1" ht="29.25" customHeight="1">
      <c r="A4" s="49"/>
      <c r="B4" s="48" t="s">
        <v>2</v>
      </c>
      <c r="C4" s="165" t="s">
        <v>3</v>
      </c>
      <c r="D4" s="165" t="s">
        <v>4</v>
      </c>
      <c r="E4" s="384">
        <f t="shared" ref="E4:R4" si="0">SUM(E5:E15)</f>
        <v>73775</v>
      </c>
      <c r="F4" s="366">
        <f t="shared" si="0"/>
        <v>2581</v>
      </c>
      <c r="G4" s="366">
        <f t="shared" si="0"/>
        <v>0</v>
      </c>
      <c r="H4" s="366">
        <f t="shared" si="0"/>
        <v>2997</v>
      </c>
      <c r="I4" s="371">
        <f t="shared" si="0"/>
        <v>1757967</v>
      </c>
      <c r="J4" s="366">
        <f t="shared" si="0"/>
        <v>0</v>
      </c>
      <c r="K4" s="366">
        <f t="shared" si="0"/>
        <v>185923</v>
      </c>
      <c r="L4" s="371">
        <f t="shared" si="0"/>
        <v>21600</v>
      </c>
      <c r="M4" s="366">
        <f t="shared" si="0"/>
        <v>40</v>
      </c>
      <c r="N4" s="366">
        <f t="shared" si="0"/>
        <v>0</v>
      </c>
      <c r="O4" s="371">
        <f t="shared" si="0"/>
        <v>38279</v>
      </c>
      <c r="P4" s="366">
        <f t="shared" si="0"/>
        <v>-10773</v>
      </c>
      <c r="Q4" s="366">
        <f t="shared" si="0"/>
        <v>-177334</v>
      </c>
      <c r="R4" s="371">
        <f t="shared" si="0"/>
        <v>102372</v>
      </c>
      <c r="S4" s="366">
        <f>SUM(S5:S15)</f>
        <v>12227</v>
      </c>
      <c r="T4" s="366">
        <f>SUM(T5:T15)</f>
        <v>0</v>
      </c>
      <c r="U4" s="377">
        <f>SUM(U5:U15)</f>
        <v>-88207</v>
      </c>
      <c r="V4" s="367">
        <f>SUM(E4:U4)</f>
        <v>1921447</v>
      </c>
    </row>
    <row r="5" spans="1:22" s="99" customFormat="1" ht="30.75" customHeight="1">
      <c r="A5" s="168" t="s">
        <v>80</v>
      </c>
      <c r="B5" s="167" t="s">
        <v>81</v>
      </c>
      <c r="C5" s="100">
        <v>73775</v>
      </c>
      <c r="D5" s="101" t="s">
        <v>484</v>
      </c>
      <c r="E5" s="385">
        <v>73775</v>
      </c>
      <c r="F5" s="62"/>
      <c r="G5" s="62"/>
      <c r="H5" s="62"/>
      <c r="I5" s="372"/>
      <c r="J5" s="102"/>
      <c r="K5" s="62"/>
      <c r="L5" s="372"/>
      <c r="M5" s="102"/>
      <c r="N5" s="102"/>
      <c r="O5" s="372"/>
      <c r="P5" s="62"/>
      <c r="Q5" s="102"/>
      <c r="R5" s="372"/>
      <c r="S5" s="102"/>
      <c r="T5" s="102"/>
      <c r="U5" s="378"/>
      <c r="V5" s="366">
        <f t="shared" ref="V5:V24" si="1">SUM(E5:U5)</f>
        <v>73775</v>
      </c>
    </row>
    <row r="6" spans="1:22" ht="24.75" customHeight="1">
      <c r="A6" s="168" t="s">
        <v>160</v>
      </c>
      <c r="B6" s="167" t="s">
        <v>161</v>
      </c>
      <c r="C6" s="100">
        <v>10000</v>
      </c>
      <c r="D6" s="101" t="s">
        <v>479</v>
      </c>
      <c r="F6" s="102"/>
      <c r="G6" s="102"/>
      <c r="H6" s="102"/>
      <c r="I6" s="372"/>
      <c r="J6" s="102"/>
      <c r="K6" s="102">
        <v>10000</v>
      </c>
      <c r="L6" s="372"/>
      <c r="M6" s="102"/>
      <c r="N6" s="102"/>
      <c r="O6" s="372"/>
      <c r="P6" s="102"/>
      <c r="Q6" s="102"/>
      <c r="R6" s="372"/>
      <c r="S6" s="102"/>
      <c r="T6" s="102"/>
      <c r="U6" s="378"/>
      <c r="V6" s="366">
        <f t="shared" si="1"/>
        <v>10000</v>
      </c>
    </row>
    <row r="7" spans="1:22" ht="24.75" customHeight="1">
      <c r="A7" s="164" t="s">
        <v>43</v>
      </c>
      <c r="B7" s="167" t="s">
        <v>7</v>
      </c>
      <c r="C7" s="100">
        <v>420</v>
      </c>
      <c r="D7" s="101" t="s">
        <v>480</v>
      </c>
      <c r="F7" s="102">
        <v>144</v>
      </c>
      <c r="G7" s="102"/>
      <c r="H7" s="102"/>
      <c r="I7" s="372"/>
      <c r="J7" s="102"/>
      <c r="K7" s="102">
        <v>276</v>
      </c>
      <c r="L7" s="372"/>
      <c r="M7" s="102"/>
      <c r="N7" s="102"/>
      <c r="O7" s="372"/>
      <c r="P7" s="102"/>
      <c r="Q7" s="102"/>
      <c r="R7" s="372"/>
      <c r="S7" s="102"/>
      <c r="T7" s="102"/>
      <c r="U7" s="378"/>
      <c r="V7" s="366">
        <f t="shared" si="1"/>
        <v>420</v>
      </c>
    </row>
    <row r="8" spans="1:22" ht="54.75" customHeight="1">
      <c r="A8" s="168" t="s">
        <v>6</v>
      </c>
      <c r="B8" s="167" t="s">
        <v>7</v>
      </c>
      <c r="C8" s="100">
        <v>5622</v>
      </c>
      <c r="D8" s="101" t="s">
        <v>481</v>
      </c>
      <c r="F8" s="102">
        <v>1430</v>
      </c>
      <c r="G8" s="102"/>
      <c r="H8" s="102">
        <v>2097</v>
      </c>
      <c r="I8" s="372"/>
      <c r="J8" s="102"/>
      <c r="K8" s="102">
        <v>2095</v>
      </c>
      <c r="L8" s="372"/>
      <c r="M8" s="102">
        <v>40</v>
      </c>
      <c r="N8" s="102"/>
      <c r="O8" s="372"/>
      <c r="P8" s="102">
        <v>-780</v>
      </c>
      <c r="Q8" s="102"/>
      <c r="R8" s="372"/>
      <c r="S8" s="102">
        <v>138</v>
      </c>
      <c r="T8" s="102"/>
      <c r="U8" s="378"/>
      <c r="V8" s="366">
        <f t="shared" si="1"/>
        <v>5020</v>
      </c>
    </row>
    <row r="9" spans="1:22" ht="37.5" customHeight="1">
      <c r="A9" s="168" t="s">
        <v>72</v>
      </c>
      <c r="B9" s="167" t="s">
        <v>73</v>
      </c>
      <c r="C9" s="100">
        <v>168500</v>
      </c>
      <c r="D9" s="101" t="s">
        <v>482</v>
      </c>
      <c r="F9" s="102"/>
      <c r="G9" s="102"/>
      <c r="H9" s="102"/>
      <c r="I9" s="372"/>
      <c r="J9" s="102"/>
      <c r="K9" s="102">
        <v>168500</v>
      </c>
      <c r="L9" s="372"/>
      <c r="M9" s="102"/>
      <c r="N9" s="102"/>
      <c r="O9" s="372"/>
      <c r="P9" s="102">
        <v>467</v>
      </c>
      <c r="Q9" s="102"/>
      <c r="R9" s="372"/>
      <c r="S9" s="102"/>
      <c r="T9" s="102"/>
      <c r="U9" s="378"/>
      <c r="V9" s="366">
        <f t="shared" si="1"/>
        <v>168967</v>
      </c>
    </row>
    <row r="10" spans="1:22" s="98" customFormat="1" ht="24" hidden="1" customHeight="1">
      <c r="A10" s="168" t="s">
        <v>82</v>
      </c>
      <c r="B10" s="167" t="s">
        <v>162</v>
      </c>
      <c r="C10" s="102"/>
      <c r="D10" s="141"/>
      <c r="F10" s="102"/>
      <c r="G10" s="102"/>
      <c r="H10" s="102"/>
      <c r="I10" s="372">
        <v>11139</v>
      </c>
      <c r="J10" s="102"/>
      <c r="K10" s="102"/>
      <c r="L10" s="372"/>
      <c r="M10" s="102"/>
      <c r="N10" s="102"/>
      <c r="O10" s="372"/>
      <c r="P10" s="102"/>
      <c r="Q10" s="102"/>
      <c r="R10" s="372">
        <v>6000</v>
      </c>
      <c r="S10" s="102"/>
      <c r="T10" s="102"/>
      <c r="U10" s="378">
        <v>6375</v>
      </c>
      <c r="V10" s="366">
        <f t="shared" si="1"/>
        <v>23514</v>
      </c>
    </row>
    <row r="11" spans="1:22" s="98" customFormat="1" ht="24" customHeight="1">
      <c r="A11" s="168" t="s">
        <v>8</v>
      </c>
      <c r="B11" s="89" t="s">
        <v>9</v>
      </c>
      <c r="C11" s="102">
        <v>6959</v>
      </c>
      <c r="D11" s="103" t="s">
        <v>483</v>
      </c>
      <c r="F11" s="102">
        <v>1007</v>
      </c>
      <c r="G11" s="102"/>
      <c r="H11" s="102">
        <v>900</v>
      </c>
      <c r="I11" s="372"/>
      <c r="J11" s="102"/>
      <c r="K11" s="102">
        <v>5052</v>
      </c>
      <c r="L11" s="372"/>
      <c r="M11" s="102"/>
      <c r="N11" s="102"/>
      <c r="O11" s="372"/>
      <c r="P11" s="102">
        <v>4727</v>
      </c>
      <c r="Q11" s="102"/>
      <c r="R11" s="372"/>
      <c r="S11" s="102">
        <f>Labklājības_pārvalde!C9</f>
        <v>9089</v>
      </c>
      <c r="T11" s="102"/>
      <c r="U11" s="378"/>
      <c r="V11" s="366">
        <f t="shared" si="1"/>
        <v>20775</v>
      </c>
    </row>
    <row r="12" spans="1:22" s="98" customFormat="1" ht="24" hidden="1" customHeight="1">
      <c r="A12" s="168" t="s">
        <v>83</v>
      </c>
      <c r="B12" s="167" t="s">
        <v>95</v>
      </c>
      <c r="C12" s="102"/>
      <c r="D12" s="141"/>
      <c r="F12" s="102"/>
      <c r="G12" s="102"/>
      <c r="H12" s="102"/>
      <c r="I12" s="372"/>
      <c r="J12" s="102"/>
      <c r="K12" s="102"/>
      <c r="L12" s="372"/>
      <c r="M12" s="102"/>
      <c r="N12" s="102"/>
      <c r="O12" s="372"/>
      <c r="P12" s="102">
        <v>-15187</v>
      </c>
      <c r="Q12" s="102"/>
      <c r="R12" s="372">
        <v>559</v>
      </c>
      <c r="S12" s="102"/>
      <c r="T12" s="102"/>
      <c r="U12" s="378"/>
      <c r="V12" s="366">
        <f t="shared" si="1"/>
        <v>-14628</v>
      </c>
    </row>
    <row r="13" spans="1:22" ht="27" hidden="1" customHeight="1">
      <c r="A13" s="168" t="s">
        <v>50</v>
      </c>
      <c r="B13" s="167" t="s">
        <v>51</v>
      </c>
      <c r="C13" s="102"/>
      <c r="D13" s="104"/>
      <c r="F13" s="104"/>
      <c r="G13" s="104"/>
      <c r="H13" s="104"/>
      <c r="I13" s="372"/>
      <c r="J13" s="102"/>
      <c r="K13" s="104"/>
      <c r="L13" s="372"/>
      <c r="M13" s="102"/>
      <c r="N13" s="102"/>
      <c r="O13" s="372">
        <v>2630</v>
      </c>
      <c r="P13" s="104"/>
      <c r="Q13" s="102"/>
      <c r="R13" s="372"/>
      <c r="S13" s="102"/>
      <c r="T13" s="102"/>
      <c r="U13" s="378"/>
      <c r="V13" s="366">
        <f t="shared" si="1"/>
        <v>2630</v>
      </c>
    </row>
    <row r="14" spans="1:22" ht="27" hidden="1" customHeight="1">
      <c r="A14" s="168" t="s">
        <v>11</v>
      </c>
      <c r="B14" s="167" t="s">
        <v>12</v>
      </c>
      <c r="C14" s="102"/>
      <c r="D14" s="104"/>
      <c r="F14" s="104"/>
      <c r="G14" s="104"/>
      <c r="H14" s="104"/>
      <c r="I14" s="372">
        <v>1746828</v>
      </c>
      <c r="J14" s="102"/>
      <c r="K14" s="104"/>
      <c r="L14" s="372">
        <v>21600</v>
      </c>
      <c r="M14" s="102"/>
      <c r="N14" s="102"/>
      <c r="O14" s="372">
        <v>35649</v>
      </c>
      <c r="P14" s="104"/>
      <c r="Q14" s="102">
        <v>-177334</v>
      </c>
      <c r="R14" s="372">
        <v>95813</v>
      </c>
      <c r="S14" s="102">
        <f>Labklājības_pārvalde!C11</f>
        <v>0</v>
      </c>
      <c r="T14" s="102"/>
      <c r="U14" s="378">
        <v>-94582</v>
      </c>
      <c r="V14" s="366">
        <f t="shared" si="1"/>
        <v>1627974</v>
      </c>
    </row>
    <row r="15" spans="1:22" ht="27" hidden="1" customHeight="1" thickBot="1">
      <c r="A15" s="168" t="s">
        <v>13</v>
      </c>
      <c r="B15" s="167" t="s">
        <v>14</v>
      </c>
      <c r="C15" s="102"/>
      <c r="D15" s="104"/>
      <c r="F15" s="364"/>
      <c r="G15" s="364"/>
      <c r="H15" s="364"/>
      <c r="I15" s="381"/>
      <c r="J15" s="365"/>
      <c r="K15" s="364"/>
      <c r="L15" s="373"/>
      <c r="M15" s="364"/>
      <c r="N15" s="364"/>
      <c r="O15" s="373"/>
      <c r="P15" s="364"/>
      <c r="Q15" s="364"/>
      <c r="R15" s="373"/>
      <c r="S15" s="365">
        <f>Labklājības_pārvalde!C12</f>
        <v>3000</v>
      </c>
      <c r="T15" s="365"/>
      <c r="U15" s="379"/>
      <c r="V15" s="366">
        <f t="shared" si="1"/>
        <v>3000</v>
      </c>
    </row>
    <row r="16" spans="1:22" ht="18.75" customHeight="1">
      <c r="A16" s="105"/>
      <c r="B16" s="47" t="s">
        <v>15</v>
      </c>
      <c r="C16" s="106">
        <f>SUM(C5:C15)</f>
        <v>265276</v>
      </c>
      <c r="D16" s="107"/>
      <c r="E16" s="57">
        <v>1000</v>
      </c>
      <c r="F16" s="363">
        <v>5085</v>
      </c>
      <c r="G16" s="363">
        <v>634</v>
      </c>
      <c r="H16" s="363">
        <v>158</v>
      </c>
      <c r="I16" s="374">
        <v>218</v>
      </c>
      <c r="J16" s="363"/>
      <c r="K16" s="363">
        <v>-18131</v>
      </c>
      <c r="L16" s="374"/>
      <c r="M16" s="363">
        <v>-1377</v>
      </c>
      <c r="N16" s="363"/>
      <c r="O16" s="374">
        <v>1950</v>
      </c>
      <c r="P16" s="363">
        <v>-15180</v>
      </c>
      <c r="Q16" s="363">
        <v>-195562</v>
      </c>
      <c r="R16" s="374">
        <v>23016</v>
      </c>
      <c r="S16" s="363">
        <v>100</v>
      </c>
      <c r="T16" s="363"/>
      <c r="U16" s="380"/>
      <c r="V16" s="366">
        <f t="shared" si="1"/>
        <v>-198089</v>
      </c>
    </row>
    <row r="17" spans="1:22" ht="30" customHeight="1">
      <c r="A17" s="52"/>
      <c r="B17" s="51" t="s">
        <v>16</v>
      </c>
      <c r="C17" s="50"/>
      <c r="D17" s="50"/>
      <c r="E17" s="57">
        <v>2000</v>
      </c>
      <c r="F17" s="102">
        <v>787</v>
      </c>
      <c r="G17" s="102">
        <v>-10015</v>
      </c>
      <c r="H17" s="102">
        <v>15330</v>
      </c>
      <c r="I17" s="372">
        <v>4549</v>
      </c>
      <c r="J17" s="102">
        <v>-336</v>
      </c>
      <c r="K17" s="102">
        <v>41748</v>
      </c>
      <c r="L17" s="372"/>
      <c r="M17" s="102">
        <v>1330</v>
      </c>
      <c r="N17" s="102"/>
      <c r="O17" s="372">
        <v>-14634</v>
      </c>
      <c r="P17" s="102">
        <v>22631</v>
      </c>
      <c r="Q17" s="102">
        <v>18302</v>
      </c>
      <c r="R17" s="372">
        <v>-15293</v>
      </c>
      <c r="S17" s="102">
        <v>4502</v>
      </c>
      <c r="T17" s="102"/>
      <c r="U17" s="378">
        <v>-6023</v>
      </c>
      <c r="V17" s="366">
        <f t="shared" si="1"/>
        <v>64878</v>
      </c>
    </row>
    <row r="18" spans="1:22">
      <c r="A18" s="164" t="s">
        <v>38</v>
      </c>
      <c r="B18" s="166" t="s">
        <v>17</v>
      </c>
      <c r="C18" s="118"/>
      <c r="D18" s="121"/>
      <c r="E18" s="57">
        <v>3000</v>
      </c>
      <c r="F18" s="102"/>
      <c r="G18" s="102"/>
      <c r="H18" s="102"/>
      <c r="I18" s="372"/>
      <c r="J18" s="102"/>
      <c r="K18" s="102">
        <v>13857</v>
      </c>
      <c r="L18" s="372"/>
      <c r="M18" s="102">
        <v>1000</v>
      </c>
      <c r="N18" s="102"/>
      <c r="O18" s="372">
        <v>11384</v>
      </c>
      <c r="P18" s="102">
        <v>2840</v>
      </c>
      <c r="Q18" s="102"/>
      <c r="R18" s="372"/>
      <c r="S18" s="102">
        <v>2000</v>
      </c>
      <c r="T18" s="102"/>
      <c r="U18" s="378"/>
      <c r="V18" s="366">
        <f t="shared" si="1"/>
        <v>34081</v>
      </c>
    </row>
    <row r="19" spans="1:22" ht="25.5">
      <c r="A19" s="115"/>
      <c r="B19" s="56">
        <v>1000</v>
      </c>
      <c r="C19" s="118">
        <v>5085</v>
      </c>
      <c r="D19" s="116" t="s">
        <v>441</v>
      </c>
      <c r="E19" s="57">
        <v>4000</v>
      </c>
      <c r="F19" s="102"/>
      <c r="G19" s="102"/>
      <c r="H19" s="102"/>
      <c r="I19" s="372"/>
      <c r="J19" s="102"/>
      <c r="K19" s="102"/>
      <c r="L19" s="372"/>
      <c r="M19" s="102"/>
      <c r="N19" s="102"/>
      <c r="O19" s="372"/>
      <c r="P19" s="102"/>
      <c r="Q19" s="102"/>
      <c r="R19" s="372"/>
      <c r="S19" s="102"/>
      <c r="T19" s="102"/>
      <c r="U19" s="378"/>
      <c r="V19" s="366">
        <f t="shared" si="1"/>
        <v>4000</v>
      </c>
    </row>
    <row r="20" spans="1:22" ht="26.25" customHeight="1">
      <c r="A20" s="115"/>
      <c r="B20" s="56">
        <v>2100</v>
      </c>
      <c r="C20" s="118">
        <v>-3018</v>
      </c>
      <c r="D20" s="116" t="s">
        <v>442</v>
      </c>
      <c r="E20" s="57">
        <v>5000</v>
      </c>
      <c r="F20" s="102">
        <v>-3867</v>
      </c>
      <c r="G20" s="102">
        <v>3955</v>
      </c>
      <c r="H20" s="102">
        <v>2600</v>
      </c>
      <c r="I20" s="372">
        <v>-1081456</v>
      </c>
      <c r="J20" s="102">
        <v>-259</v>
      </c>
      <c r="K20" s="102">
        <v>1160</v>
      </c>
      <c r="L20" s="372"/>
      <c r="M20" s="102">
        <v>10544</v>
      </c>
      <c r="N20" s="102"/>
      <c r="O20" s="372">
        <v>-1838000</v>
      </c>
      <c r="P20" s="102">
        <v>19532</v>
      </c>
      <c r="Q20" s="102">
        <v>165</v>
      </c>
      <c r="R20" s="372">
        <v>-860500</v>
      </c>
      <c r="S20" s="102">
        <v>-4637</v>
      </c>
      <c r="T20" s="102"/>
      <c r="U20" s="378"/>
      <c r="V20" s="366">
        <f t="shared" si="1"/>
        <v>-3745763</v>
      </c>
    </row>
    <row r="21" spans="1:22" ht="14.25" customHeight="1">
      <c r="A21" s="115"/>
      <c r="B21" s="56">
        <v>2200</v>
      </c>
      <c r="C21" s="118">
        <v>-639</v>
      </c>
      <c r="D21" s="116" t="s">
        <v>443</v>
      </c>
      <c r="E21" s="57">
        <v>6000</v>
      </c>
      <c r="F21" s="102">
        <v>-115</v>
      </c>
      <c r="G21" s="102"/>
      <c r="H21" s="102"/>
      <c r="I21" s="372"/>
      <c r="J21" s="102"/>
      <c r="K21" s="102"/>
      <c r="L21" s="372"/>
      <c r="M21" s="102">
        <v>-20</v>
      </c>
      <c r="N21" s="102"/>
      <c r="O21" s="372"/>
      <c r="P21" s="102">
        <v>-7570</v>
      </c>
      <c r="Q21" s="102">
        <v>-239</v>
      </c>
      <c r="R21" s="372"/>
      <c r="S21" s="102">
        <v>-19850</v>
      </c>
      <c r="T21" s="102"/>
      <c r="U21" s="378"/>
      <c r="V21" s="366">
        <f t="shared" si="1"/>
        <v>-21794</v>
      </c>
    </row>
    <row r="22" spans="1:22">
      <c r="A22" s="115"/>
      <c r="B22" s="56">
        <v>2300</v>
      </c>
      <c r="C22" s="118">
        <v>3259</v>
      </c>
      <c r="D22" s="116" t="s">
        <v>443</v>
      </c>
      <c r="E22" s="57">
        <v>7000</v>
      </c>
      <c r="F22" s="102"/>
      <c r="G22" s="102"/>
      <c r="H22" s="102">
        <v>-811</v>
      </c>
      <c r="I22" s="372"/>
      <c r="J22" s="102"/>
      <c r="K22" s="102"/>
      <c r="L22" s="372"/>
      <c r="M22" s="102"/>
      <c r="N22" s="102"/>
      <c r="O22" s="372"/>
      <c r="P22" s="102">
        <v>0</v>
      </c>
      <c r="Q22" s="102"/>
      <c r="R22" s="372"/>
      <c r="S22" s="102">
        <v>-1997</v>
      </c>
      <c r="T22" s="102"/>
      <c r="U22" s="378"/>
      <c r="V22" s="366">
        <f t="shared" si="1"/>
        <v>4192</v>
      </c>
    </row>
    <row r="23" spans="1:22" ht="25.5">
      <c r="A23" s="115"/>
      <c r="B23" s="56">
        <v>2500</v>
      </c>
      <c r="C23" s="118">
        <v>1185</v>
      </c>
      <c r="D23" s="116" t="s">
        <v>444</v>
      </c>
      <c r="E23" s="57">
        <v>8000</v>
      </c>
      <c r="F23" s="102"/>
      <c r="G23" s="102"/>
      <c r="H23" s="102"/>
      <c r="I23" s="372"/>
      <c r="J23" s="102"/>
      <c r="K23" s="102"/>
      <c r="L23" s="372"/>
      <c r="M23" s="102"/>
      <c r="N23" s="102"/>
      <c r="O23" s="372"/>
      <c r="P23" s="102"/>
      <c r="Q23" s="102"/>
      <c r="R23" s="372"/>
      <c r="S23" s="102"/>
      <c r="T23" s="102"/>
      <c r="U23" s="378"/>
      <c r="V23" s="366">
        <f t="shared" si="1"/>
        <v>8000</v>
      </c>
    </row>
    <row r="24" spans="1:22" hidden="1">
      <c r="A24" s="115"/>
      <c r="B24" s="56">
        <v>5100</v>
      </c>
      <c r="C24" s="118">
        <v>0</v>
      </c>
      <c r="D24" s="116"/>
      <c r="E24" s="96">
        <v>9000</v>
      </c>
      <c r="V24" s="368">
        <f t="shared" si="1"/>
        <v>9000</v>
      </c>
    </row>
    <row r="25" spans="1:22" ht="12.75" customHeight="1">
      <c r="A25" s="115"/>
      <c r="B25" s="56">
        <v>5200</v>
      </c>
      <c r="C25" s="118">
        <v>-3867</v>
      </c>
      <c r="D25" s="116" t="s">
        <v>445</v>
      </c>
      <c r="F25" s="53">
        <f t="shared" ref="F25:O25" si="2">SUM(F16:F23)</f>
        <v>1890</v>
      </c>
      <c r="G25" s="53">
        <f t="shared" si="2"/>
        <v>-5426</v>
      </c>
      <c r="H25" s="53">
        <f t="shared" si="2"/>
        <v>17277</v>
      </c>
      <c r="I25" s="375">
        <f t="shared" ref="I25" si="3">SUM(I16:I23)</f>
        <v>-1076689</v>
      </c>
      <c r="J25" s="53">
        <f t="shared" si="2"/>
        <v>-595</v>
      </c>
      <c r="K25" s="53">
        <f t="shared" si="2"/>
        <v>38634</v>
      </c>
      <c r="L25" s="375">
        <f t="shared" ref="L25" si="4">SUM(L16:L23)</f>
        <v>0</v>
      </c>
      <c r="M25" s="53">
        <f t="shared" si="2"/>
        <v>11477</v>
      </c>
      <c r="N25" s="53">
        <f t="shared" ref="N25" si="5">SUM(N16:N23)</f>
        <v>0</v>
      </c>
      <c r="O25" s="375">
        <f t="shared" si="2"/>
        <v>-1839300</v>
      </c>
      <c r="P25" s="53">
        <f>SUM(P16:P23)</f>
        <v>22253</v>
      </c>
      <c r="Q25" s="53">
        <f t="shared" ref="Q25:S25" si="6">SUM(Q16:Q23)</f>
        <v>-177334</v>
      </c>
      <c r="R25" s="375">
        <f t="shared" si="6"/>
        <v>-852777</v>
      </c>
      <c r="S25" s="53">
        <f t="shared" si="6"/>
        <v>-19882</v>
      </c>
      <c r="T25" s="53">
        <f t="shared" ref="T25:U25" si="7">SUM(T16:T23)</f>
        <v>0</v>
      </c>
      <c r="U25" s="375">
        <f t="shared" si="7"/>
        <v>-6023</v>
      </c>
      <c r="V25" s="367">
        <f>SUM(E25:U25)</f>
        <v>-3886495</v>
      </c>
    </row>
    <row r="26" spans="1:22">
      <c r="A26" s="115"/>
      <c r="B26" s="104">
        <v>6421</v>
      </c>
      <c r="C26" s="104">
        <v>-115</v>
      </c>
      <c r="D26" s="104" t="s">
        <v>446</v>
      </c>
    </row>
    <row r="27" spans="1:22" hidden="1">
      <c r="A27" s="115"/>
      <c r="B27" s="56">
        <v>6400</v>
      </c>
      <c r="C27" s="118">
        <v>0</v>
      </c>
      <c r="D27" s="163"/>
    </row>
    <row r="28" spans="1:22" hidden="1">
      <c r="A28" s="115"/>
      <c r="B28" s="56">
        <v>7200</v>
      </c>
      <c r="C28" s="118"/>
      <c r="D28" s="163"/>
    </row>
    <row r="29" spans="1:22">
      <c r="A29" s="28"/>
      <c r="B29" s="386" t="s">
        <v>33</v>
      </c>
      <c r="C29" s="117">
        <f>SUM(C19:C28)</f>
        <v>1890</v>
      </c>
      <c r="D29" s="174"/>
    </row>
    <row r="30" spans="1:22" ht="16.5" customHeight="1">
      <c r="A30" s="164" t="s">
        <v>74</v>
      </c>
      <c r="B30" s="61" t="s">
        <v>18</v>
      </c>
      <c r="C30" s="126"/>
      <c r="D30" s="175"/>
    </row>
    <row r="31" spans="1:22">
      <c r="A31" s="124"/>
      <c r="B31" s="56">
        <v>1000</v>
      </c>
      <c r="C31" s="350">
        <v>634</v>
      </c>
      <c r="D31" s="60" t="s">
        <v>488</v>
      </c>
    </row>
    <row r="32" spans="1:22">
      <c r="A32" s="124"/>
      <c r="B32" s="56">
        <v>2100</v>
      </c>
      <c r="C32" s="350">
        <v>-1019</v>
      </c>
      <c r="D32" s="116" t="s">
        <v>447</v>
      </c>
    </row>
    <row r="33" spans="1:4" ht="51">
      <c r="A33" s="124"/>
      <c r="B33" s="56">
        <v>2200</v>
      </c>
      <c r="C33" s="350">
        <v>-11065</v>
      </c>
      <c r="D33" s="116" t="s">
        <v>448</v>
      </c>
    </row>
    <row r="34" spans="1:4">
      <c r="A34" s="124"/>
      <c r="B34" s="56">
        <v>2300</v>
      </c>
      <c r="C34" s="350">
        <v>2069</v>
      </c>
      <c r="D34" s="116" t="s">
        <v>449</v>
      </c>
    </row>
    <row r="35" spans="1:4" ht="13.5" hidden="1" customHeight="1">
      <c r="A35" s="124"/>
      <c r="B35" s="56">
        <v>2500</v>
      </c>
      <c r="C35" s="118">
        <v>0</v>
      </c>
      <c r="D35" s="163"/>
    </row>
    <row r="36" spans="1:4">
      <c r="A36" s="124"/>
      <c r="B36" s="56">
        <v>5200</v>
      </c>
      <c r="C36" s="350">
        <v>3955</v>
      </c>
      <c r="D36" s="116" t="s">
        <v>450</v>
      </c>
    </row>
    <row r="37" spans="1:4">
      <c r="A37" s="65"/>
      <c r="B37" s="386" t="s">
        <v>33</v>
      </c>
      <c r="C37" s="387">
        <f>SUM(C31:C36)</f>
        <v>-5426</v>
      </c>
      <c r="D37" s="176"/>
    </row>
    <row r="38" spans="1:4">
      <c r="A38" s="164" t="s">
        <v>39</v>
      </c>
      <c r="B38" s="166" t="s">
        <v>19</v>
      </c>
      <c r="C38" s="350"/>
      <c r="D38" s="177"/>
    </row>
    <row r="39" spans="1:4" ht="12.75" customHeight="1">
      <c r="A39" s="124"/>
      <c r="B39" s="56">
        <v>1000</v>
      </c>
      <c r="C39" s="350">
        <v>158</v>
      </c>
      <c r="D39" s="103" t="s">
        <v>451</v>
      </c>
    </row>
    <row r="40" spans="1:4" ht="12.75" hidden="1" customHeight="1">
      <c r="A40" s="124"/>
      <c r="B40" s="56">
        <v>2100</v>
      </c>
      <c r="C40" s="350">
        <v>0</v>
      </c>
      <c r="D40" s="116"/>
    </row>
    <row r="41" spans="1:4" ht="12.75" customHeight="1">
      <c r="A41" s="124"/>
      <c r="B41" s="56">
        <v>2100</v>
      </c>
      <c r="C41" s="350">
        <v>-1169</v>
      </c>
      <c r="D41" s="116" t="s">
        <v>452</v>
      </c>
    </row>
    <row r="42" spans="1:4" ht="25.5">
      <c r="A42" s="124"/>
      <c r="B42" s="56">
        <v>2200</v>
      </c>
      <c r="C42" s="350">
        <v>17852</v>
      </c>
      <c r="D42" s="116" t="s">
        <v>485</v>
      </c>
    </row>
    <row r="43" spans="1:4">
      <c r="A43" s="124"/>
      <c r="B43" s="56">
        <v>2300</v>
      </c>
      <c r="C43" s="350">
        <v>-2655</v>
      </c>
      <c r="D43" s="116" t="s">
        <v>453</v>
      </c>
    </row>
    <row r="44" spans="1:4">
      <c r="A44" s="124"/>
      <c r="B44" s="56">
        <v>2500</v>
      </c>
      <c r="C44" s="350">
        <v>1302</v>
      </c>
      <c r="D44" s="356" t="s">
        <v>96</v>
      </c>
    </row>
    <row r="45" spans="1:4">
      <c r="A45" s="124"/>
      <c r="B45" s="56">
        <v>5200</v>
      </c>
      <c r="C45" s="350">
        <v>2600</v>
      </c>
      <c r="D45" s="116" t="s">
        <v>454</v>
      </c>
    </row>
    <row r="46" spans="1:4" ht="12.75" hidden="1" customHeight="1">
      <c r="A46" s="124"/>
      <c r="B46" s="56">
        <v>6400</v>
      </c>
      <c r="C46" s="350">
        <v>0</v>
      </c>
      <c r="D46" s="163"/>
    </row>
    <row r="47" spans="1:4" ht="12.75" hidden="1" customHeight="1">
      <c r="A47" s="124"/>
      <c r="B47" s="56">
        <v>7200</v>
      </c>
      <c r="C47" s="350">
        <v>0</v>
      </c>
      <c r="D47" s="163"/>
    </row>
    <row r="48" spans="1:4" ht="12.75" customHeight="1">
      <c r="A48" s="124"/>
      <c r="B48" s="56">
        <v>7210</v>
      </c>
      <c r="C48" s="350">
        <v>-811</v>
      </c>
      <c r="D48" s="163"/>
    </row>
    <row r="49" spans="1:4">
      <c r="A49" s="65"/>
      <c r="B49" s="386" t="s">
        <v>33</v>
      </c>
      <c r="C49" s="388">
        <f>SUM(C39:C48)</f>
        <v>17277</v>
      </c>
      <c r="D49" s="178"/>
    </row>
    <row r="50" spans="1:4">
      <c r="A50" s="164" t="s">
        <v>47</v>
      </c>
      <c r="B50" s="166" t="s">
        <v>20</v>
      </c>
      <c r="C50" s="350"/>
      <c r="D50" s="177"/>
    </row>
    <row r="51" spans="1:4" ht="13.5" customHeight="1">
      <c r="A51" s="124"/>
      <c r="B51" s="91">
        <v>2300</v>
      </c>
      <c r="C51" s="350">
        <v>64</v>
      </c>
      <c r="D51" s="356" t="s">
        <v>455</v>
      </c>
    </row>
    <row r="52" spans="1:4">
      <c r="A52" s="124"/>
      <c r="B52" s="91">
        <v>2500</v>
      </c>
      <c r="C52" s="350">
        <v>-400</v>
      </c>
      <c r="D52" s="356" t="s">
        <v>456</v>
      </c>
    </row>
    <row r="53" spans="1:4">
      <c r="A53" s="124"/>
      <c r="B53" s="91">
        <v>5200</v>
      </c>
      <c r="C53" s="350">
        <v>-259</v>
      </c>
      <c r="D53" s="356" t="s">
        <v>456</v>
      </c>
    </row>
    <row r="54" spans="1:4">
      <c r="A54" s="65"/>
      <c r="B54" s="386" t="s">
        <v>33</v>
      </c>
      <c r="C54" s="388">
        <f>SUM(C50:C53)</f>
        <v>-595</v>
      </c>
      <c r="D54" s="178"/>
    </row>
    <row r="55" spans="1:4" ht="25.5">
      <c r="A55" s="164" t="s">
        <v>40</v>
      </c>
      <c r="B55" s="166" t="s">
        <v>21</v>
      </c>
      <c r="C55" s="350"/>
      <c r="D55" s="357"/>
    </row>
    <row r="56" spans="1:4">
      <c r="A56" s="164"/>
      <c r="B56" s="56">
        <v>1000</v>
      </c>
      <c r="C56" s="350">
        <v>-18131</v>
      </c>
      <c r="D56" s="358" t="s">
        <v>457</v>
      </c>
    </row>
    <row r="57" spans="1:4" ht="25.5">
      <c r="A57" s="164"/>
      <c r="B57" s="56">
        <v>2100</v>
      </c>
      <c r="C57" s="350">
        <v>456</v>
      </c>
      <c r="D57" s="358" t="s">
        <v>97</v>
      </c>
    </row>
    <row r="58" spans="1:4" ht="25.5">
      <c r="A58" s="164"/>
      <c r="B58" s="56">
        <v>2200</v>
      </c>
      <c r="C58" s="350">
        <v>31011</v>
      </c>
      <c r="D58" s="358" t="s">
        <v>458</v>
      </c>
    </row>
    <row r="59" spans="1:4">
      <c r="A59" s="164"/>
      <c r="B59" s="56">
        <v>2300</v>
      </c>
      <c r="C59" s="350">
        <v>5189</v>
      </c>
      <c r="D59" s="359" t="s">
        <v>459</v>
      </c>
    </row>
    <row r="60" spans="1:4" ht="41.25" customHeight="1">
      <c r="A60" s="164"/>
      <c r="B60" s="56">
        <v>2500</v>
      </c>
      <c r="C60" s="350">
        <v>5092</v>
      </c>
      <c r="D60" s="359" t="s">
        <v>460</v>
      </c>
    </row>
    <row r="61" spans="1:4" hidden="1">
      <c r="A61" s="164"/>
      <c r="B61" s="56">
        <v>3200</v>
      </c>
      <c r="C61" s="350">
        <v>0</v>
      </c>
      <c r="D61" s="360"/>
    </row>
    <row r="62" spans="1:4" ht="25.5">
      <c r="A62" s="164"/>
      <c r="B62" s="56">
        <v>3000</v>
      </c>
      <c r="C62" s="350">
        <v>13857</v>
      </c>
      <c r="D62" s="361" t="s">
        <v>461</v>
      </c>
    </row>
    <row r="63" spans="1:4" ht="25.5">
      <c r="A63" s="164"/>
      <c r="B63" s="56">
        <v>5100</v>
      </c>
      <c r="C63" s="350">
        <v>2187</v>
      </c>
      <c r="D63" s="359" t="s">
        <v>462</v>
      </c>
    </row>
    <row r="64" spans="1:4" ht="63.75">
      <c r="A64" s="164"/>
      <c r="B64" s="56">
        <v>5200</v>
      </c>
      <c r="C64" s="350">
        <v>-1027</v>
      </c>
      <c r="D64" s="358" t="s">
        <v>463</v>
      </c>
    </row>
    <row r="65" spans="1:4" hidden="1">
      <c r="A65" s="164"/>
      <c r="B65" s="56">
        <v>6400</v>
      </c>
      <c r="C65" s="350">
        <v>0</v>
      </c>
      <c r="D65" s="116"/>
    </row>
    <row r="66" spans="1:4">
      <c r="A66" s="389"/>
      <c r="B66" s="386" t="s">
        <v>33</v>
      </c>
      <c r="C66" s="388">
        <f>SUM(C56:C65)</f>
        <v>38634</v>
      </c>
      <c r="D66" s="64"/>
    </row>
    <row r="67" spans="1:4">
      <c r="A67" s="127"/>
      <c r="B67" s="128" t="s">
        <v>25</v>
      </c>
      <c r="C67" s="117">
        <f>C29+C37+C49+C54+C66</f>
        <v>51780</v>
      </c>
      <c r="D67" s="117"/>
    </row>
    <row r="68" spans="1:4">
      <c r="A68" s="55"/>
      <c r="B68" s="54"/>
      <c r="C68" s="53"/>
      <c r="D68" s="104"/>
    </row>
    <row r="69" spans="1:4">
      <c r="A69" s="108"/>
      <c r="B69" s="113"/>
    </row>
    <row r="70" spans="1:4" hidden="1">
      <c r="A70" s="108"/>
      <c r="B70" s="113" t="s">
        <v>98</v>
      </c>
      <c r="C70" s="86" t="e">
        <f>C67+#REF!+#REF!+#REF!+#REF!+#REF!</f>
        <v>#REF!</v>
      </c>
    </row>
    <row r="71" spans="1:4" hidden="1">
      <c r="A71" s="108"/>
      <c r="B71" s="113"/>
      <c r="C71" s="86" t="e">
        <f>C70-350965</f>
        <v>#REF!</v>
      </c>
      <c r="D71" s="98" t="s">
        <v>101</v>
      </c>
    </row>
    <row r="72" spans="1:4" hidden="1">
      <c r="A72" s="108"/>
      <c r="B72" s="109"/>
    </row>
    <row r="73" spans="1:4" hidden="1">
      <c r="A73" s="108"/>
      <c r="B73" s="113"/>
    </row>
    <row r="74" spans="1:4" hidden="1">
      <c r="A74" s="108"/>
      <c r="B74" s="113" t="s">
        <v>99</v>
      </c>
      <c r="C74" s="86" t="e">
        <f>C16+#REF!+#REF!+#REF!</f>
        <v>#REF!</v>
      </c>
    </row>
    <row r="75" spans="1:4" hidden="1">
      <c r="A75" s="108"/>
      <c r="B75" s="113"/>
      <c r="C75" s="86" t="e">
        <f>C74-894781</f>
        <v>#REF!</v>
      </c>
    </row>
    <row r="76" spans="1:4">
      <c r="A76" s="108"/>
      <c r="B76" s="113"/>
    </row>
    <row r="77" spans="1:4">
      <c r="A77" s="108"/>
      <c r="B77" s="109"/>
    </row>
    <row r="78" spans="1:4">
      <c r="A78" s="108"/>
      <c r="B78" s="109"/>
    </row>
    <row r="79" spans="1:4">
      <c r="A79" s="108"/>
      <c r="B79" s="113"/>
    </row>
    <row r="80" spans="1:4">
      <c r="A80" s="108"/>
      <c r="B80" s="113"/>
    </row>
    <row r="81" spans="1:2">
      <c r="A81" s="108"/>
      <c r="B81" s="113"/>
    </row>
    <row r="82" spans="1:2">
      <c r="A82" s="108"/>
      <c r="B82" s="113"/>
    </row>
    <row r="83" spans="1:2">
      <c r="A83" s="108"/>
      <c r="B83" s="109"/>
    </row>
    <row r="84" spans="1:2">
      <c r="A84" s="108"/>
      <c r="B84" s="113"/>
    </row>
    <row r="85" spans="1:2">
      <c r="A85" s="108"/>
      <c r="B85" s="113"/>
    </row>
    <row r="86" spans="1:2">
      <c r="A86" s="108"/>
      <c r="B86" s="113"/>
    </row>
    <row r="87" spans="1:2">
      <c r="A87" s="108"/>
      <c r="B87" s="113"/>
    </row>
    <row r="88" spans="1:2">
      <c r="A88" s="108"/>
      <c r="B88" s="113"/>
    </row>
    <row r="89" spans="1:2">
      <c r="A89" s="108"/>
      <c r="B89" s="113"/>
    </row>
    <row r="90" spans="1:2">
      <c r="A90" s="108"/>
      <c r="B90" s="113"/>
    </row>
    <row r="91" spans="1:2">
      <c r="A91" s="108"/>
      <c r="B91" s="109"/>
    </row>
    <row r="92" spans="1:2">
      <c r="A92" s="108"/>
      <c r="B92" s="113"/>
    </row>
    <row r="93" spans="1:2">
      <c r="A93" s="108"/>
      <c r="B93" s="113"/>
    </row>
    <row r="94" spans="1:2">
      <c r="A94" s="108"/>
      <c r="B94" s="109"/>
    </row>
    <row r="95" spans="1:2">
      <c r="A95" s="108"/>
      <c r="B95" s="113"/>
    </row>
    <row r="96" spans="1:2">
      <c r="A96" s="108"/>
      <c r="B96" s="113"/>
    </row>
    <row r="97" spans="1:2">
      <c r="A97" s="108"/>
      <c r="B97" s="113"/>
    </row>
    <row r="98" spans="1:2">
      <c r="A98" s="108"/>
      <c r="B98" s="112"/>
    </row>
    <row r="99" spans="1:2">
      <c r="A99" s="108"/>
      <c r="B99" s="110"/>
    </row>
    <row r="100" spans="1:2">
      <c r="A100" s="108"/>
      <c r="B100" s="109"/>
    </row>
    <row r="101" spans="1:2">
      <c r="A101" s="108"/>
      <c r="B101" s="113"/>
    </row>
    <row r="102" spans="1:2">
      <c r="A102" s="108"/>
      <c r="B102" s="113"/>
    </row>
    <row r="103" spans="1:2">
      <c r="A103" s="108"/>
      <c r="B103" s="113"/>
    </row>
    <row r="104" spans="1:2">
      <c r="A104" s="108"/>
      <c r="B104" s="113"/>
    </row>
    <row r="105" spans="1:2">
      <c r="A105" s="108"/>
      <c r="B105" s="109"/>
    </row>
    <row r="106" spans="1:2">
      <c r="A106" s="108"/>
      <c r="B106" s="113"/>
    </row>
    <row r="107" spans="1:2">
      <c r="A107" s="108"/>
      <c r="B107" s="113"/>
    </row>
    <row r="108" spans="1:2">
      <c r="A108" s="108"/>
      <c r="B108" s="113"/>
    </row>
    <row r="109" spans="1:2">
      <c r="A109" s="108"/>
      <c r="B109" s="113"/>
    </row>
    <row r="110" spans="1:2">
      <c r="A110" s="108"/>
      <c r="B110" s="109"/>
    </row>
    <row r="111" spans="1:2">
      <c r="A111" s="108"/>
      <c r="B111" s="109"/>
    </row>
    <row r="112" spans="1:2">
      <c r="A112" s="108"/>
      <c r="B112" s="109"/>
    </row>
    <row r="113" spans="1:2">
      <c r="A113" s="108"/>
      <c r="B113" s="113"/>
    </row>
    <row r="114" spans="1:2">
      <c r="A114" s="108"/>
      <c r="B114" s="113"/>
    </row>
    <row r="115" spans="1:2">
      <c r="A115" s="108"/>
      <c r="B115" s="109"/>
    </row>
    <row r="116" spans="1:2">
      <c r="A116" s="108"/>
      <c r="B116" s="113"/>
    </row>
    <row r="117" spans="1:2">
      <c r="A117" s="108"/>
      <c r="B117" s="113"/>
    </row>
    <row r="118" spans="1:2">
      <c r="A118" s="108"/>
      <c r="B118" s="109"/>
    </row>
    <row r="119" spans="1:2">
      <c r="A119" s="108"/>
      <c r="B119" s="113"/>
    </row>
    <row r="120" spans="1:2">
      <c r="A120" s="108"/>
      <c r="B120" s="113"/>
    </row>
    <row r="121" spans="1:2">
      <c r="A121" s="108"/>
      <c r="B121" s="110"/>
    </row>
    <row r="122" spans="1:2">
      <c r="A122" s="108"/>
      <c r="B122" s="109"/>
    </row>
    <row r="123" spans="1:2">
      <c r="A123" s="108"/>
      <c r="B123" s="109"/>
    </row>
    <row r="124" spans="1:2">
      <c r="A124" s="108"/>
      <c r="B124" s="111"/>
    </row>
    <row r="125" spans="1:2">
      <c r="A125" s="108"/>
      <c r="B125" s="112"/>
    </row>
    <row r="126" spans="1:2">
      <c r="A126" s="108"/>
      <c r="B126" s="110"/>
    </row>
    <row r="127" spans="1:2">
      <c r="A127" s="108"/>
      <c r="B127" s="109"/>
    </row>
    <row r="128" spans="1:2">
      <c r="A128" s="108"/>
      <c r="B128" s="113"/>
    </row>
    <row r="129" spans="1:2">
      <c r="A129" s="108"/>
      <c r="B129" s="113"/>
    </row>
    <row r="130" spans="1:2">
      <c r="A130" s="108"/>
      <c r="B130" s="113"/>
    </row>
    <row r="131" spans="1:2">
      <c r="A131" s="108"/>
      <c r="B131" s="113"/>
    </row>
    <row r="132" spans="1:2">
      <c r="A132" s="108"/>
      <c r="B132" s="113"/>
    </row>
    <row r="133" spans="1:2">
      <c r="A133" s="108"/>
      <c r="B133" s="113"/>
    </row>
    <row r="134" spans="1:2">
      <c r="A134" s="108"/>
      <c r="B134" s="113"/>
    </row>
    <row r="135" spans="1:2">
      <c r="A135" s="108"/>
      <c r="B135" s="113"/>
    </row>
    <row r="136" spans="1:2">
      <c r="A136" s="108"/>
      <c r="B136" s="113"/>
    </row>
    <row r="137" spans="1:2">
      <c r="A137" s="108"/>
      <c r="B137" s="109"/>
    </row>
    <row r="138" spans="1:2">
      <c r="A138" s="108"/>
      <c r="B138" s="113"/>
    </row>
    <row r="139" spans="1:2">
      <c r="A139" s="108"/>
      <c r="B139" s="113"/>
    </row>
    <row r="140" spans="1:2">
      <c r="A140" s="108"/>
      <c r="B140" s="113"/>
    </row>
    <row r="141" spans="1:2">
      <c r="A141" s="108"/>
      <c r="B141" s="109"/>
    </row>
    <row r="142" spans="1:2">
      <c r="A142" s="108"/>
      <c r="B142" s="113"/>
    </row>
    <row r="143" spans="1:2">
      <c r="A143" s="108"/>
      <c r="B143" s="113"/>
    </row>
    <row r="144" spans="1:2">
      <c r="A144" s="108"/>
      <c r="B144" s="109"/>
    </row>
    <row r="145" spans="1:2">
      <c r="A145" s="108"/>
      <c r="B145" s="109"/>
    </row>
    <row r="146" spans="1:2">
      <c r="A146" s="108"/>
      <c r="B146" s="113"/>
    </row>
    <row r="147" spans="1:2">
      <c r="A147" s="108"/>
      <c r="B147" s="113"/>
    </row>
    <row r="148" spans="1:2">
      <c r="A148" s="108"/>
      <c r="B148" s="110"/>
    </row>
    <row r="149" spans="1:2">
      <c r="A149" s="108"/>
      <c r="B149" s="109"/>
    </row>
    <row r="150" spans="1:2">
      <c r="A150" s="108"/>
      <c r="B150" s="113"/>
    </row>
    <row r="151" spans="1:2">
      <c r="A151" s="108"/>
      <c r="B151" s="113"/>
    </row>
    <row r="152" spans="1:2">
      <c r="A152" s="108"/>
      <c r="B152" s="113"/>
    </row>
    <row r="153" spans="1:2">
      <c r="A153" s="108"/>
      <c r="B153" s="113"/>
    </row>
    <row r="154" spans="1:2">
      <c r="A154" s="108"/>
      <c r="B154" s="113"/>
    </row>
    <row r="155" spans="1:2">
      <c r="A155" s="108"/>
      <c r="B155" s="113"/>
    </row>
    <row r="156" spans="1:2">
      <c r="A156" s="108"/>
      <c r="B156" s="113"/>
    </row>
    <row r="157" spans="1:2">
      <c r="A157" s="108"/>
      <c r="B157" s="110"/>
    </row>
    <row r="158" spans="1:2">
      <c r="A158" s="108"/>
      <c r="B158" s="110"/>
    </row>
    <row r="159" spans="1:2">
      <c r="A159" s="108"/>
      <c r="B159" s="110"/>
    </row>
    <row r="160" spans="1:2">
      <c r="A160" s="108"/>
      <c r="B160" s="109"/>
    </row>
    <row r="161" spans="1:2">
      <c r="A161" s="108"/>
      <c r="B161" s="113"/>
    </row>
    <row r="162" spans="1:2">
      <c r="A162" s="108"/>
      <c r="B162" s="113"/>
    </row>
    <row r="163" spans="1:2">
      <c r="A163" s="108"/>
      <c r="B163" s="113"/>
    </row>
    <row r="164" spans="1:2">
      <c r="A164" s="108"/>
      <c r="B164" s="113"/>
    </row>
    <row r="165" spans="1:2">
      <c r="A165" s="108"/>
      <c r="B165" s="113"/>
    </row>
    <row r="166" spans="1:2">
      <c r="A166" s="108"/>
      <c r="B166" s="113"/>
    </row>
    <row r="167" spans="1:2">
      <c r="A167" s="108"/>
      <c r="B167" s="113"/>
    </row>
    <row r="168" spans="1:2">
      <c r="A168" s="108"/>
      <c r="B168" s="113"/>
    </row>
    <row r="169" spans="1:2">
      <c r="A169" s="108"/>
      <c r="B169" s="113"/>
    </row>
    <row r="170" spans="1:2">
      <c r="A170" s="108"/>
      <c r="B170" s="109"/>
    </row>
    <row r="171" spans="1:2">
      <c r="A171" s="108"/>
      <c r="B171" s="110"/>
    </row>
    <row r="172" spans="1:2">
      <c r="A172" s="108"/>
      <c r="B172" s="109"/>
    </row>
    <row r="173" spans="1:2">
      <c r="A173" s="108"/>
      <c r="B173" s="109"/>
    </row>
    <row r="174" spans="1:2">
      <c r="A174" s="108"/>
      <c r="B174" s="109"/>
    </row>
    <row r="175" spans="1:2">
      <c r="A175" s="108"/>
      <c r="B175" s="109"/>
    </row>
    <row r="176" spans="1:2">
      <c r="A176" s="108"/>
      <c r="B176" s="109"/>
    </row>
    <row r="177" spans="1:2">
      <c r="A177" s="108"/>
      <c r="B177" s="110"/>
    </row>
    <row r="178" spans="1:2">
      <c r="A178" s="108"/>
      <c r="B178" s="109"/>
    </row>
    <row r="179" spans="1:2">
      <c r="A179" s="108"/>
      <c r="B179" s="109"/>
    </row>
    <row r="180" spans="1:2">
      <c r="A180" s="108"/>
      <c r="B180" s="109"/>
    </row>
    <row r="181" spans="1:2">
      <c r="A181" s="108"/>
      <c r="B181" s="110"/>
    </row>
    <row r="182" spans="1:2">
      <c r="A182" s="108"/>
      <c r="B182" s="109"/>
    </row>
    <row r="183" spans="1:2">
      <c r="A183" s="108"/>
      <c r="B183" s="113"/>
    </row>
    <row r="184" spans="1:2">
      <c r="A184" s="108"/>
      <c r="B184" s="113"/>
    </row>
    <row r="185" spans="1:2">
      <c r="A185" s="108"/>
      <c r="B185" s="109"/>
    </row>
    <row r="186" spans="1:2">
      <c r="A186" s="108"/>
      <c r="B186" s="113"/>
    </row>
    <row r="187" spans="1:2">
      <c r="A187" s="108"/>
      <c r="B187" s="113"/>
    </row>
    <row r="188" spans="1:2">
      <c r="A188" s="108"/>
      <c r="B188" s="110"/>
    </row>
    <row r="189" spans="1:2">
      <c r="A189" s="108"/>
      <c r="B189" s="109"/>
    </row>
    <row r="190" spans="1:2">
      <c r="A190" s="108"/>
      <c r="B190" s="109"/>
    </row>
    <row r="191" spans="1:2">
      <c r="A191" s="108"/>
      <c r="B191" s="109"/>
    </row>
    <row r="192" spans="1:2">
      <c r="A192" s="108"/>
      <c r="B192" s="112"/>
    </row>
    <row r="193" spans="1:2">
      <c r="A193" s="108"/>
      <c r="B193" s="110"/>
    </row>
    <row r="194" spans="1:2">
      <c r="A194" s="108"/>
      <c r="B194" s="109"/>
    </row>
    <row r="195" spans="1:2">
      <c r="A195" s="108"/>
      <c r="B195" s="113"/>
    </row>
    <row r="196" spans="1:2">
      <c r="A196" s="108"/>
      <c r="B196" s="113"/>
    </row>
    <row r="197" spans="1:2">
      <c r="A197" s="108"/>
      <c r="B197" s="109"/>
    </row>
    <row r="198" spans="1:2">
      <c r="A198" s="108"/>
      <c r="B198" s="113"/>
    </row>
    <row r="199" spans="1:2">
      <c r="A199" s="108"/>
      <c r="B199" s="113"/>
    </row>
    <row r="200" spans="1:2">
      <c r="A200" s="108"/>
      <c r="B200" s="110"/>
    </row>
    <row r="201" spans="1:2">
      <c r="A201" s="108"/>
      <c r="B201" s="109"/>
    </row>
    <row r="202" spans="1:2">
      <c r="A202" s="108"/>
      <c r="B202" s="109"/>
    </row>
    <row r="203" spans="1:2">
      <c r="A203" s="108"/>
      <c r="B203" s="109"/>
    </row>
    <row r="204" spans="1:2">
      <c r="A204" s="108"/>
      <c r="B204" s="109"/>
    </row>
    <row r="205" spans="1:2">
      <c r="A205" s="108"/>
      <c r="B205" s="109"/>
    </row>
    <row r="206" spans="1:2">
      <c r="A206" s="108"/>
      <c r="B206" s="110"/>
    </row>
    <row r="207" spans="1:2">
      <c r="A207" s="108"/>
      <c r="B207" s="109"/>
    </row>
    <row r="208" spans="1:2">
      <c r="A208" s="108"/>
      <c r="B208" s="113"/>
    </row>
    <row r="209" spans="1:2">
      <c r="A209" s="108"/>
      <c r="B209" s="114"/>
    </row>
    <row r="210" spans="1:2">
      <c r="A210" s="108"/>
      <c r="B210" s="114"/>
    </row>
    <row r="211" spans="1:2">
      <c r="A211" s="108"/>
      <c r="B211" s="114"/>
    </row>
    <row r="212" spans="1:2">
      <c r="A212" s="108"/>
      <c r="B212" s="114"/>
    </row>
    <row r="213" spans="1:2">
      <c r="A213" s="108"/>
      <c r="B213" s="114"/>
    </row>
    <row r="214" spans="1:2">
      <c r="A214" s="108"/>
      <c r="B214" s="114"/>
    </row>
    <row r="215" spans="1:2">
      <c r="A215" s="108"/>
      <c r="B215" s="98"/>
    </row>
    <row r="216" spans="1:2">
      <c r="A216" s="108"/>
      <c r="B216" s="98"/>
    </row>
    <row r="217" spans="1:2">
      <c r="A217" s="108"/>
      <c r="B217" s="98"/>
    </row>
    <row r="218" spans="1:2">
      <c r="A218" s="108"/>
      <c r="B218" s="98"/>
    </row>
    <row r="219" spans="1:2">
      <c r="A219" s="108"/>
      <c r="B219" s="98"/>
    </row>
    <row r="220" spans="1:2">
      <c r="A220" s="108"/>
      <c r="B220" s="98"/>
    </row>
    <row r="221" spans="1:2">
      <c r="A221" s="108"/>
      <c r="B221" s="98"/>
    </row>
    <row r="222" spans="1:2">
      <c r="A222" s="108"/>
      <c r="B222" s="98"/>
    </row>
    <row r="223" spans="1:2">
      <c r="A223" s="108"/>
      <c r="B223" s="98"/>
    </row>
    <row r="224" spans="1:2">
      <c r="A224" s="108"/>
      <c r="B224" s="98"/>
    </row>
    <row r="225" spans="1:2">
      <c r="A225" s="108"/>
      <c r="B225" s="98"/>
    </row>
    <row r="226" spans="1:2">
      <c r="A226" s="108"/>
      <c r="B226" s="98"/>
    </row>
    <row r="227" spans="1:2">
      <c r="A227" s="108"/>
      <c r="B227" s="98"/>
    </row>
    <row r="228" spans="1:2">
      <c r="A228" s="108"/>
      <c r="B228" s="98"/>
    </row>
    <row r="229" spans="1:2">
      <c r="A229" s="108"/>
      <c r="B229" s="98"/>
    </row>
    <row r="230" spans="1:2">
      <c r="A230" s="108"/>
      <c r="B230" s="98"/>
    </row>
    <row r="231" spans="1:2">
      <c r="A231" s="108"/>
      <c r="B231" s="98"/>
    </row>
    <row r="232" spans="1:2">
      <c r="A232" s="108"/>
      <c r="B232" s="98"/>
    </row>
    <row r="233" spans="1:2">
      <c r="A233" s="108"/>
      <c r="B233" s="98"/>
    </row>
    <row r="234" spans="1:2">
      <c r="A234" s="108"/>
      <c r="B234" s="98"/>
    </row>
    <row r="235" spans="1:2">
      <c r="A235" s="108"/>
      <c r="B235" s="98"/>
    </row>
    <row r="236" spans="1:2">
      <c r="A236" s="108"/>
      <c r="B236" s="98"/>
    </row>
    <row r="237" spans="1:2">
      <c r="A237" s="108"/>
      <c r="B237" s="98"/>
    </row>
    <row r="238" spans="1:2">
      <c r="A238" s="108"/>
      <c r="B238" s="98"/>
    </row>
    <row r="239" spans="1:2">
      <c r="A239" s="108"/>
      <c r="B239" s="98"/>
    </row>
    <row r="240" spans="1:2">
      <c r="A240" s="108"/>
      <c r="B240" s="98"/>
    </row>
    <row r="241" spans="1:2">
      <c r="A241" s="108"/>
      <c r="B241" s="98"/>
    </row>
    <row r="242" spans="1:2">
      <c r="A242" s="108"/>
      <c r="B242" s="98"/>
    </row>
    <row r="243" spans="1:2">
      <c r="A243" s="108"/>
      <c r="B243" s="98"/>
    </row>
    <row r="244" spans="1:2">
      <c r="A244" s="108"/>
      <c r="B244" s="98"/>
    </row>
    <row r="245" spans="1:2">
      <c r="A245" s="108"/>
      <c r="B245" s="98"/>
    </row>
    <row r="246" spans="1:2">
      <c r="A246" s="108"/>
      <c r="B246" s="98"/>
    </row>
    <row r="247" spans="1:2">
      <c r="A247" s="108"/>
      <c r="B247" s="98"/>
    </row>
    <row r="248" spans="1:2">
      <c r="A248" s="108"/>
      <c r="B248" s="98"/>
    </row>
    <row r="249" spans="1:2">
      <c r="A249" s="108"/>
      <c r="B249" s="98"/>
    </row>
    <row r="250" spans="1:2">
      <c r="A250" s="108"/>
      <c r="B250" s="98"/>
    </row>
    <row r="251" spans="1:2">
      <c r="A251" s="108"/>
      <c r="B251" s="98"/>
    </row>
    <row r="252" spans="1:2">
      <c r="A252" s="108"/>
      <c r="B252" s="98"/>
    </row>
    <row r="253" spans="1:2">
      <c r="A253" s="108"/>
      <c r="B253" s="98"/>
    </row>
    <row r="254" spans="1:2">
      <c r="A254" s="108"/>
      <c r="B254" s="98"/>
    </row>
    <row r="255" spans="1:2">
      <c r="A255" s="108"/>
      <c r="B255" s="98"/>
    </row>
    <row r="256" spans="1:2">
      <c r="A256" s="108"/>
      <c r="B256" s="98"/>
    </row>
    <row r="257" spans="1:2">
      <c r="A257" s="108"/>
      <c r="B257" s="98"/>
    </row>
    <row r="258" spans="1:2">
      <c r="A258" s="108"/>
      <c r="B258" s="98"/>
    </row>
    <row r="259" spans="1:2">
      <c r="A259" s="108"/>
      <c r="B259" s="98"/>
    </row>
    <row r="260" spans="1:2">
      <c r="A260" s="108"/>
      <c r="B260" s="98"/>
    </row>
    <row r="261" spans="1:2">
      <c r="A261" s="108"/>
      <c r="B261" s="98"/>
    </row>
    <row r="262" spans="1:2">
      <c r="A262" s="108"/>
      <c r="B262" s="98"/>
    </row>
    <row r="263" spans="1:2">
      <c r="A263" s="108"/>
      <c r="B263" s="98"/>
    </row>
    <row r="264" spans="1:2">
      <c r="A264" s="108"/>
      <c r="B264" s="98"/>
    </row>
    <row r="265" spans="1:2">
      <c r="A265" s="108"/>
      <c r="B265" s="98"/>
    </row>
    <row r="266" spans="1:2">
      <c r="A266" s="108"/>
      <c r="B266" s="98"/>
    </row>
    <row r="267" spans="1:2">
      <c r="A267" s="108"/>
      <c r="B267" s="98"/>
    </row>
    <row r="268" spans="1:2">
      <c r="A268" s="108"/>
      <c r="B268" s="98"/>
    </row>
    <row r="269" spans="1:2">
      <c r="A269" s="108"/>
      <c r="B269" s="98"/>
    </row>
    <row r="270" spans="1:2">
      <c r="A270" s="108"/>
      <c r="B270" s="98"/>
    </row>
    <row r="271" spans="1:2">
      <c r="A271" s="108"/>
      <c r="B271" s="98"/>
    </row>
    <row r="272" spans="1:2">
      <c r="A272" s="108"/>
      <c r="B272" s="98"/>
    </row>
    <row r="273" spans="1:2">
      <c r="A273" s="108"/>
      <c r="B273" s="98"/>
    </row>
    <row r="274" spans="1:2">
      <c r="A274" s="108"/>
      <c r="B274" s="98"/>
    </row>
    <row r="275" spans="1:2">
      <c r="A275" s="108"/>
      <c r="B275" s="98"/>
    </row>
    <row r="276" spans="1:2">
      <c r="A276" s="108"/>
      <c r="B276" s="98"/>
    </row>
    <row r="277" spans="1:2">
      <c r="A277" s="108"/>
      <c r="B277" s="98"/>
    </row>
    <row r="278" spans="1:2">
      <c r="A278" s="108"/>
      <c r="B278" s="98"/>
    </row>
    <row r="279" spans="1:2">
      <c r="A279" s="108"/>
      <c r="B279" s="98"/>
    </row>
    <row r="280" spans="1:2">
      <c r="A280" s="108"/>
      <c r="B280" s="98"/>
    </row>
    <row r="281" spans="1:2">
      <c r="A281" s="108"/>
      <c r="B281" s="98"/>
    </row>
    <row r="282" spans="1:2">
      <c r="A282" s="108"/>
      <c r="B282" s="98"/>
    </row>
    <row r="283" spans="1:2">
      <c r="A283" s="108"/>
      <c r="B283" s="98"/>
    </row>
    <row r="284" spans="1:2">
      <c r="A284" s="108"/>
      <c r="B284" s="98"/>
    </row>
    <row r="285" spans="1:2">
      <c r="A285" s="108"/>
      <c r="B285" s="98"/>
    </row>
    <row r="286" spans="1:2">
      <c r="A286" s="108"/>
      <c r="B286" s="98"/>
    </row>
    <row r="287" spans="1:2">
      <c r="A287" s="108"/>
      <c r="B287" s="98"/>
    </row>
    <row r="288" spans="1:2">
      <c r="A288" s="108"/>
      <c r="B288" s="98"/>
    </row>
    <row r="289" spans="1:2">
      <c r="A289" s="108"/>
      <c r="B289" s="98"/>
    </row>
    <row r="290" spans="1:2">
      <c r="A290" s="108"/>
      <c r="B290" s="98"/>
    </row>
    <row r="291" spans="1:2">
      <c r="A291" s="108"/>
      <c r="B291" s="98"/>
    </row>
    <row r="292" spans="1:2">
      <c r="A292" s="108"/>
      <c r="B292" s="98"/>
    </row>
    <row r="293" spans="1:2">
      <c r="A293" s="108"/>
      <c r="B293" s="98"/>
    </row>
    <row r="294" spans="1:2">
      <c r="A294" s="108"/>
      <c r="B294" s="98"/>
    </row>
    <row r="295" spans="1:2">
      <c r="A295" s="108"/>
      <c r="B295" s="98"/>
    </row>
    <row r="296" spans="1:2">
      <c r="A296" s="108"/>
      <c r="B296" s="98"/>
    </row>
    <row r="297" spans="1:2">
      <c r="A297" s="108"/>
      <c r="B297" s="98"/>
    </row>
    <row r="298" spans="1:2">
      <c r="A298" s="108"/>
      <c r="B298" s="98"/>
    </row>
    <row r="299" spans="1:2">
      <c r="A299" s="108"/>
      <c r="B299" s="98"/>
    </row>
    <row r="300" spans="1:2">
      <c r="A300" s="108"/>
      <c r="B300" s="98"/>
    </row>
    <row r="301" spans="1:2">
      <c r="A301" s="108"/>
      <c r="B301" s="98"/>
    </row>
    <row r="302" spans="1:2">
      <c r="A302" s="108"/>
      <c r="B302" s="98"/>
    </row>
    <row r="303" spans="1:2">
      <c r="A303" s="108"/>
      <c r="B303" s="98"/>
    </row>
    <row r="304" spans="1:2">
      <c r="A304" s="108"/>
      <c r="B304" s="98"/>
    </row>
    <row r="305" spans="1:2">
      <c r="A305" s="108"/>
      <c r="B305" s="98"/>
    </row>
    <row r="306" spans="1:2">
      <c r="A306" s="108"/>
      <c r="B306" s="98"/>
    </row>
    <row r="307" spans="1:2">
      <c r="A307" s="108"/>
      <c r="B307" s="98"/>
    </row>
    <row r="308" spans="1:2">
      <c r="A308" s="108"/>
      <c r="B308" s="98"/>
    </row>
    <row r="309" spans="1:2">
      <c r="A309" s="108"/>
      <c r="B309" s="98"/>
    </row>
    <row r="310" spans="1:2">
      <c r="A310" s="108"/>
      <c r="B310" s="98"/>
    </row>
    <row r="311" spans="1:2">
      <c r="A311" s="108"/>
      <c r="B311" s="98"/>
    </row>
    <row r="312" spans="1:2">
      <c r="A312" s="108"/>
      <c r="B312" s="98"/>
    </row>
    <row r="313" spans="1:2">
      <c r="A313" s="108"/>
      <c r="B313" s="98"/>
    </row>
    <row r="314" spans="1:2">
      <c r="A314" s="108"/>
      <c r="B314" s="98"/>
    </row>
    <row r="315" spans="1:2">
      <c r="A315" s="108"/>
      <c r="B315" s="98"/>
    </row>
    <row r="316" spans="1:2">
      <c r="A316" s="108"/>
      <c r="B316" s="98"/>
    </row>
    <row r="317" spans="1:2">
      <c r="A317" s="108"/>
      <c r="B317" s="98"/>
    </row>
    <row r="318" spans="1:2">
      <c r="A318" s="108"/>
      <c r="B318" s="98"/>
    </row>
    <row r="319" spans="1:2">
      <c r="A319" s="108"/>
      <c r="B319" s="98"/>
    </row>
    <row r="320" spans="1:2">
      <c r="A320" s="108"/>
      <c r="B320" s="98"/>
    </row>
    <row r="321" spans="1:2">
      <c r="A321" s="108"/>
      <c r="B321" s="98"/>
    </row>
    <row r="322" spans="1:2">
      <c r="A322" s="108"/>
      <c r="B322" s="98"/>
    </row>
    <row r="323" spans="1:2">
      <c r="A323" s="108"/>
      <c r="B323" s="98"/>
    </row>
    <row r="324" spans="1:2">
      <c r="A324" s="108"/>
      <c r="B324" s="98"/>
    </row>
    <row r="325" spans="1:2">
      <c r="A325" s="108"/>
      <c r="B325" s="98"/>
    </row>
    <row r="326" spans="1:2">
      <c r="A326" s="108"/>
      <c r="B326" s="98"/>
    </row>
    <row r="327" spans="1:2">
      <c r="A327" s="108"/>
      <c r="B327" s="98"/>
    </row>
    <row r="328" spans="1:2">
      <c r="A328" s="108"/>
      <c r="B328" s="98"/>
    </row>
    <row r="329" spans="1:2">
      <c r="A329" s="108"/>
      <c r="B329" s="98"/>
    </row>
    <row r="330" spans="1:2">
      <c r="A330" s="108"/>
      <c r="B330" s="98"/>
    </row>
    <row r="331" spans="1:2">
      <c r="A331" s="108"/>
      <c r="B331" s="98"/>
    </row>
    <row r="332" spans="1:2">
      <c r="A332" s="108"/>
      <c r="B332" s="98"/>
    </row>
    <row r="333" spans="1:2">
      <c r="A333" s="108"/>
      <c r="B333" s="98"/>
    </row>
    <row r="334" spans="1:2">
      <c r="A334" s="108"/>
      <c r="B334" s="98"/>
    </row>
    <row r="335" spans="1:2">
      <c r="A335" s="108"/>
      <c r="B335" s="98"/>
    </row>
    <row r="336" spans="1:2">
      <c r="A336" s="108"/>
      <c r="B336" s="98"/>
    </row>
    <row r="337" spans="1:2">
      <c r="A337" s="108"/>
      <c r="B337" s="98"/>
    </row>
    <row r="338" spans="1:2">
      <c r="A338" s="108"/>
      <c r="B338" s="98"/>
    </row>
    <row r="339" spans="1:2">
      <c r="A339" s="108"/>
      <c r="B339" s="98"/>
    </row>
    <row r="340" spans="1:2">
      <c r="A340" s="108"/>
      <c r="B340" s="98"/>
    </row>
    <row r="341" spans="1:2">
      <c r="A341" s="108"/>
      <c r="B341" s="98"/>
    </row>
    <row r="342" spans="1:2">
      <c r="A342" s="108"/>
      <c r="B342" s="98"/>
    </row>
    <row r="343" spans="1:2">
      <c r="A343" s="108"/>
      <c r="B343" s="98"/>
    </row>
    <row r="344" spans="1:2">
      <c r="A344" s="108"/>
      <c r="B344" s="98"/>
    </row>
    <row r="345" spans="1:2">
      <c r="A345" s="108"/>
      <c r="B345" s="98"/>
    </row>
    <row r="346" spans="1:2">
      <c r="A346" s="108"/>
      <c r="B346" s="98"/>
    </row>
    <row r="347" spans="1:2">
      <c r="A347" s="108"/>
      <c r="B347" s="98"/>
    </row>
    <row r="348" spans="1:2">
      <c r="A348" s="108"/>
      <c r="B348" s="98"/>
    </row>
    <row r="349" spans="1:2">
      <c r="A349" s="108"/>
      <c r="B349" s="98"/>
    </row>
    <row r="350" spans="1:2">
      <c r="A350" s="108"/>
      <c r="B350" s="98"/>
    </row>
    <row r="351" spans="1:2">
      <c r="A351" s="108"/>
      <c r="B351" s="98"/>
    </row>
    <row r="352" spans="1:2">
      <c r="A352" s="108"/>
      <c r="B352" s="98"/>
    </row>
    <row r="353" spans="1:2">
      <c r="A353" s="108"/>
      <c r="B353" s="98"/>
    </row>
    <row r="354" spans="1:2">
      <c r="A354" s="108"/>
      <c r="B354" s="98"/>
    </row>
    <row r="355" spans="1:2">
      <c r="A355" s="108"/>
      <c r="B355" s="98"/>
    </row>
    <row r="356" spans="1:2">
      <c r="A356" s="108"/>
      <c r="B356" s="98"/>
    </row>
    <row r="357" spans="1:2">
      <c r="A357" s="108"/>
      <c r="B357" s="98"/>
    </row>
    <row r="358" spans="1:2">
      <c r="A358" s="108"/>
      <c r="B358" s="98"/>
    </row>
    <row r="359" spans="1:2">
      <c r="A359" s="108"/>
      <c r="B359" s="98"/>
    </row>
    <row r="360" spans="1:2">
      <c r="A360" s="108"/>
      <c r="B360" s="98"/>
    </row>
    <row r="361" spans="1:2">
      <c r="A361" s="108"/>
      <c r="B361" s="98"/>
    </row>
    <row r="362" spans="1:2">
      <c r="A362" s="108"/>
      <c r="B362" s="98"/>
    </row>
    <row r="363" spans="1:2">
      <c r="A363" s="108"/>
      <c r="B363" s="98"/>
    </row>
    <row r="364" spans="1:2">
      <c r="A364" s="108"/>
      <c r="B364" s="98"/>
    </row>
    <row r="365" spans="1:2">
      <c r="A365" s="108"/>
      <c r="B365" s="98"/>
    </row>
    <row r="366" spans="1:2">
      <c r="A366" s="108"/>
      <c r="B366" s="98"/>
    </row>
    <row r="367" spans="1:2">
      <c r="A367" s="108"/>
      <c r="B367" s="98"/>
    </row>
    <row r="368" spans="1:2">
      <c r="A368" s="108"/>
      <c r="B368" s="98"/>
    </row>
    <row r="369" spans="1:2">
      <c r="A369" s="108"/>
      <c r="B369" s="98"/>
    </row>
    <row r="370" spans="1:2">
      <c r="A370" s="108"/>
      <c r="B370" s="98"/>
    </row>
    <row r="371" spans="1:2">
      <c r="A371" s="108"/>
      <c r="B371" s="98"/>
    </row>
    <row r="372" spans="1:2">
      <c r="A372" s="108"/>
      <c r="B372" s="98"/>
    </row>
    <row r="373" spans="1:2">
      <c r="A373" s="108"/>
      <c r="B373" s="98"/>
    </row>
    <row r="374" spans="1:2">
      <c r="A374" s="108"/>
      <c r="B374" s="98"/>
    </row>
  </sheetData>
  <sheetProtection password="CF7A" sheet="1" objects="1" scenarios="1"/>
  <dataValidations count="1">
    <dataValidation type="list" allowBlank="1" showInputMessage="1" showErrorMessage="1" sqref="IO65090 WVA982594 WLE982594 WBI982594 VRM982594 VHQ982594 UXU982594 UNY982594 UEC982594 TUG982594 TKK982594 TAO982594 SQS982594 SGW982594 RXA982594 RNE982594 RDI982594 QTM982594 QJQ982594 PZU982594 PPY982594 PGC982594 OWG982594 OMK982594 OCO982594 NSS982594 NIW982594 MZA982594 MPE982594 MFI982594 LVM982594 LLQ982594 LBU982594 KRY982594 KIC982594 JYG982594 JOK982594 JEO982594 IUS982594 IKW982594 IBA982594 HRE982594 HHI982594 GXM982594 GNQ982594 GDU982594 FTY982594 FKC982594 FAG982594 EQK982594 EGO982594 DWS982594 DMW982594 DDA982594 CTE982594 CJI982594 BZM982594 BPQ982594 BFU982594 AVY982594 AMC982594 ACG982594 SK982594 IO982594 C982594 WVA917058 WLE917058 WBI917058 VRM917058 VHQ917058 UXU917058 UNY917058 UEC917058 TUG917058 TKK917058 TAO917058 SQS917058 SGW917058 RXA917058 RNE917058 RDI917058 QTM917058 QJQ917058 PZU917058 PPY917058 PGC917058 OWG917058 OMK917058 OCO917058 NSS917058 NIW917058 MZA917058 MPE917058 MFI917058 LVM917058 LLQ917058 LBU917058 KRY917058 KIC917058 JYG917058 JOK917058 JEO917058 IUS917058 IKW917058 IBA917058 HRE917058 HHI917058 GXM917058 GNQ917058 GDU917058 FTY917058 FKC917058 FAG917058 EQK917058 EGO917058 DWS917058 DMW917058 DDA917058 CTE917058 CJI917058 BZM917058 BPQ917058 BFU917058 AVY917058 AMC917058 ACG917058 SK917058 IO917058 C917058 WVA851522 WLE851522 WBI851522 VRM851522 VHQ851522 UXU851522 UNY851522 UEC851522 TUG851522 TKK851522 TAO851522 SQS851522 SGW851522 RXA851522 RNE851522 RDI851522 QTM851522 QJQ851522 PZU851522 PPY851522 PGC851522 OWG851522 OMK851522 OCO851522 NSS851522 NIW851522 MZA851522 MPE851522 MFI851522 LVM851522 LLQ851522 LBU851522 KRY851522 KIC851522 JYG851522 JOK851522 JEO851522 IUS851522 IKW851522 IBA851522 HRE851522 HHI851522 GXM851522 GNQ851522 GDU851522 FTY851522 FKC851522 FAG851522 EQK851522 EGO851522 DWS851522 DMW851522 DDA851522 CTE851522 CJI851522 BZM851522 BPQ851522 BFU851522 AVY851522 AMC851522 ACG851522 SK851522 IO851522 C851522 WVA785986 WLE785986 WBI785986 VRM785986 VHQ785986 UXU785986 UNY785986 UEC785986 TUG785986 TKK785986 TAO785986 SQS785986 SGW785986 RXA785986 RNE785986 RDI785986 QTM785986 QJQ785986 PZU785986 PPY785986 PGC785986 OWG785986 OMK785986 OCO785986 NSS785986 NIW785986 MZA785986 MPE785986 MFI785986 LVM785986 LLQ785986 LBU785986 KRY785986 KIC785986 JYG785986 JOK785986 JEO785986 IUS785986 IKW785986 IBA785986 HRE785986 HHI785986 GXM785986 GNQ785986 GDU785986 FTY785986 FKC785986 FAG785986 EQK785986 EGO785986 DWS785986 DMW785986 DDA785986 CTE785986 CJI785986 BZM785986 BPQ785986 BFU785986 AVY785986 AMC785986 ACG785986 SK785986 IO785986 C785986 WVA720450 WLE720450 WBI720450 VRM720450 VHQ720450 UXU720450 UNY720450 UEC720450 TUG720450 TKK720450 TAO720450 SQS720450 SGW720450 RXA720450 RNE720450 RDI720450 QTM720450 QJQ720450 PZU720450 PPY720450 PGC720450 OWG720450 OMK720450 OCO720450 NSS720450 NIW720450 MZA720450 MPE720450 MFI720450 LVM720450 LLQ720450 LBU720450 KRY720450 KIC720450 JYG720450 JOK720450 JEO720450 IUS720450 IKW720450 IBA720450 HRE720450 HHI720450 GXM720450 GNQ720450 GDU720450 FTY720450 FKC720450 FAG720450 EQK720450 EGO720450 DWS720450 DMW720450 DDA720450 CTE720450 CJI720450 BZM720450 BPQ720450 BFU720450 AVY720450 AMC720450 ACG720450 SK720450 IO720450 C720450 WVA654914 WLE654914 WBI654914 VRM654914 VHQ654914 UXU654914 UNY654914 UEC654914 TUG654914 TKK654914 TAO654914 SQS654914 SGW654914 RXA654914 RNE654914 RDI654914 QTM654914 QJQ654914 PZU654914 PPY654914 PGC654914 OWG654914 OMK654914 OCO654914 NSS654914 NIW654914 MZA654914 MPE654914 MFI654914 LVM654914 LLQ654914 LBU654914 KRY654914 KIC654914 JYG654914 JOK654914 JEO654914 IUS654914 IKW654914 IBA654914 HRE654914 HHI654914 GXM654914 GNQ654914 GDU654914 FTY654914 FKC654914 FAG654914 EQK654914 EGO654914 DWS654914 DMW654914 DDA654914 CTE654914 CJI654914 BZM654914 BPQ654914 BFU654914 AVY654914 AMC654914 ACG654914 SK654914 IO654914 C654914 WVA589378 WLE589378 WBI589378 VRM589378 VHQ589378 UXU589378 UNY589378 UEC589378 TUG589378 TKK589378 TAO589378 SQS589378 SGW589378 RXA589378 RNE589378 RDI589378 QTM589378 QJQ589378 PZU589378 PPY589378 PGC589378 OWG589378 OMK589378 OCO589378 NSS589378 NIW589378 MZA589378 MPE589378 MFI589378 LVM589378 LLQ589378 LBU589378 KRY589378 KIC589378 JYG589378 JOK589378 JEO589378 IUS589378 IKW589378 IBA589378 HRE589378 HHI589378 GXM589378 GNQ589378 GDU589378 FTY589378 FKC589378 FAG589378 EQK589378 EGO589378 DWS589378 DMW589378 DDA589378 CTE589378 CJI589378 BZM589378 BPQ589378 BFU589378 AVY589378 AMC589378 ACG589378 SK589378 IO589378 C589378 WVA523842 WLE523842 WBI523842 VRM523842 VHQ523842 UXU523842 UNY523842 UEC523842 TUG523842 TKK523842 TAO523842 SQS523842 SGW523842 RXA523842 RNE523842 RDI523842 QTM523842 QJQ523842 PZU523842 PPY523842 PGC523842 OWG523842 OMK523842 OCO523842 NSS523842 NIW523842 MZA523842 MPE523842 MFI523842 LVM523842 LLQ523842 LBU523842 KRY523842 KIC523842 JYG523842 JOK523842 JEO523842 IUS523842 IKW523842 IBA523842 HRE523842 HHI523842 GXM523842 GNQ523842 GDU523842 FTY523842 FKC523842 FAG523842 EQK523842 EGO523842 DWS523842 DMW523842 DDA523842 CTE523842 CJI523842 BZM523842 BPQ523842 BFU523842 AVY523842 AMC523842 ACG523842 SK523842 IO523842 C523842 WVA458306 WLE458306 WBI458306 VRM458306 VHQ458306 UXU458306 UNY458306 UEC458306 TUG458306 TKK458306 TAO458306 SQS458306 SGW458306 RXA458306 RNE458306 RDI458306 QTM458306 QJQ458306 PZU458306 PPY458306 PGC458306 OWG458306 OMK458306 OCO458306 NSS458306 NIW458306 MZA458306 MPE458306 MFI458306 LVM458306 LLQ458306 LBU458306 KRY458306 KIC458306 JYG458306 JOK458306 JEO458306 IUS458306 IKW458306 IBA458306 HRE458306 HHI458306 GXM458306 GNQ458306 GDU458306 FTY458306 FKC458306 FAG458306 EQK458306 EGO458306 DWS458306 DMW458306 DDA458306 CTE458306 CJI458306 BZM458306 BPQ458306 BFU458306 AVY458306 AMC458306 ACG458306 SK458306 IO458306 C458306 WVA392770 WLE392770 WBI392770 VRM392770 VHQ392770 UXU392770 UNY392770 UEC392770 TUG392770 TKK392770 TAO392770 SQS392770 SGW392770 RXA392770 RNE392770 RDI392770 QTM392770 QJQ392770 PZU392770 PPY392770 PGC392770 OWG392770 OMK392770 OCO392770 NSS392770 NIW392770 MZA392770 MPE392770 MFI392770 LVM392770 LLQ392770 LBU392770 KRY392770 KIC392770 JYG392770 JOK392770 JEO392770 IUS392770 IKW392770 IBA392770 HRE392770 HHI392770 GXM392770 GNQ392770 GDU392770 FTY392770 FKC392770 FAG392770 EQK392770 EGO392770 DWS392770 DMW392770 DDA392770 CTE392770 CJI392770 BZM392770 BPQ392770 BFU392770 AVY392770 AMC392770 ACG392770 SK392770 IO392770 C392770 WVA327234 WLE327234 WBI327234 VRM327234 VHQ327234 UXU327234 UNY327234 UEC327234 TUG327234 TKK327234 TAO327234 SQS327234 SGW327234 RXA327234 RNE327234 RDI327234 QTM327234 QJQ327234 PZU327234 PPY327234 PGC327234 OWG327234 OMK327234 OCO327234 NSS327234 NIW327234 MZA327234 MPE327234 MFI327234 LVM327234 LLQ327234 LBU327234 KRY327234 KIC327234 JYG327234 JOK327234 JEO327234 IUS327234 IKW327234 IBA327234 HRE327234 HHI327234 GXM327234 GNQ327234 GDU327234 FTY327234 FKC327234 FAG327234 EQK327234 EGO327234 DWS327234 DMW327234 DDA327234 CTE327234 CJI327234 BZM327234 BPQ327234 BFU327234 AVY327234 AMC327234 ACG327234 SK327234 IO327234 C327234 WVA261698 WLE261698 WBI261698 VRM261698 VHQ261698 UXU261698 UNY261698 UEC261698 TUG261698 TKK261698 TAO261698 SQS261698 SGW261698 RXA261698 RNE261698 RDI261698 QTM261698 QJQ261698 PZU261698 PPY261698 PGC261698 OWG261698 OMK261698 OCO261698 NSS261698 NIW261698 MZA261698 MPE261698 MFI261698 LVM261698 LLQ261698 LBU261698 KRY261698 KIC261698 JYG261698 JOK261698 JEO261698 IUS261698 IKW261698 IBA261698 HRE261698 HHI261698 GXM261698 GNQ261698 GDU261698 FTY261698 FKC261698 FAG261698 EQK261698 EGO261698 DWS261698 DMW261698 DDA261698 CTE261698 CJI261698 BZM261698 BPQ261698 BFU261698 AVY261698 AMC261698 ACG261698 SK261698 IO261698 C261698 WVA196162 WLE196162 WBI196162 VRM196162 VHQ196162 UXU196162 UNY196162 UEC196162 TUG196162 TKK196162 TAO196162 SQS196162 SGW196162 RXA196162 RNE196162 RDI196162 QTM196162 QJQ196162 PZU196162 PPY196162 PGC196162 OWG196162 OMK196162 OCO196162 NSS196162 NIW196162 MZA196162 MPE196162 MFI196162 LVM196162 LLQ196162 LBU196162 KRY196162 KIC196162 JYG196162 JOK196162 JEO196162 IUS196162 IKW196162 IBA196162 HRE196162 HHI196162 GXM196162 GNQ196162 GDU196162 FTY196162 FKC196162 FAG196162 EQK196162 EGO196162 DWS196162 DMW196162 DDA196162 CTE196162 CJI196162 BZM196162 BPQ196162 BFU196162 AVY196162 AMC196162 ACG196162 SK196162 IO196162 C196162 WVA130626 WLE130626 WBI130626 VRM130626 VHQ130626 UXU130626 UNY130626 UEC130626 TUG130626 TKK130626 TAO130626 SQS130626 SGW130626 RXA130626 RNE130626 RDI130626 QTM130626 QJQ130626 PZU130626 PPY130626 PGC130626 OWG130626 OMK130626 OCO130626 NSS130626 NIW130626 MZA130626 MPE130626 MFI130626 LVM130626 LLQ130626 LBU130626 KRY130626 KIC130626 JYG130626 JOK130626 JEO130626 IUS130626 IKW130626 IBA130626 HRE130626 HHI130626 GXM130626 GNQ130626 GDU130626 FTY130626 FKC130626 FAG130626 EQK130626 EGO130626 DWS130626 DMW130626 DDA130626 CTE130626 CJI130626 BZM130626 BPQ130626 BFU130626 AVY130626 AMC130626 ACG130626 SK130626 IO130626 C130626 WVA65090 WLE65090 WBI65090 VRM65090 VHQ65090 UXU65090 UNY65090 UEC65090 TUG65090 TKK65090 TAO65090 SQS65090 SGW65090 RXA65090 RNE65090 RDI65090 QTM65090 QJQ65090 PZU65090 PPY65090 PGC65090 OWG65090 OMK65090 OCO65090 NSS65090 NIW65090 MZA65090 MPE65090 MFI65090 LVM65090 LLQ65090 LBU65090 KRY65090 KIC65090 JYG65090 JOK65090 JEO65090 IUS65090 IKW65090 IBA65090 HRE65090 HHI65090 GXM65090 GNQ65090 GDU65090 FTY65090 FKC65090 FAG65090 EQK65090 EGO65090 DWS65090 DMW65090 DDA65090 CTE65090 CJI65090 BZM65090 BPQ65090 BFU65090 AVY65090 AMC65090 ACG65090 SK65090 C65090">
      <formula1>#REF!</formula1>
    </dataValidation>
  </dataValidations>
  <pageMargins left="0.35433070866141736" right="0.15748031496062992" top="0.39370078740157483" bottom="0.39370078740157483" header="0.31496062992125984" footer="0.11811023622047245"/>
  <pageSetup paperSize="9" orientation="landscape" r:id="rId1"/>
  <headerFooter alignWithMargins="0">
    <oddHeader>&amp;R&amp;"Times New Roman,Regular"&amp;P</oddHeader>
    <oddFooter>&amp;C&amp;"Times New Roman,Regular"&amp;F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4"/>
  <sheetViews>
    <sheetView zoomScaleNormal="100" workbookViewId="0">
      <selection activeCell="D33" sqref="D33"/>
    </sheetView>
  </sheetViews>
  <sheetFormatPr defaultRowHeight="12.75"/>
  <cols>
    <col min="1" max="1" width="8.85546875" style="1" customWidth="1"/>
    <col min="2" max="2" width="34.5703125" style="5" customWidth="1"/>
    <col min="3" max="3" width="11.7109375" style="5" customWidth="1"/>
    <col min="4" max="4" width="74.140625" style="7" customWidth="1"/>
    <col min="5" max="10" width="9.140625" style="5"/>
    <col min="11" max="11" width="9.140625" style="5" hidden="1" customWidth="1"/>
    <col min="12" max="256" width="9.140625" style="5"/>
    <col min="257" max="257" width="9.140625" style="5" customWidth="1"/>
    <col min="258" max="258" width="32.85546875" style="5" customWidth="1"/>
    <col min="259" max="259" width="20.140625" style="5" customWidth="1"/>
    <col min="260" max="260" width="52.85546875" style="5" customWidth="1"/>
    <col min="261" max="266" width="9.140625" style="5"/>
    <col min="267" max="267" width="0" style="5" hidden="1" customWidth="1"/>
    <col min="268" max="512" width="9.140625" style="5"/>
    <col min="513" max="513" width="9.140625" style="5" customWidth="1"/>
    <col min="514" max="514" width="32.85546875" style="5" customWidth="1"/>
    <col min="515" max="515" width="20.140625" style="5" customWidth="1"/>
    <col min="516" max="516" width="52.85546875" style="5" customWidth="1"/>
    <col min="517" max="522" width="9.140625" style="5"/>
    <col min="523" max="523" width="0" style="5" hidden="1" customWidth="1"/>
    <col min="524" max="768" width="9.140625" style="5"/>
    <col min="769" max="769" width="9.140625" style="5" customWidth="1"/>
    <col min="770" max="770" width="32.85546875" style="5" customWidth="1"/>
    <col min="771" max="771" width="20.140625" style="5" customWidth="1"/>
    <col min="772" max="772" width="52.85546875" style="5" customWidth="1"/>
    <col min="773" max="778" width="9.140625" style="5"/>
    <col min="779" max="779" width="0" style="5" hidden="1" customWidth="1"/>
    <col min="780" max="1024" width="9.140625" style="5"/>
    <col min="1025" max="1025" width="9.140625" style="5" customWidth="1"/>
    <col min="1026" max="1026" width="32.85546875" style="5" customWidth="1"/>
    <col min="1027" max="1027" width="20.140625" style="5" customWidth="1"/>
    <col min="1028" max="1028" width="52.85546875" style="5" customWidth="1"/>
    <col min="1029" max="1034" width="9.140625" style="5"/>
    <col min="1035" max="1035" width="0" style="5" hidden="1" customWidth="1"/>
    <col min="1036" max="1280" width="9.140625" style="5"/>
    <col min="1281" max="1281" width="9.140625" style="5" customWidth="1"/>
    <col min="1282" max="1282" width="32.85546875" style="5" customWidth="1"/>
    <col min="1283" max="1283" width="20.140625" style="5" customWidth="1"/>
    <col min="1284" max="1284" width="52.85546875" style="5" customWidth="1"/>
    <col min="1285" max="1290" width="9.140625" style="5"/>
    <col min="1291" max="1291" width="0" style="5" hidden="1" customWidth="1"/>
    <col min="1292" max="1536" width="9.140625" style="5"/>
    <col min="1537" max="1537" width="9.140625" style="5" customWidth="1"/>
    <col min="1538" max="1538" width="32.85546875" style="5" customWidth="1"/>
    <col min="1539" max="1539" width="20.140625" style="5" customWidth="1"/>
    <col min="1540" max="1540" width="52.85546875" style="5" customWidth="1"/>
    <col min="1541" max="1546" width="9.140625" style="5"/>
    <col min="1547" max="1547" width="0" style="5" hidden="1" customWidth="1"/>
    <col min="1548" max="1792" width="9.140625" style="5"/>
    <col min="1793" max="1793" width="9.140625" style="5" customWidth="1"/>
    <col min="1794" max="1794" width="32.85546875" style="5" customWidth="1"/>
    <col min="1795" max="1795" width="20.140625" style="5" customWidth="1"/>
    <col min="1796" max="1796" width="52.85546875" style="5" customWidth="1"/>
    <col min="1797" max="1802" width="9.140625" style="5"/>
    <col min="1803" max="1803" width="0" style="5" hidden="1" customWidth="1"/>
    <col min="1804" max="2048" width="9.140625" style="5"/>
    <col min="2049" max="2049" width="9.140625" style="5" customWidth="1"/>
    <col min="2050" max="2050" width="32.85546875" style="5" customWidth="1"/>
    <col min="2051" max="2051" width="20.140625" style="5" customWidth="1"/>
    <col min="2052" max="2052" width="52.85546875" style="5" customWidth="1"/>
    <col min="2053" max="2058" width="9.140625" style="5"/>
    <col min="2059" max="2059" width="0" style="5" hidden="1" customWidth="1"/>
    <col min="2060" max="2304" width="9.140625" style="5"/>
    <col min="2305" max="2305" width="9.140625" style="5" customWidth="1"/>
    <col min="2306" max="2306" width="32.85546875" style="5" customWidth="1"/>
    <col min="2307" max="2307" width="20.140625" style="5" customWidth="1"/>
    <col min="2308" max="2308" width="52.85546875" style="5" customWidth="1"/>
    <col min="2309" max="2314" width="9.140625" style="5"/>
    <col min="2315" max="2315" width="0" style="5" hidden="1" customWidth="1"/>
    <col min="2316" max="2560" width="9.140625" style="5"/>
    <col min="2561" max="2561" width="9.140625" style="5" customWidth="1"/>
    <col min="2562" max="2562" width="32.85546875" style="5" customWidth="1"/>
    <col min="2563" max="2563" width="20.140625" style="5" customWidth="1"/>
    <col min="2564" max="2564" width="52.85546875" style="5" customWidth="1"/>
    <col min="2565" max="2570" width="9.140625" style="5"/>
    <col min="2571" max="2571" width="0" style="5" hidden="1" customWidth="1"/>
    <col min="2572" max="2816" width="9.140625" style="5"/>
    <col min="2817" max="2817" width="9.140625" style="5" customWidth="1"/>
    <col min="2818" max="2818" width="32.85546875" style="5" customWidth="1"/>
    <col min="2819" max="2819" width="20.140625" style="5" customWidth="1"/>
    <col min="2820" max="2820" width="52.85546875" style="5" customWidth="1"/>
    <col min="2821" max="2826" width="9.140625" style="5"/>
    <col min="2827" max="2827" width="0" style="5" hidden="1" customWidth="1"/>
    <col min="2828" max="3072" width="9.140625" style="5"/>
    <col min="3073" max="3073" width="9.140625" style="5" customWidth="1"/>
    <col min="3074" max="3074" width="32.85546875" style="5" customWidth="1"/>
    <col min="3075" max="3075" width="20.140625" style="5" customWidth="1"/>
    <col min="3076" max="3076" width="52.85546875" style="5" customWidth="1"/>
    <col min="3077" max="3082" width="9.140625" style="5"/>
    <col min="3083" max="3083" width="0" style="5" hidden="1" customWidth="1"/>
    <col min="3084" max="3328" width="9.140625" style="5"/>
    <col min="3329" max="3329" width="9.140625" style="5" customWidth="1"/>
    <col min="3330" max="3330" width="32.85546875" style="5" customWidth="1"/>
    <col min="3331" max="3331" width="20.140625" style="5" customWidth="1"/>
    <col min="3332" max="3332" width="52.85546875" style="5" customWidth="1"/>
    <col min="3333" max="3338" width="9.140625" style="5"/>
    <col min="3339" max="3339" width="0" style="5" hidden="1" customWidth="1"/>
    <col min="3340" max="3584" width="9.140625" style="5"/>
    <col min="3585" max="3585" width="9.140625" style="5" customWidth="1"/>
    <col min="3586" max="3586" width="32.85546875" style="5" customWidth="1"/>
    <col min="3587" max="3587" width="20.140625" style="5" customWidth="1"/>
    <col min="3588" max="3588" width="52.85546875" style="5" customWidth="1"/>
    <col min="3589" max="3594" width="9.140625" style="5"/>
    <col min="3595" max="3595" width="0" style="5" hidden="1" customWidth="1"/>
    <col min="3596" max="3840" width="9.140625" style="5"/>
    <col min="3841" max="3841" width="9.140625" style="5" customWidth="1"/>
    <col min="3842" max="3842" width="32.85546875" style="5" customWidth="1"/>
    <col min="3843" max="3843" width="20.140625" style="5" customWidth="1"/>
    <col min="3844" max="3844" width="52.85546875" style="5" customWidth="1"/>
    <col min="3845" max="3850" width="9.140625" style="5"/>
    <col min="3851" max="3851" width="0" style="5" hidden="1" customWidth="1"/>
    <col min="3852" max="4096" width="9.140625" style="5"/>
    <col min="4097" max="4097" width="9.140625" style="5" customWidth="1"/>
    <col min="4098" max="4098" width="32.85546875" style="5" customWidth="1"/>
    <col min="4099" max="4099" width="20.140625" style="5" customWidth="1"/>
    <col min="4100" max="4100" width="52.85546875" style="5" customWidth="1"/>
    <col min="4101" max="4106" width="9.140625" style="5"/>
    <col min="4107" max="4107" width="0" style="5" hidden="1" customWidth="1"/>
    <col min="4108" max="4352" width="9.140625" style="5"/>
    <col min="4353" max="4353" width="9.140625" style="5" customWidth="1"/>
    <col min="4354" max="4354" width="32.85546875" style="5" customWidth="1"/>
    <col min="4355" max="4355" width="20.140625" style="5" customWidth="1"/>
    <col min="4356" max="4356" width="52.85546875" style="5" customWidth="1"/>
    <col min="4357" max="4362" width="9.140625" style="5"/>
    <col min="4363" max="4363" width="0" style="5" hidden="1" customWidth="1"/>
    <col min="4364" max="4608" width="9.140625" style="5"/>
    <col min="4609" max="4609" width="9.140625" style="5" customWidth="1"/>
    <col min="4610" max="4610" width="32.85546875" style="5" customWidth="1"/>
    <col min="4611" max="4611" width="20.140625" style="5" customWidth="1"/>
    <col min="4612" max="4612" width="52.85546875" style="5" customWidth="1"/>
    <col min="4613" max="4618" width="9.140625" style="5"/>
    <col min="4619" max="4619" width="0" style="5" hidden="1" customWidth="1"/>
    <col min="4620" max="4864" width="9.140625" style="5"/>
    <col min="4865" max="4865" width="9.140625" style="5" customWidth="1"/>
    <col min="4866" max="4866" width="32.85546875" style="5" customWidth="1"/>
    <col min="4867" max="4867" width="20.140625" style="5" customWidth="1"/>
    <col min="4868" max="4868" width="52.85546875" style="5" customWidth="1"/>
    <col min="4869" max="4874" width="9.140625" style="5"/>
    <col min="4875" max="4875" width="0" style="5" hidden="1" customWidth="1"/>
    <col min="4876" max="5120" width="9.140625" style="5"/>
    <col min="5121" max="5121" width="9.140625" style="5" customWidth="1"/>
    <col min="5122" max="5122" width="32.85546875" style="5" customWidth="1"/>
    <col min="5123" max="5123" width="20.140625" style="5" customWidth="1"/>
    <col min="5124" max="5124" width="52.85546875" style="5" customWidth="1"/>
    <col min="5125" max="5130" width="9.140625" style="5"/>
    <col min="5131" max="5131" width="0" style="5" hidden="1" customWidth="1"/>
    <col min="5132" max="5376" width="9.140625" style="5"/>
    <col min="5377" max="5377" width="9.140625" style="5" customWidth="1"/>
    <col min="5378" max="5378" width="32.85546875" style="5" customWidth="1"/>
    <col min="5379" max="5379" width="20.140625" style="5" customWidth="1"/>
    <col min="5380" max="5380" width="52.85546875" style="5" customWidth="1"/>
    <col min="5381" max="5386" width="9.140625" style="5"/>
    <col min="5387" max="5387" width="0" style="5" hidden="1" customWidth="1"/>
    <col min="5388" max="5632" width="9.140625" style="5"/>
    <col min="5633" max="5633" width="9.140625" style="5" customWidth="1"/>
    <col min="5634" max="5634" width="32.85546875" style="5" customWidth="1"/>
    <col min="5635" max="5635" width="20.140625" style="5" customWidth="1"/>
    <col min="5636" max="5636" width="52.85546875" style="5" customWidth="1"/>
    <col min="5637" max="5642" width="9.140625" style="5"/>
    <col min="5643" max="5643" width="0" style="5" hidden="1" customWidth="1"/>
    <col min="5644" max="5888" width="9.140625" style="5"/>
    <col min="5889" max="5889" width="9.140625" style="5" customWidth="1"/>
    <col min="5890" max="5890" width="32.85546875" style="5" customWidth="1"/>
    <col min="5891" max="5891" width="20.140625" style="5" customWidth="1"/>
    <col min="5892" max="5892" width="52.85546875" style="5" customWidth="1"/>
    <col min="5893" max="5898" width="9.140625" style="5"/>
    <col min="5899" max="5899" width="0" style="5" hidden="1" customWidth="1"/>
    <col min="5900" max="6144" width="9.140625" style="5"/>
    <col min="6145" max="6145" width="9.140625" style="5" customWidth="1"/>
    <col min="6146" max="6146" width="32.85546875" style="5" customWidth="1"/>
    <col min="6147" max="6147" width="20.140625" style="5" customWidth="1"/>
    <col min="6148" max="6148" width="52.85546875" style="5" customWidth="1"/>
    <col min="6149" max="6154" width="9.140625" style="5"/>
    <col min="6155" max="6155" width="0" style="5" hidden="1" customWidth="1"/>
    <col min="6156" max="6400" width="9.140625" style="5"/>
    <col min="6401" max="6401" width="9.140625" style="5" customWidth="1"/>
    <col min="6402" max="6402" width="32.85546875" style="5" customWidth="1"/>
    <col min="6403" max="6403" width="20.140625" style="5" customWidth="1"/>
    <col min="6404" max="6404" width="52.85546875" style="5" customWidth="1"/>
    <col min="6405" max="6410" width="9.140625" style="5"/>
    <col min="6411" max="6411" width="0" style="5" hidden="1" customWidth="1"/>
    <col min="6412" max="6656" width="9.140625" style="5"/>
    <col min="6657" max="6657" width="9.140625" style="5" customWidth="1"/>
    <col min="6658" max="6658" width="32.85546875" style="5" customWidth="1"/>
    <col min="6659" max="6659" width="20.140625" style="5" customWidth="1"/>
    <col min="6660" max="6660" width="52.85546875" style="5" customWidth="1"/>
    <col min="6661" max="6666" width="9.140625" style="5"/>
    <col min="6667" max="6667" width="0" style="5" hidden="1" customWidth="1"/>
    <col min="6668" max="6912" width="9.140625" style="5"/>
    <col min="6913" max="6913" width="9.140625" style="5" customWidth="1"/>
    <col min="6914" max="6914" width="32.85546875" style="5" customWidth="1"/>
    <col min="6915" max="6915" width="20.140625" style="5" customWidth="1"/>
    <col min="6916" max="6916" width="52.85546875" style="5" customWidth="1"/>
    <col min="6917" max="6922" width="9.140625" style="5"/>
    <col min="6923" max="6923" width="0" style="5" hidden="1" customWidth="1"/>
    <col min="6924" max="7168" width="9.140625" style="5"/>
    <col min="7169" max="7169" width="9.140625" style="5" customWidth="1"/>
    <col min="7170" max="7170" width="32.85546875" style="5" customWidth="1"/>
    <col min="7171" max="7171" width="20.140625" style="5" customWidth="1"/>
    <col min="7172" max="7172" width="52.85546875" style="5" customWidth="1"/>
    <col min="7173" max="7178" width="9.140625" style="5"/>
    <col min="7179" max="7179" width="0" style="5" hidden="1" customWidth="1"/>
    <col min="7180" max="7424" width="9.140625" style="5"/>
    <col min="7425" max="7425" width="9.140625" style="5" customWidth="1"/>
    <col min="7426" max="7426" width="32.85546875" style="5" customWidth="1"/>
    <col min="7427" max="7427" width="20.140625" style="5" customWidth="1"/>
    <col min="7428" max="7428" width="52.85546875" style="5" customWidth="1"/>
    <col min="7429" max="7434" width="9.140625" style="5"/>
    <col min="7435" max="7435" width="0" style="5" hidden="1" customWidth="1"/>
    <col min="7436" max="7680" width="9.140625" style="5"/>
    <col min="7681" max="7681" width="9.140625" style="5" customWidth="1"/>
    <col min="7682" max="7682" width="32.85546875" style="5" customWidth="1"/>
    <col min="7683" max="7683" width="20.140625" style="5" customWidth="1"/>
    <col min="7684" max="7684" width="52.85546875" style="5" customWidth="1"/>
    <col min="7685" max="7690" width="9.140625" style="5"/>
    <col min="7691" max="7691" width="0" style="5" hidden="1" customWidth="1"/>
    <col min="7692" max="7936" width="9.140625" style="5"/>
    <col min="7937" max="7937" width="9.140625" style="5" customWidth="1"/>
    <col min="7938" max="7938" width="32.85546875" style="5" customWidth="1"/>
    <col min="7939" max="7939" width="20.140625" style="5" customWidth="1"/>
    <col min="7940" max="7940" width="52.85546875" style="5" customWidth="1"/>
    <col min="7941" max="7946" width="9.140625" style="5"/>
    <col min="7947" max="7947" width="0" style="5" hidden="1" customWidth="1"/>
    <col min="7948" max="8192" width="9.140625" style="5"/>
    <col min="8193" max="8193" width="9.140625" style="5" customWidth="1"/>
    <col min="8194" max="8194" width="32.85546875" style="5" customWidth="1"/>
    <col min="8195" max="8195" width="20.140625" style="5" customWidth="1"/>
    <col min="8196" max="8196" width="52.85546875" style="5" customWidth="1"/>
    <col min="8197" max="8202" width="9.140625" style="5"/>
    <col min="8203" max="8203" width="0" style="5" hidden="1" customWidth="1"/>
    <col min="8204" max="8448" width="9.140625" style="5"/>
    <col min="8449" max="8449" width="9.140625" style="5" customWidth="1"/>
    <col min="8450" max="8450" width="32.85546875" style="5" customWidth="1"/>
    <col min="8451" max="8451" width="20.140625" style="5" customWidth="1"/>
    <col min="8452" max="8452" width="52.85546875" style="5" customWidth="1"/>
    <col min="8453" max="8458" width="9.140625" style="5"/>
    <col min="8459" max="8459" width="0" style="5" hidden="1" customWidth="1"/>
    <col min="8460" max="8704" width="9.140625" style="5"/>
    <col min="8705" max="8705" width="9.140625" style="5" customWidth="1"/>
    <col min="8706" max="8706" width="32.85546875" style="5" customWidth="1"/>
    <col min="8707" max="8707" width="20.140625" style="5" customWidth="1"/>
    <col min="8708" max="8708" width="52.85546875" style="5" customWidth="1"/>
    <col min="8709" max="8714" width="9.140625" style="5"/>
    <col min="8715" max="8715" width="0" style="5" hidden="1" customWidth="1"/>
    <col min="8716" max="8960" width="9.140625" style="5"/>
    <col min="8961" max="8961" width="9.140625" style="5" customWidth="1"/>
    <col min="8962" max="8962" width="32.85546875" style="5" customWidth="1"/>
    <col min="8963" max="8963" width="20.140625" style="5" customWidth="1"/>
    <col min="8964" max="8964" width="52.85546875" style="5" customWidth="1"/>
    <col min="8965" max="8970" width="9.140625" style="5"/>
    <col min="8971" max="8971" width="0" style="5" hidden="1" customWidth="1"/>
    <col min="8972" max="9216" width="9.140625" style="5"/>
    <col min="9217" max="9217" width="9.140625" style="5" customWidth="1"/>
    <col min="9218" max="9218" width="32.85546875" style="5" customWidth="1"/>
    <col min="9219" max="9219" width="20.140625" style="5" customWidth="1"/>
    <col min="9220" max="9220" width="52.85546875" style="5" customWidth="1"/>
    <col min="9221" max="9226" width="9.140625" style="5"/>
    <col min="9227" max="9227" width="0" style="5" hidden="1" customWidth="1"/>
    <col min="9228" max="9472" width="9.140625" style="5"/>
    <col min="9473" max="9473" width="9.140625" style="5" customWidth="1"/>
    <col min="9474" max="9474" width="32.85546875" style="5" customWidth="1"/>
    <col min="9475" max="9475" width="20.140625" style="5" customWidth="1"/>
    <col min="9476" max="9476" width="52.85546875" style="5" customWidth="1"/>
    <col min="9477" max="9482" width="9.140625" style="5"/>
    <col min="9483" max="9483" width="0" style="5" hidden="1" customWidth="1"/>
    <col min="9484" max="9728" width="9.140625" style="5"/>
    <col min="9729" max="9729" width="9.140625" style="5" customWidth="1"/>
    <col min="9730" max="9730" width="32.85546875" style="5" customWidth="1"/>
    <col min="9731" max="9731" width="20.140625" style="5" customWidth="1"/>
    <col min="9732" max="9732" width="52.85546875" style="5" customWidth="1"/>
    <col min="9733" max="9738" width="9.140625" style="5"/>
    <col min="9739" max="9739" width="0" style="5" hidden="1" customWidth="1"/>
    <col min="9740" max="9984" width="9.140625" style="5"/>
    <col min="9985" max="9985" width="9.140625" style="5" customWidth="1"/>
    <col min="9986" max="9986" width="32.85546875" style="5" customWidth="1"/>
    <col min="9987" max="9987" width="20.140625" style="5" customWidth="1"/>
    <col min="9988" max="9988" width="52.85546875" style="5" customWidth="1"/>
    <col min="9989" max="9994" width="9.140625" style="5"/>
    <col min="9995" max="9995" width="0" style="5" hidden="1" customWidth="1"/>
    <col min="9996" max="10240" width="9.140625" style="5"/>
    <col min="10241" max="10241" width="9.140625" style="5" customWidth="1"/>
    <col min="10242" max="10242" width="32.85546875" style="5" customWidth="1"/>
    <col min="10243" max="10243" width="20.140625" style="5" customWidth="1"/>
    <col min="10244" max="10244" width="52.85546875" style="5" customWidth="1"/>
    <col min="10245" max="10250" width="9.140625" style="5"/>
    <col min="10251" max="10251" width="0" style="5" hidden="1" customWidth="1"/>
    <col min="10252" max="10496" width="9.140625" style="5"/>
    <col min="10497" max="10497" width="9.140625" style="5" customWidth="1"/>
    <col min="10498" max="10498" width="32.85546875" style="5" customWidth="1"/>
    <col min="10499" max="10499" width="20.140625" style="5" customWidth="1"/>
    <col min="10500" max="10500" width="52.85546875" style="5" customWidth="1"/>
    <col min="10501" max="10506" width="9.140625" style="5"/>
    <col min="10507" max="10507" width="0" style="5" hidden="1" customWidth="1"/>
    <col min="10508" max="10752" width="9.140625" style="5"/>
    <col min="10753" max="10753" width="9.140625" style="5" customWidth="1"/>
    <col min="10754" max="10754" width="32.85546875" style="5" customWidth="1"/>
    <col min="10755" max="10755" width="20.140625" style="5" customWidth="1"/>
    <col min="10756" max="10756" width="52.85546875" style="5" customWidth="1"/>
    <col min="10757" max="10762" width="9.140625" style="5"/>
    <col min="10763" max="10763" width="0" style="5" hidden="1" customWidth="1"/>
    <col min="10764" max="11008" width="9.140625" style="5"/>
    <col min="11009" max="11009" width="9.140625" style="5" customWidth="1"/>
    <col min="11010" max="11010" width="32.85546875" style="5" customWidth="1"/>
    <col min="11011" max="11011" width="20.140625" style="5" customWidth="1"/>
    <col min="11012" max="11012" width="52.85546875" style="5" customWidth="1"/>
    <col min="11013" max="11018" width="9.140625" style="5"/>
    <col min="11019" max="11019" width="0" style="5" hidden="1" customWidth="1"/>
    <col min="11020" max="11264" width="9.140625" style="5"/>
    <col min="11265" max="11265" width="9.140625" style="5" customWidth="1"/>
    <col min="11266" max="11266" width="32.85546875" style="5" customWidth="1"/>
    <col min="11267" max="11267" width="20.140625" style="5" customWidth="1"/>
    <col min="11268" max="11268" width="52.85546875" style="5" customWidth="1"/>
    <col min="11269" max="11274" width="9.140625" style="5"/>
    <col min="11275" max="11275" width="0" style="5" hidden="1" customWidth="1"/>
    <col min="11276" max="11520" width="9.140625" style="5"/>
    <col min="11521" max="11521" width="9.140625" style="5" customWidth="1"/>
    <col min="11522" max="11522" width="32.85546875" style="5" customWidth="1"/>
    <col min="11523" max="11523" width="20.140625" style="5" customWidth="1"/>
    <col min="11524" max="11524" width="52.85546875" style="5" customWidth="1"/>
    <col min="11525" max="11530" width="9.140625" style="5"/>
    <col min="11531" max="11531" width="0" style="5" hidden="1" customWidth="1"/>
    <col min="11532" max="11776" width="9.140625" style="5"/>
    <col min="11777" max="11777" width="9.140625" style="5" customWidth="1"/>
    <col min="11778" max="11778" width="32.85546875" style="5" customWidth="1"/>
    <col min="11779" max="11779" width="20.140625" style="5" customWidth="1"/>
    <col min="11780" max="11780" width="52.85546875" style="5" customWidth="1"/>
    <col min="11781" max="11786" width="9.140625" style="5"/>
    <col min="11787" max="11787" width="0" style="5" hidden="1" customWidth="1"/>
    <col min="11788" max="12032" width="9.140625" style="5"/>
    <col min="12033" max="12033" width="9.140625" style="5" customWidth="1"/>
    <col min="12034" max="12034" width="32.85546875" style="5" customWidth="1"/>
    <col min="12035" max="12035" width="20.140625" style="5" customWidth="1"/>
    <col min="12036" max="12036" width="52.85546875" style="5" customWidth="1"/>
    <col min="12037" max="12042" width="9.140625" style="5"/>
    <col min="12043" max="12043" width="0" style="5" hidden="1" customWidth="1"/>
    <col min="12044" max="12288" width="9.140625" style="5"/>
    <col min="12289" max="12289" width="9.140625" style="5" customWidth="1"/>
    <col min="12290" max="12290" width="32.85546875" style="5" customWidth="1"/>
    <col min="12291" max="12291" width="20.140625" style="5" customWidth="1"/>
    <col min="12292" max="12292" width="52.85546875" style="5" customWidth="1"/>
    <col min="12293" max="12298" width="9.140625" style="5"/>
    <col min="12299" max="12299" width="0" style="5" hidden="1" customWidth="1"/>
    <col min="12300" max="12544" width="9.140625" style="5"/>
    <col min="12545" max="12545" width="9.140625" style="5" customWidth="1"/>
    <col min="12546" max="12546" width="32.85546875" style="5" customWidth="1"/>
    <col min="12547" max="12547" width="20.140625" style="5" customWidth="1"/>
    <col min="12548" max="12548" width="52.85546875" style="5" customWidth="1"/>
    <col min="12549" max="12554" width="9.140625" style="5"/>
    <col min="12555" max="12555" width="0" style="5" hidden="1" customWidth="1"/>
    <col min="12556" max="12800" width="9.140625" style="5"/>
    <col min="12801" max="12801" width="9.140625" style="5" customWidth="1"/>
    <col min="12802" max="12802" width="32.85546875" style="5" customWidth="1"/>
    <col min="12803" max="12803" width="20.140625" style="5" customWidth="1"/>
    <col min="12804" max="12804" width="52.85546875" style="5" customWidth="1"/>
    <col min="12805" max="12810" width="9.140625" style="5"/>
    <col min="12811" max="12811" width="0" style="5" hidden="1" customWidth="1"/>
    <col min="12812" max="13056" width="9.140625" style="5"/>
    <col min="13057" max="13057" width="9.140625" style="5" customWidth="1"/>
    <col min="13058" max="13058" width="32.85546875" style="5" customWidth="1"/>
    <col min="13059" max="13059" width="20.140625" style="5" customWidth="1"/>
    <col min="13060" max="13060" width="52.85546875" style="5" customWidth="1"/>
    <col min="13061" max="13066" width="9.140625" style="5"/>
    <col min="13067" max="13067" width="0" style="5" hidden="1" customWidth="1"/>
    <col min="13068" max="13312" width="9.140625" style="5"/>
    <col min="13313" max="13313" width="9.140625" style="5" customWidth="1"/>
    <col min="13314" max="13314" width="32.85546875" style="5" customWidth="1"/>
    <col min="13315" max="13315" width="20.140625" style="5" customWidth="1"/>
    <col min="13316" max="13316" width="52.85546875" style="5" customWidth="1"/>
    <col min="13317" max="13322" width="9.140625" style="5"/>
    <col min="13323" max="13323" width="0" style="5" hidden="1" customWidth="1"/>
    <col min="13324" max="13568" width="9.140625" style="5"/>
    <col min="13569" max="13569" width="9.140625" style="5" customWidth="1"/>
    <col min="13570" max="13570" width="32.85546875" style="5" customWidth="1"/>
    <col min="13571" max="13571" width="20.140625" style="5" customWidth="1"/>
    <col min="13572" max="13572" width="52.85546875" style="5" customWidth="1"/>
    <col min="13573" max="13578" width="9.140625" style="5"/>
    <col min="13579" max="13579" width="0" style="5" hidden="1" customWidth="1"/>
    <col min="13580" max="13824" width="9.140625" style="5"/>
    <col min="13825" max="13825" width="9.140625" style="5" customWidth="1"/>
    <col min="13826" max="13826" width="32.85546875" style="5" customWidth="1"/>
    <col min="13827" max="13827" width="20.140625" style="5" customWidth="1"/>
    <col min="13828" max="13828" width="52.85546875" style="5" customWidth="1"/>
    <col min="13829" max="13834" width="9.140625" style="5"/>
    <col min="13835" max="13835" width="0" style="5" hidden="1" customWidth="1"/>
    <col min="13836" max="14080" width="9.140625" style="5"/>
    <col min="14081" max="14081" width="9.140625" style="5" customWidth="1"/>
    <col min="14082" max="14082" width="32.85546875" style="5" customWidth="1"/>
    <col min="14083" max="14083" width="20.140625" style="5" customWidth="1"/>
    <col min="14084" max="14084" width="52.85546875" style="5" customWidth="1"/>
    <col min="14085" max="14090" width="9.140625" style="5"/>
    <col min="14091" max="14091" width="0" style="5" hidden="1" customWidth="1"/>
    <col min="14092" max="14336" width="9.140625" style="5"/>
    <col min="14337" max="14337" width="9.140625" style="5" customWidth="1"/>
    <col min="14338" max="14338" width="32.85546875" style="5" customWidth="1"/>
    <col min="14339" max="14339" width="20.140625" style="5" customWidth="1"/>
    <col min="14340" max="14340" width="52.85546875" style="5" customWidth="1"/>
    <col min="14341" max="14346" width="9.140625" style="5"/>
    <col min="14347" max="14347" width="0" style="5" hidden="1" customWidth="1"/>
    <col min="14348" max="14592" width="9.140625" style="5"/>
    <col min="14593" max="14593" width="9.140625" style="5" customWidth="1"/>
    <col min="14594" max="14594" width="32.85546875" style="5" customWidth="1"/>
    <col min="14595" max="14595" width="20.140625" style="5" customWidth="1"/>
    <col min="14596" max="14596" width="52.85546875" style="5" customWidth="1"/>
    <col min="14597" max="14602" width="9.140625" style="5"/>
    <col min="14603" max="14603" width="0" style="5" hidden="1" customWidth="1"/>
    <col min="14604" max="14848" width="9.140625" style="5"/>
    <col min="14849" max="14849" width="9.140625" style="5" customWidth="1"/>
    <col min="14850" max="14850" width="32.85546875" style="5" customWidth="1"/>
    <col min="14851" max="14851" width="20.140625" style="5" customWidth="1"/>
    <col min="14852" max="14852" width="52.85546875" style="5" customWidth="1"/>
    <col min="14853" max="14858" width="9.140625" style="5"/>
    <col min="14859" max="14859" width="0" style="5" hidden="1" customWidth="1"/>
    <col min="14860" max="15104" width="9.140625" style="5"/>
    <col min="15105" max="15105" width="9.140625" style="5" customWidth="1"/>
    <col min="15106" max="15106" width="32.85546875" style="5" customWidth="1"/>
    <col min="15107" max="15107" width="20.140625" style="5" customWidth="1"/>
    <col min="15108" max="15108" width="52.85546875" style="5" customWidth="1"/>
    <col min="15109" max="15114" width="9.140625" style="5"/>
    <col min="15115" max="15115" width="0" style="5" hidden="1" customWidth="1"/>
    <col min="15116" max="15360" width="9.140625" style="5"/>
    <col min="15361" max="15361" width="9.140625" style="5" customWidth="1"/>
    <col min="15362" max="15362" width="32.85546875" style="5" customWidth="1"/>
    <col min="15363" max="15363" width="20.140625" style="5" customWidth="1"/>
    <col min="15364" max="15364" width="52.85546875" style="5" customWidth="1"/>
    <col min="15365" max="15370" width="9.140625" style="5"/>
    <col min="15371" max="15371" width="0" style="5" hidden="1" customWidth="1"/>
    <col min="15372" max="15616" width="9.140625" style="5"/>
    <col min="15617" max="15617" width="9.140625" style="5" customWidth="1"/>
    <col min="15618" max="15618" width="32.85546875" style="5" customWidth="1"/>
    <col min="15619" max="15619" width="20.140625" style="5" customWidth="1"/>
    <col min="15620" max="15620" width="52.85546875" style="5" customWidth="1"/>
    <col min="15621" max="15626" width="9.140625" style="5"/>
    <col min="15627" max="15627" width="0" style="5" hidden="1" customWidth="1"/>
    <col min="15628" max="15872" width="9.140625" style="5"/>
    <col min="15873" max="15873" width="9.140625" style="5" customWidth="1"/>
    <col min="15874" max="15874" width="32.85546875" style="5" customWidth="1"/>
    <col min="15875" max="15875" width="20.140625" style="5" customWidth="1"/>
    <col min="15876" max="15876" width="52.85546875" style="5" customWidth="1"/>
    <col min="15877" max="15882" width="9.140625" style="5"/>
    <col min="15883" max="15883" width="0" style="5" hidden="1" customWidth="1"/>
    <col min="15884" max="16128" width="9.140625" style="5"/>
    <col min="16129" max="16129" width="9.140625" style="5" customWidth="1"/>
    <col min="16130" max="16130" width="32.85546875" style="5" customWidth="1"/>
    <col min="16131" max="16131" width="20.140625" style="5" customWidth="1"/>
    <col min="16132" max="16132" width="52.85546875" style="5" customWidth="1"/>
    <col min="16133" max="16138" width="9.140625" style="5"/>
    <col min="16139" max="16139" width="0" style="5" hidden="1" customWidth="1"/>
    <col min="16140" max="16384" width="9.140625" style="5"/>
  </cols>
  <sheetData>
    <row r="1" spans="1:11" ht="15.75">
      <c r="B1" s="2" t="s">
        <v>0</v>
      </c>
      <c r="C1" s="3"/>
      <c r="D1" s="4"/>
    </row>
    <row r="2" spans="1:11" ht="14.25">
      <c r="B2" s="6" t="s">
        <v>192</v>
      </c>
      <c r="K2" s="5" t="s">
        <v>1</v>
      </c>
    </row>
    <row r="3" spans="1:11" ht="14.25">
      <c r="B3" s="6"/>
    </row>
    <row r="4" spans="1:11" s="9" customFormat="1" ht="25.5" customHeight="1">
      <c r="A4" s="8"/>
      <c r="B4" s="41" t="s">
        <v>2</v>
      </c>
      <c r="C4" s="41" t="s">
        <v>3</v>
      </c>
      <c r="D4" s="41" t="s">
        <v>4</v>
      </c>
      <c r="K4" s="9" t="s">
        <v>5</v>
      </c>
    </row>
    <row r="5" spans="1:11" s="9" customFormat="1" ht="25.5" hidden="1" customHeight="1">
      <c r="A5" s="58" t="s">
        <v>48</v>
      </c>
      <c r="B5" s="59" t="s">
        <v>49</v>
      </c>
      <c r="C5" s="10"/>
      <c r="D5" s="11"/>
    </row>
    <row r="6" spans="1:11" ht="28.5" customHeight="1">
      <c r="A6" s="37" t="s">
        <v>34</v>
      </c>
      <c r="B6" s="38" t="s">
        <v>35</v>
      </c>
      <c r="C6" s="10">
        <v>11571</v>
      </c>
      <c r="D6" s="11" t="s">
        <v>198</v>
      </c>
    </row>
    <row r="7" spans="1:11" s="7" customFormat="1" ht="27.75" customHeight="1">
      <c r="A7" s="37" t="s">
        <v>36</v>
      </c>
      <c r="B7" s="38" t="s">
        <v>37</v>
      </c>
      <c r="C7" s="12">
        <v>1246</v>
      </c>
      <c r="D7" s="13" t="s">
        <v>199</v>
      </c>
      <c r="K7" s="7" t="s">
        <v>10</v>
      </c>
    </row>
    <row r="8" spans="1:11" ht="18.75" customHeight="1">
      <c r="A8" s="15"/>
      <c r="B8" s="15" t="s">
        <v>15</v>
      </c>
      <c r="C8" s="16">
        <f>SUM(C5:C7)</f>
        <v>12817</v>
      </c>
      <c r="D8" s="17"/>
    </row>
    <row r="9" spans="1:11" ht="27" customHeight="1">
      <c r="A9" s="40"/>
      <c r="B9" s="27" t="s">
        <v>16</v>
      </c>
      <c r="C9" s="41" t="s">
        <v>3</v>
      </c>
      <c r="D9" s="41" t="s">
        <v>4</v>
      </c>
    </row>
    <row r="10" spans="1:11" hidden="1">
      <c r="A10" s="37" t="s">
        <v>38</v>
      </c>
      <c r="B10" s="39" t="s">
        <v>17</v>
      </c>
      <c r="C10" s="14">
        <v>0</v>
      </c>
      <c r="D10" s="14"/>
    </row>
    <row r="11" spans="1:11">
      <c r="A11" s="37" t="s">
        <v>39</v>
      </c>
      <c r="B11" s="39" t="s">
        <v>19</v>
      </c>
      <c r="C11" s="14">
        <v>1170</v>
      </c>
      <c r="D11" s="14" t="s">
        <v>200</v>
      </c>
    </row>
    <row r="12" spans="1:11" ht="21.75" hidden="1">
      <c r="A12" s="37" t="s">
        <v>40</v>
      </c>
      <c r="B12" s="39" t="s">
        <v>41</v>
      </c>
      <c r="C12" s="14">
        <v>0</v>
      </c>
      <c r="D12" s="14"/>
    </row>
    <row r="13" spans="1:11" hidden="1">
      <c r="A13" s="37" t="s">
        <v>42</v>
      </c>
      <c r="B13" s="39" t="s">
        <v>22</v>
      </c>
      <c r="C13" s="14">
        <v>0</v>
      </c>
      <c r="D13" s="13"/>
    </row>
    <row r="14" spans="1:11" ht="25.5">
      <c r="A14" s="37" t="s">
        <v>43</v>
      </c>
      <c r="B14" s="39" t="s">
        <v>23</v>
      </c>
      <c r="C14" s="14">
        <v>236</v>
      </c>
      <c r="D14" s="13" t="s">
        <v>201</v>
      </c>
    </row>
    <row r="15" spans="1:11" ht="38.25">
      <c r="A15" s="37" t="s">
        <v>44</v>
      </c>
      <c r="B15" s="39" t="s">
        <v>24</v>
      </c>
      <c r="C15" s="12">
        <v>10900</v>
      </c>
      <c r="D15" s="13" t="s">
        <v>202</v>
      </c>
    </row>
    <row r="16" spans="1:11">
      <c r="A16" s="15"/>
      <c r="B16" s="15" t="s">
        <v>25</v>
      </c>
      <c r="C16" s="16">
        <f>SUM(C10:C15)</f>
        <v>12306</v>
      </c>
      <c r="D16" s="17"/>
    </row>
    <row r="17" spans="1:2">
      <c r="A17" s="18"/>
      <c r="B17" s="20"/>
    </row>
    <row r="18" spans="1:2">
      <c r="A18" s="18"/>
      <c r="B18" s="21"/>
    </row>
    <row r="19" spans="1:2">
      <c r="A19" s="18"/>
      <c r="B19" s="20"/>
    </row>
    <row r="20" spans="1:2">
      <c r="A20" s="18"/>
      <c r="B20" s="20"/>
    </row>
    <row r="21" spans="1:2">
      <c r="A21" s="18"/>
      <c r="B21" s="20"/>
    </row>
    <row r="22" spans="1:2">
      <c r="A22" s="18"/>
      <c r="B22" s="22"/>
    </row>
    <row r="23" spans="1:2">
      <c r="A23" s="18"/>
      <c r="B23" s="21"/>
    </row>
    <row r="24" spans="1:2">
      <c r="A24" s="18"/>
      <c r="B24" s="20"/>
    </row>
    <row r="25" spans="1:2">
      <c r="A25" s="18"/>
      <c r="B25" s="19"/>
    </row>
    <row r="26" spans="1:2">
      <c r="A26" s="18"/>
      <c r="B26" s="19"/>
    </row>
    <row r="27" spans="1:2">
      <c r="A27" s="18"/>
      <c r="B27" s="19"/>
    </row>
    <row r="28" spans="1:2">
      <c r="A28" s="18"/>
      <c r="B28" s="19"/>
    </row>
    <row r="29" spans="1:2">
      <c r="A29" s="18"/>
      <c r="B29" s="20"/>
    </row>
    <row r="30" spans="1:2">
      <c r="A30" s="18"/>
      <c r="B30" s="19"/>
    </row>
    <row r="31" spans="1:2">
      <c r="A31" s="18"/>
      <c r="B31" s="19"/>
    </row>
    <row r="32" spans="1:2">
      <c r="A32" s="18"/>
      <c r="B32" s="19"/>
    </row>
    <row r="33" spans="1:2">
      <c r="A33" s="18"/>
      <c r="B33" s="20"/>
    </row>
    <row r="34" spans="1:2">
      <c r="A34" s="18"/>
      <c r="B34" s="20"/>
    </row>
    <row r="35" spans="1:2">
      <c r="A35" s="18"/>
      <c r="B35" s="19"/>
    </row>
    <row r="36" spans="1:2">
      <c r="A36" s="18"/>
      <c r="B36" s="19"/>
    </row>
    <row r="37" spans="1:2">
      <c r="A37" s="18"/>
      <c r="B37" s="19"/>
    </row>
    <row r="38" spans="1:2">
      <c r="A38" s="18"/>
      <c r="B38" s="20"/>
    </row>
    <row r="39" spans="1:2">
      <c r="A39" s="18"/>
      <c r="B39" s="20"/>
    </row>
    <row r="40" spans="1:2">
      <c r="A40" s="18"/>
      <c r="B40" s="19"/>
    </row>
    <row r="41" spans="1:2">
      <c r="A41" s="18"/>
      <c r="B41" s="19"/>
    </row>
    <row r="42" spans="1:2">
      <c r="A42" s="18"/>
      <c r="B42" s="19"/>
    </row>
    <row r="43" spans="1:2">
      <c r="A43" s="18"/>
      <c r="B43" s="20"/>
    </row>
    <row r="44" spans="1:2">
      <c r="A44" s="18"/>
      <c r="B44" s="19"/>
    </row>
    <row r="45" spans="1:2">
      <c r="A45" s="18"/>
      <c r="B45" s="19"/>
    </row>
    <row r="46" spans="1:2">
      <c r="A46" s="18"/>
      <c r="B46" s="19"/>
    </row>
    <row r="47" spans="1:2">
      <c r="A47" s="18"/>
      <c r="B47" s="19"/>
    </row>
    <row r="48" spans="1:2">
      <c r="A48" s="18"/>
      <c r="B48" s="19"/>
    </row>
    <row r="49" spans="1:2">
      <c r="A49" s="18"/>
      <c r="B49" s="20"/>
    </row>
    <row r="50" spans="1:2">
      <c r="A50" s="18"/>
      <c r="B50" s="19"/>
    </row>
    <row r="51" spans="1:2">
      <c r="A51" s="18"/>
      <c r="B51" s="19"/>
    </row>
    <row r="52" spans="1:2">
      <c r="A52" s="18"/>
      <c r="B52" s="19"/>
    </row>
    <row r="53" spans="1:2">
      <c r="A53" s="18"/>
      <c r="B53" s="19"/>
    </row>
    <row r="54" spans="1:2">
      <c r="A54" s="18"/>
      <c r="B54" s="19"/>
    </row>
    <row r="55" spans="1:2">
      <c r="A55" s="18"/>
      <c r="B55" s="19"/>
    </row>
    <row r="56" spans="1:2">
      <c r="A56" s="18"/>
      <c r="B56" s="19"/>
    </row>
    <row r="57" spans="1:2">
      <c r="A57" s="18"/>
      <c r="B57" s="19"/>
    </row>
    <row r="58" spans="1:2">
      <c r="A58" s="18"/>
      <c r="B58" s="21"/>
    </row>
    <row r="59" spans="1:2">
      <c r="A59" s="18"/>
      <c r="B59" s="20"/>
    </row>
    <row r="60" spans="1:2">
      <c r="A60" s="18"/>
      <c r="B60" s="19"/>
    </row>
    <row r="61" spans="1:2">
      <c r="A61" s="18"/>
      <c r="B61" s="19"/>
    </row>
    <row r="62" spans="1:2">
      <c r="A62" s="18"/>
      <c r="B62" s="19"/>
    </row>
    <row r="63" spans="1:2">
      <c r="A63" s="18"/>
      <c r="B63" s="20"/>
    </row>
    <row r="64" spans="1:2">
      <c r="A64" s="18"/>
      <c r="B64" s="19"/>
    </row>
    <row r="65" spans="1:2">
      <c r="A65" s="18"/>
      <c r="B65" s="19"/>
    </row>
    <row r="66" spans="1:2">
      <c r="A66" s="18"/>
      <c r="B66" s="19"/>
    </row>
    <row r="67" spans="1:2">
      <c r="A67" s="18"/>
      <c r="B67" s="19"/>
    </row>
    <row r="68" spans="1:2">
      <c r="A68" s="18"/>
      <c r="B68" s="20"/>
    </row>
    <row r="69" spans="1:2">
      <c r="A69" s="18"/>
      <c r="B69" s="19"/>
    </row>
    <row r="70" spans="1:2">
      <c r="A70" s="18"/>
      <c r="B70" s="19"/>
    </row>
    <row r="71" spans="1:2">
      <c r="A71" s="18"/>
      <c r="B71" s="19"/>
    </row>
    <row r="72" spans="1:2">
      <c r="A72" s="18"/>
      <c r="B72" s="23"/>
    </row>
    <row r="73" spans="1:2">
      <c r="A73" s="18"/>
      <c r="B73" s="20"/>
    </row>
    <row r="74" spans="1:2">
      <c r="A74" s="18"/>
      <c r="B74" s="19"/>
    </row>
    <row r="75" spans="1:2">
      <c r="A75" s="18"/>
      <c r="B75" s="19"/>
    </row>
    <row r="76" spans="1:2">
      <c r="A76" s="18"/>
      <c r="B76" s="20"/>
    </row>
    <row r="77" spans="1:2">
      <c r="A77" s="18"/>
      <c r="B77" s="22"/>
    </row>
    <row r="78" spans="1:2">
      <c r="A78" s="18"/>
      <c r="B78" s="23"/>
    </row>
    <row r="79" spans="1:2">
      <c r="A79" s="18"/>
      <c r="B79" s="20"/>
    </row>
    <row r="80" spans="1:2">
      <c r="A80" s="18"/>
      <c r="B80" s="19"/>
    </row>
    <row r="81" spans="1:2">
      <c r="A81" s="18"/>
      <c r="B81" s="24"/>
    </row>
    <row r="82" spans="1:2">
      <c r="A82" s="18"/>
      <c r="B82" s="24"/>
    </row>
    <row r="83" spans="1:2">
      <c r="A83" s="18"/>
      <c r="B83" s="24"/>
    </row>
    <row r="84" spans="1:2">
      <c r="A84" s="18"/>
      <c r="B84" s="25"/>
    </row>
    <row r="85" spans="1:2">
      <c r="A85" s="18"/>
      <c r="B85" s="25"/>
    </row>
    <row r="86" spans="1:2">
      <c r="A86" s="18"/>
      <c r="B86" s="24"/>
    </row>
    <row r="87" spans="1:2">
      <c r="A87" s="18"/>
      <c r="B87" s="19"/>
    </row>
    <row r="88" spans="1:2">
      <c r="A88" s="18"/>
      <c r="B88" s="24"/>
    </row>
    <row r="89" spans="1:2">
      <c r="A89" s="18"/>
      <c r="B89" s="24"/>
    </row>
    <row r="90" spans="1:2">
      <c r="A90" s="18"/>
      <c r="B90" s="24"/>
    </row>
    <row r="91" spans="1:2">
      <c r="A91" s="18"/>
      <c r="B91" s="24"/>
    </row>
    <row r="92" spans="1:2">
      <c r="A92" s="18"/>
      <c r="B92" s="19"/>
    </row>
    <row r="93" spans="1:2">
      <c r="A93" s="18"/>
      <c r="B93" s="24"/>
    </row>
    <row r="94" spans="1:2">
      <c r="A94" s="18"/>
      <c r="B94" s="24"/>
    </row>
    <row r="95" spans="1:2">
      <c r="A95" s="18"/>
      <c r="B95" s="24"/>
    </row>
    <row r="96" spans="1:2">
      <c r="A96" s="18"/>
      <c r="B96" s="24"/>
    </row>
    <row r="97" spans="1:2">
      <c r="A97" s="18"/>
      <c r="B97" s="19"/>
    </row>
    <row r="98" spans="1:2">
      <c r="A98" s="18"/>
      <c r="B98" s="19"/>
    </row>
    <row r="99" spans="1:2">
      <c r="A99" s="18"/>
      <c r="B99" s="24"/>
    </row>
    <row r="100" spans="1:2">
      <c r="A100" s="18"/>
      <c r="B100" s="24"/>
    </row>
    <row r="101" spans="1:2">
      <c r="A101" s="18"/>
      <c r="B101" s="24"/>
    </row>
    <row r="102" spans="1:2">
      <c r="A102" s="18"/>
      <c r="B102" s="24"/>
    </row>
    <row r="103" spans="1:2">
      <c r="A103" s="18"/>
      <c r="B103" s="19"/>
    </row>
    <row r="104" spans="1:2">
      <c r="A104" s="18"/>
      <c r="B104" s="24"/>
    </row>
    <row r="105" spans="1:2">
      <c r="A105" s="18"/>
      <c r="B105" s="24"/>
    </row>
    <row r="106" spans="1:2">
      <c r="A106" s="18"/>
      <c r="B106" s="24"/>
    </row>
    <row r="107" spans="1:2">
      <c r="A107" s="18"/>
      <c r="B107" s="24"/>
    </row>
    <row r="108" spans="1:2">
      <c r="A108" s="18"/>
      <c r="B108" s="24"/>
    </row>
    <row r="109" spans="1:2">
      <c r="A109" s="18"/>
      <c r="B109" s="24"/>
    </row>
    <row r="110" spans="1:2">
      <c r="A110" s="18"/>
      <c r="B110" s="24"/>
    </row>
    <row r="111" spans="1:2">
      <c r="A111" s="18"/>
      <c r="B111" s="19"/>
    </row>
    <row r="112" spans="1:2">
      <c r="A112" s="18"/>
      <c r="B112" s="24"/>
    </row>
    <row r="113" spans="1:2">
      <c r="A113" s="18"/>
      <c r="B113" s="24"/>
    </row>
    <row r="114" spans="1:2">
      <c r="A114" s="18"/>
      <c r="B114" s="19"/>
    </row>
    <row r="115" spans="1:2">
      <c r="A115" s="18"/>
      <c r="B115" s="24"/>
    </row>
    <row r="116" spans="1:2">
      <c r="A116" s="18"/>
      <c r="B116" s="24"/>
    </row>
    <row r="117" spans="1:2">
      <c r="A117" s="18"/>
      <c r="B117" s="24"/>
    </row>
    <row r="118" spans="1:2">
      <c r="A118" s="18"/>
      <c r="B118" s="23"/>
    </row>
    <row r="119" spans="1:2">
      <c r="A119" s="18"/>
      <c r="B119" s="20"/>
    </row>
    <row r="120" spans="1:2">
      <c r="A120" s="18"/>
      <c r="B120" s="19"/>
    </row>
    <row r="121" spans="1:2">
      <c r="A121" s="18"/>
      <c r="B121" s="24"/>
    </row>
    <row r="122" spans="1:2">
      <c r="A122" s="18"/>
      <c r="B122" s="24"/>
    </row>
    <row r="123" spans="1:2">
      <c r="A123" s="18"/>
      <c r="B123" s="24"/>
    </row>
    <row r="124" spans="1:2">
      <c r="A124" s="18"/>
      <c r="B124" s="24"/>
    </row>
    <row r="125" spans="1:2">
      <c r="A125" s="18"/>
      <c r="B125" s="19"/>
    </row>
    <row r="126" spans="1:2">
      <c r="A126" s="18"/>
      <c r="B126" s="24"/>
    </row>
    <row r="127" spans="1:2">
      <c r="A127" s="18"/>
      <c r="B127" s="24"/>
    </row>
    <row r="128" spans="1:2">
      <c r="A128" s="18"/>
      <c r="B128" s="24"/>
    </row>
    <row r="129" spans="1:2">
      <c r="A129" s="18"/>
      <c r="B129" s="24"/>
    </row>
    <row r="130" spans="1:2">
      <c r="A130" s="18"/>
      <c r="B130" s="19"/>
    </row>
    <row r="131" spans="1:2">
      <c r="A131" s="18"/>
      <c r="B131" s="19"/>
    </row>
    <row r="132" spans="1:2">
      <c r="A132" s="18"/>
      <c r="B132" s="19"/>
    </row>
    <row r="133" spans="1:2">
      <c r="A133" s="18"/>
      <c r="B133" s="24"/>
    </row>
    <row r="134" spans="1:2">
      <c r="A134" s="18"/>
      <c r="B134" s="24"/>
    </row>
    <row r="135" spans="1:2">
      <c r="A135" s="18"/>
      <c r="B135" s="19"/>
    </row>
    <row r="136" spans="1:2">
      <c r="A136" s="18"/>
      <c r="B136" s="24"/>
    </row>
    <row r="137" spans="1:2">
      <c r="A137" s="18"/>
      <c r="B137" s="24"/>
    </row>
    <row r="138" spans="1:2">
      <c r="A138" s="18"/>
      <c r="B138" s="19"/>
    </row>
    <row r="139" spans="1:2">
      <c r="A139" s="18"/>
      <c r="B139" s="24"/>
    </row>
    <row r="140" spans="1:2">
      <c r="A140" s="18"/>
      <c r="B140" s="24"/>
    </row>
    <row r="141" spans="1:2">
      <c r="A141" s="18"/>
      <c r="B141" s="20"/>
    </row>
    <row r="142" spans="1:2">
      <c r="A142" s="18"/>
      <c r="B142" s="19"/>
    </row>
    <row r="143" spans="1:2">
      <c r="A143" s="18"/>
      <c r="B143" s="19"/>
    </row>
    <row r="144" spans="1:2">
      <c r="A144" s="18"/>
      <c r="B144" s="22"/>
    </row>
    <row r="145" spans="1:2">
      <c r="A145" s="18"/>
      <c r="B145" s="23"/>
    </row>
    <row r="146" spans="1:2">
      <c r="A146" s="18"/>
      <c r="B146" s="20"/>
    </row>
    <row r="147" spans="1:2">
      <c r="A147" s="18"/>
      <c r="B147" s="19"/>
    </row>
    <row r="148" spans="1:2">
      <c r="A148" s="18"/>
      <c r="B148" s="24"/>
    </row>
    <row r="149" spans="1:2">
      <c r="A149" s="18"/>
      <c r="B149" s="24"/>
    </row>
    <row r="150" spans="1:2">
      <c r="A150" s="18"/>
      <c r="B150" s="24"/>
    </row>
    <row r="151" spans="1:2">
      <c r="A151" s="18"/>
      <c r="B151" s="24"/>
    </row>
    <row r="152" spans="1:2">
      <c r="A152" s="18"/>
      <c r="B152" s="24"/>
    </row>
    <row r="153" spans="1:2">
      <c r="A153" s="18"/>
      <c r="B153" s="24"/>
    </row>
    <row r="154" spans="1:2">
      <c r="A154" s="18"/>
      <c r="B154" s="24"/>
    </row>
    <row r="155" spans="1:2">
      <c r="A155" s="18"/>
      <c r="B155" s="24"/>
    </row>
    <row r="156" spans="1:2">
      <c r="A156" s="18"/>
      <c r="B156" s="24"/>
    </row>
    <row r="157" spans="1:2">
      <c r="A157" s="18"/>
      <c r="B157" s="19"/>
    </row>
    <row r="158" spans="1:2">
      <c r="A158" s="18"/>
      <c r="B158" s="24"/>
    </row>
    <row r="159" spans="1:2">
      <c r="A159" s="18"/>
      <c r="B159" s="24"/>
    </row>
    <row r="160" spans="1:2">
      <c r="A160" s="18"/>
      <c r="B160" s="24"/>
    </row>
    <row r="161" spans="1:2">
      <c r="A161" s="18"/>
      <c r="B161" s="19"/>
    </row>
    <row r="162" spans="1:2">
      <c r="A162" s="18"/>
      <c r="B162" s="24"/>
    </row>
    <row r="163" spans="1:2">
      <c r="A163" s="18"/>
      <c r="B163" s="24"/>
    </row>
    <row r="164" spans="1:2">
      <c r="A164" s="18"/>
      <c r="B164" s="19"/>
    </row>
    <row r="165" spans="1:2">
      <c r="A165" s="18"/>
      <c r="B165" s="19"/>
    </row>
    <row r="166" spans="1:2">
      <c r="A166" s="18"/>
      <c r="B166" s="24"/>
    </row>
    <row r="167" spans="1:2">
      <c r="A167" s="18"/>
      <c r="B167" s="24"/>
    </row>
    <row r="168" spans="1:2">
      <c r="A168" s="18"/>
      <c r="B168" s="20"/>
    </row>
    <row r="169" spans="1:2">
      <c r="A169" s="18"/>
      <c r="B169" s="19"/>
    </row>
    <row r="170" spans="1:2">
      <c r="A170" s="18"/>
      <c r="B170" s="24"/>
    </row>
    <row r="171" spans="1:2">
      <c r="A171" s="18"/>
      <c r="B171" s="24"/>
    </row>
    <row r="172" spans="1:2">
      <c r="A172" s="18"/>
      <c r="B172" s="24"/>
    </row>
    <row r="173" spans="1:2">
      <c r="A173" s="18"/>
      <c r="B173" s="24"/>
    </row>
    <row r="174" spans="1:2">
      <c r="A174" s="18"/>
      <c r="B174" s="24"/>
    </row>
    <row r="175" spans="1:2">
      <c r="A175" s="18"/>
      <c r="B175" s="24"/>
    </row>
    <row r="176" spans="1:2">
      <c r="A176" s="18"/>
      <c r="B176" s="24"/>
    </row>
    <row r="177" spans="1:2">
      <c r="A177" s="18"/>
      <c r="B177" s="20"/>
    </row>
    <row r="178" spans="1:2">
      <c r="A178" s="18"/>
      <c r="B178" s="20"/>
    </row>
    <row r="179" spans="1:2">
      <c r="A179" s="18"/>
      <c r="B179" s="20"/>
    </row>
    <row r="180" spans="1:2">
      <c r="A180" s="18"/>
      <c r="B180" s="19"/>
    </row>
    <row r="181" spans="1:2">
      <c r="A181" s="18"/>
      <c r="B181" s="24"/>
    </row>
    <row r="182" spans="1:2">
      <c r="A182" s="18"/>
      <c r="B182" s="24"/>
    </row>
    <row r="183" spans="1:2">
      <c r="A183" s="18"/>
      <c r="B183" s="24"/>
    </row>
    <row r="184" spans="1:2">
      <c r="A184" s="18"/>
      <c r="B184" s="24"/>
    </row>
    <row r="185" spans="1:2">
      <c r="A185" s="18"/>
      <c r="B185" s="24"/>
    </row>
    <row r="186" spans="1:2">
      <c r="A186" s="18"/>
      <c r="B186" s="24"/>
    </row>
    <row r="187" spans="1:2">
      <c r="A187" s="18"/>
      <c r="B187" s="24"/>
    </row>
    <row r="188" spans="1:2">
      <c r="A188" s="18"/>
      <c r="B188" s="24"/>
    </row>
    <row r="189" spans="1:2">
      <c r="A189" s="18"/>
      <c r="B189" s="24"/>
    </row>
    <row r="190" spans="1:2">
      <c r="A190" s="18"/>
      <c r="B190" s="19"/>
    </row>
    <row r="191" spans="1:2">
      <c r="A191" s="18"/>
      <c r="B191" s="20"/>
    </row>
    <row r="192" spans="1:2">
      <c r="A192" s="18"/>
      <c r="B192" s="19"/>
    </row>
    <row r="193" spans="1:2">
      <c r="A193" s="18"/>
      <c r="B193" s="19"/>
    </row>
    <row r="194" spans="1:2">
      <c r="A194" s="18"/>
      <c r="B194" s="19"/>
    </row>
    <row r="195" spans="1:2">
      <c r="A195" s="18"/>
      <c r="B195" s="19"/>
    </row>
    <row r="196" spans="1:2">
      <c r="A196" s="18"/>
      <c r="B196" s="19"/>
    </row>
    <row r="197" spans="1:2">
      <c r="A197" s="18"/>
      <c r="B197" s="20"/>
    </row>
    <row r="198" spans="1:2">
      <c r="A198" s="18"/>
      <c r="B198" s="19"/>
    </row>
    <row r="199" spans="1:2">
      <c r="A199" s="18"/>
      <c r="B199" s="19"/>
    </row>
    <row r="200" spans="1:2">
      <c r="A200" s="18"/>
      <c r="B200" s="19"/>
    </row>
    <row r="201" spans="1:2">
      <c r="A201" s="18"/>
      <c r="B201" s="20"/>
    </row>
    <row r="202" spans="1:2">
      <c r="A202" s="18"/>
      <c r="B202" s="19"/>
    </row>
    <row r="203" spans="1:2">
      <c r="A203" s="18"/>
      <c r="B203" s="24"/>
    </row>
    <row r="204" spans="1:2">
      <c r="A204" s="18"/>
      <c r="B204" s="24"/>
    </row>
    <row r="205" spans="1:2">
      <c r="A205" s="18"/>
      <c r="B205" s="19"/>
    </row>
    <row r="206" spans="1:2">
      <c r="A206" s="18"/>
      <c r="B206" s="24"/>
    </row>
    <row r="207" spans="1:2">
      <c r="A207" s="18"/>
      <c r="B207" s="24"/>
    </row>
    <row r="208" spans="1:2">
      <c r="A208" s="18"/>
      <c r="B208" s="20"/>
    </row>
    <row r="209" spans="1:2">
      <c r="A209" s="18"/>
      <c r="B209" s="19"/>
    </row>
    <row r="210" spans="1:2">
      <c r="A210" s="18"/>
      <c r="B210" s="19"/>
    </row>
    <row r="211" spans="1:2">
      <c r="A211" s="18"/>
      <c r="B211" s="19"/>
    </row>
    <row r="212" spans="1:2">
      <c r="A212" s="18"/>
      <c r="B212" s="23"/>
    </row>
    <row r="213" spans="1:2">
      <c r="A213" s="18"/>
      <c r="B213" s="20"/>
    </row>
    <row r="214" spans="1:2">
      <c r="A214" s="18"/>
      <c r="B214" s="19"/>
    </row>
    <row r="215" spans="1:2">
      <c r="A215" s="18"/>
      <c r="B215" s="24"/>
    </row>
    <row r="216" spans="1:2">
      <c r="A216" s="18"/>
      <c r="B216" s="24"/>
    </row>
    <row r="217" spans="1:2">
      <c r="A217" s="18"/>
      <c r="B217" s="19"/>
    </row>
    <row r="218" spans="1:2">
      <c r="A218" s="18"/>
      <c r="B218" s="24"/>
    </row>
    <row r="219" spans="1:2">
      <c r="A219" s="18"/>
      <c r="B219" s="24"/>
    </row>
    <row r="220" spans="1:2">
      <c r="A220" s="18"/>
      <c r="B220" s="20"/>
    </row>
    <row r="221" spans="1:2">
      <c r="A221" s="18"/>
      <c r="B221" s="19"/>
    </row>
    <row r="222" spans="1:2">
      <c r="A222" s="18"/>
      <c r="B222" s="19"/>
    </row>
    <row r="223" spans="1:2">
      <c r="A223" s="18"/>
      <c r="B223" s="19"/>
    </row>
    <row r="224" spans="1:2">
      <c r="A224" s="18"/>
      <c r="B224" s="19"/>
    </row>
    <row r="225" spans="1:2">
      <c r="A225" s="18"/>
      <c r="B225" s="19"/>
    </row>
    <row r="226" spans="1:2">
      <c r="A226" s="18"/>
      <c r="B226" s="20"/>
    </row>
    <row r="227" spans="1:2">
      <c r="A227" s="18"/>
      <c r="B227" s="19"/>
    </row>
    <row r="228" spans="1:2">
      <c r="A228" s="18"/>
      <c r="B228" s="24"/>
    </row>
    <row r="229" spans="1:2">
      <c r="A229" s="18"/>
      <c r="B229" s="26"/>
    </row>
    <row r="230" spans="1:2">
      <c r="A230" s="18"/>
      <c r="B230" s="26"/>
    </row>
    <row r="231" spans="1:2">
      <c r="A231" s="18"/>
      <c r="B231" s="26"/>
    </row>
    <row r="232" spans="1:2">
      <c r="A232" s="18"/>
      <c r="B232" s="26"/>
    </row>
    <row r="233" spans="1:2">
      <c r="A233" s="18"/>
      <c r="B233" s="26"/>
    </row>
    <row r="234" spans="1:2">
      <c r="A234" s="18"/>
      <c r="B234" s="26"/>
    </row>
    <row r="235" spans="1:2">
      <c r="A235" s="18"/>
      <c r="B235" s="7"/>
    </row>
    <row r="236" spans="1:2">
      <c r="A236" s="18"/>
      <c r="B236" s="7"/>
    </row>
    <row r="237" spans="1:2">
      <c r="A237" s="18"/>
      <c r="B237" s="7"/>
    </row>
    <row r="238" spans="1:2">
      <c r="A238" s="18"/>
      <c r="B238" s="7"/>
    </row>
    <row r="239" spans="1:2">
      <c r="A239" s="18"/>
      <c r="B239" s="7"/>
    </row>
    <row r="240" spans="1:2">
      <c r="A240" s="18"/>
      <c r="B240" s="7"/>
    </row>
    <row r="241" spans="1:2">
      <c r="A241" s="18"/>
      <c r="B241" s="7"/>
    </row>
    <row r="242" spans="1:2">
      <c r="A242" s="18"/>
      <c r="B242" s="7"/>
    </row>
    <row r="243" spans="1:2">
      <c r="A243" s="18"/>
      <c r="B243" s="7"/>
    </row>
    <row r="244" spans="1:2">
      <c r="A244" s="18"/>
      <c r="B244" s="7"/>
    </row>
    <row r="245" spans="1:2">
      <c r="A245" s="18"/>
      <c r="B245" s="7"/>
    </row>
    <row r="246" spans="1:2">
      <c r="A246" s="18"/>
      <c r="B246" s="7"/>
    </row>
    <row r="247" spans="1:2">
      <c r="A247" s="18"/>
      <c r="B247" s="7"/>
    </row>
    <row r="248" spans="1:2">
      <c r="A248" s="18"/>
      <c r="B248" s="7"/>
    </row>
    <row r="249" spans="1:2">
      <c r="A249" s="18"/>
      <c r="B249" s="7"/>
    </row>
    <row r="250" spans="1:2">
      <c r="A250" s="18"/>
      <c r="B250" s="7"/>
    </row>
    <row r="251" spans="1:2">
      <c r="A251" s="18"/>
      <c r="B251" s="7"/>
    </row>
    <row r="252" spans="1:2">
      <c r="A252" s="18"/>
      <c r="B252" s="7"/>
    </row>
    <row r="253" spans="1:2">
      <c r="A253" s="18"/>
      <c r="B253" s="7"/>
    </row>
    <row r="254" spans="1:2">
      <c r="A254" s="18"/>
      <c r="B254" s="7"/>
    </row>
    <row r="255" spans="1:2">
      <c r="A255" s="18"/>
      <c r="B255" s="7"/>
    </row>
    <row r="256" spans="1:2">
      <c r="A256" s="18"/>
      <c r="B256" s="7"/>
    </row>
    <row r="257" spans="1:2">
      <c r="A257" s="18"/>
      <c r="B257" s="7"/>
    </row>
    <row r="258" spans="1:2">
      <c r="A258" s="18"/>
      <c r="B258" s="7"/>
    </row>
    <row r="259" spans="1:2">
      <c r="A259" s="18"/>
      <c r="B259" s="7"/>
    </row>
    <row r="260" spans="1:2">
      <c r="A260" s="18"/>
      <c r="B260" s="7"/>
    </row>
    <row r="261" spans="1:2">
      <c r="A261" s="18"/>
      <c r="B261" s="7"/>
    </row>
    <row r="262" spans="1:2">
      <c r="A262" s="18"/>
      <c r="B262" s="7"/>
    </row>
    <row r="263" spans="1:2">
      <c r="A263" s="18"/>
      <c r="B263" s="7"/>
    </row>
    <row r="264" spans="1:2">
      <c r="A264" s="18"/>
      <c r="B264" s="7"/>
    </row>
    <row r="265" spans="1:2">
      <c r="A265" s="18"/>
      <c r="B265" s="7"/>
    </row>
    <row r="266" spans="1:2">
      <c r="A266" s="18"/>
      <c r="B266" s="7"/>
    </row>
    <row r="267" spans="1:2">
      <c r="A267" s="18"/>
      <c r="B267" s="7"/>
    </row>
    <row r="268" spans="1:2">
      <c r="A268" s="18"/>
      <c r="B268" s="7"/>
    </row>
    <row r="269" spans="1:2">
      <c r="A269" s="18"/>
      <c r="B269" s="7"/>
    </row>
    <row r="270" spans="1:2">
      <c r="A270" s="18"/>
      <c r="B270" s="7"/>
    </row>
    <row r="271" spans="1:2">
      <c r="A271" s="18"/>
      <c r="B271" s="7"/>
    </row>
    <row r="272" spans="1:2">
      <c r="A272" s="18"/>
      <c r="B272" s="7"/>
    </row>
    <row r="273" spans="1:2">
      <c r="A273" s="18"/>
      <c r="B273" s="7"/>
    </row>
    <row r="274" spans="1:2">
      <c r="A274" s="18"/>
      <c r="B274" s="7"/>
    </row>
    <row r="275" spans="1:2">
      <c r="A275" s="18"/>
      <c r="B275" s="7"/>
    </row>
    <row r="276" spans="1:2">
      <c r="A276" s="18"/>
      <c r="B276" s="7"/>
    </row>
    <row r="277" spans="1:2">
      <c r="A277" s="18"/>
      <c r="B277" s="7"/>
    </row>
    <row r="278" spans="1:2">
      <c r="A278" s="18"/>
      <c r="B278" s="7"/>
    </row>
    <row r="279" spans="1:2">
      <c r="A279" s="18"/>
      <c r="B279" s="7"/>
    </row>
    <row r="280" spans="1:2">
      <c r="A280" s="18"/>
      <c r="B280" s="7"/>
    </row>
    <row r="281" spans="1:2">
      <c r="A281" s="18"/>
      <c r="B281" s="7"/>
    </row>
    <row r="282" spans="1:2">
      <c r="A282" s="18"/>
      <c r="B282" s="7"/>
    </row>
    <row r="283" spans="1:2">
      <c r="A283" s="18"/>
      <c r="B283" s="7"/>
    </row>
    <row r="284" spans="1:2">
      <c r="A284" s="18"/>
      <c r="B284" s="7"/>
    </row>
    <row r="285" spans="1:2">
      <c r="A285" s="18"/>
      <c r="B285" s="7"/>
    </row>
    <row r="286" spans="1:2">
      <c r="A286" s="18"/>
      <c r="B286" s="7"/>
    </row>
    <row r="287" spans="1:2">
      <c r="A287" s="18"/>
      <c r="B287" s="7"/>
    </row>
    <row r="288" spans="1:2">
      <c r="A288" s="18"/>
      <c r="B288" s="7"/>
    </row>
    <row r="289" spans="1:2">
      <c r="A289" s="18"/>
      <c r="B289" s="7"/>
    </row>
    <row r="290" spans="1:2">
      <c r="A290" s="18"/>
      <c r="B290" s="7"/>
    </row>
    <row r="291" spans="1:2">
      <c r="A291" s="18"/>
      <c r="B291" s="7"/>
    </row>
    <row r="292" spans="1:2">
      <c r="A292" s="18"/>
      <c r="B292" s="7"/>
    </row>
    <row r="293" spans="1:2">
      <c r="A293" s="18"/>
      <c r="B293" s="7"/>
    </row>
    <row r="294" spans="1:2">
      <c r="A294" s="18"/>
      <c r="B294" s="7"/>
    </row>
    <row r="295" spans="1:2">
      <c r="A295" s="18"/>
      <c r="B295" s="7"/>
    </row>
    <row r="296" spans="1:2">
      <c r="A296" s="18"/>
      <c r="B296" s="7"/>
    </row>
    <row r="297" spans="1:2">
      <c r="A297" s="18"/>
      <c r="B297" s="7"/>
    </row>
    <row r="298" spans="1:2">
      <c r="A298" s="18"/>
      <c r="B298" s="7"/>
    </row>
    <row r="299" spans="1:2">
      <c r="A299" s="18"/>
      <c r="B299" s="7"/>
    </row>
    <row r="300" spans="1:2">
      <c r="A300" s="18"/>
      <c r="B300" s="7"/>
    </row>
    <row r="301" spans="1:2">
      <c r="A301" s="18"/>
      <c r="B301" s="7"/>
    </row>
    <row r="302" spans="1:2">
      <c r="A302" s="18"/>
      <c r="B302" s="7"/>
    </row>
    <row r="303" spans="1:2">
      <c r="A303" s="18"/>
      <c r="B303" s="7"/>
    </row>
    <row r="304" spans="1:2">
      <c r="A304" s="18"/>
      <c r="B304" s="7"/>
    </row>
    <row r="305" spans="1:2">
      <c r="A305" s="18"/>
      <c r="B305" s="7"/>
    </row>
    <row r="306" spans="1:2">
      <c r="A306" s="18"/>
      <c r="B306" s="7"/>
    </row>
    <row r="307" spans="1:2">
      <c r="A307" s="18"/>
      <c r="B307" s="7"/>
    </row>
    <row r="308" spans="1:2">
      <c r="A308" s="18"/>
      <c r="B308" s="7"/>
    </row>
    <row r="309" spans="1:2">
      <c r="A309" s="18"/>
      <c r="B309" s="7"/>
    </row>
    <row r="310" spans="1:2">
      <c r="A310" s="18"/>
      <c r="B310" s="7"/>
    </row>
    <row r="311" spans="1:2">
      <c r="A311" s="18"/>
      <c r="B311" s="7"/>
    </row>
    <row r="312" spans="1:2">
      <c r="A312" s="18"/>
      <c r="B312" s="7"/>
    </row>
    <row r="313" spans="1:2">
      <c r="A313" s="18"/>
      <c r="B313" s="7"/>
    </row>
    <row r="314" spans="1:2">
      <c r="A314" s="18"/>
      <c r="B314" s="7"/>
    </row>
    <row r="315" spans="1:2">
      <c r="A315" s="18"/>
      <c r="B315" s="7"/>
    </row>
    <row r="316" spans="1:2">
      <c r="A316" s="18"/>
      <c r="B316" s="7"/>
    </row>
    <row r="317" spans="1:2">
      <c r="A317" s="18"/>
      <c r="B317" s="7"/>
    </row>
    <row r="318" spans="1:2">
      <c r="A318" s="18"/>
      <c r="B318" s="7"/>
    </row>
    <row r="319" spans="1:2">
      <c r="A319" s="18"/>
      <c r="B319" s="7"/>
    </row>
    <row r="320" spans="1:2">
      <c r="A320" s="18"/>
      <c r="B320" s="7"/>
    </row>
    <row r="321" spans="1:2">
      <c r="A321" s="18"/>
      <c r="B321" s="7"/>
    </row>
    <row r="322" spans="1:2">
      <c r="A322" s="18"/>
      <c r="B322" s="7"/>
    </row>
    <row r="323" spans="1:2">
      <c r="A323" s="18"/>
      <c r="B323" s="7"/>
    </row>
    <row r="324" spans="1:2">
      <c r="A324" s="18"/>
      <c r="B324" s="7"/>
    </row>
    <row r="325" spans="1:2">
      <c r="A325" s="18"/>
      <c r="B325" s="7"/>
    </row>
    <row r="326" spans="1:2">
      <c r="A326" s="18"/>
      <c r="B326" s="7"/>
    </row>
    <row r="327" spans="1:2">
      <c r="A327" s="18"/>
      <c r="B327" s="7"/>
    </row>
    <row r="328" spans="1:2">
      <c r="A328" s="18"/>
      <c r="B328" s="7"/>
    </row>
    <row r="329" spans="1:2">
      <c r="A329" s="18"/>
      <c r="B329" s="7"/>
    </row>
    <row r="330" spans="1:2">
      <c r="A330" s="18"/>
      <c r="B330" s="7"/>
    </row>
    <row r="331" spans="1:2">
      <c r="A331" s="18"/>
      <c r="B331" s="7"/>
    </row>
    <row r="332" spans="1:2">
      <c r="A332" s="18"/>
      <c r="B332" s="7"/>
    </row>
    <row r="333" spans="1:2">
      <c r="A333" s="18"/>
      <c r="B333" s="7"/>
    </row>
    <row r="334" spans="1:2">
      <c r="A334" s="18"/>
      <c r="B334" s="7"/>
    </row>
    <row r="335" spans="1:2">
      <c r="A335" s="18"/>
      <c r="B335" s="7"/>
    </row>
    <row r="336" spans="1:2">
      <c r="A336" s="18"/>
      <c r="B336" s="7"/>
    </row>
    <row r="337" spans="1:2">
      <c r="A337" s="18"/>
      <c r="B337" s="7"/>
    </row>
    <row r="338" spans="1:2">
      <c r="A338" s="18"/>
      <c r="B338" s="7"/>
    </row>
    <row r="339" spans="1:2">
      <c r="A339" s="18"/>
      <c r="B339" s="7"/>
    </row>
    <row r="340" spans="1:2">
      <c r="A340" s="18"/>
      <c r="B340" s="7"/>
    </row>
    <row r="341" spans="1:2">
      <c r="A341" s="18"/>
      <c r="B341" s="7"/>
    </row>
    <row r="342" spans="1:2">
      <c r="A342" s="18"/>
      <c r="B342" s="7"/>
    </row>
    <row r="343" spans="1:2">
      <c r="A343" s="18"/>
      <c r="B343" s="7"/>
    </row>
    <row r="344" spans="1:2">
      <c r="A344" s="18"/>
      <c r="B344" s="7"/>
    </row>
    <row r="345" spans="1:2">
      <c r="A345" s="18"/>
      <c r="B345" s="7"/>
    </row>
    <row r="346" spans="1:2">
      <c r="A346" s="18"/>
      <c r="B346" s="7"/>
    </row>
    <row r="347" spans="1:2">
      <c r="A347" s="18"/>
      <c r="B347" s="7"/>
    </row>
    <row r="348" spans="1:2">
      <c r="A348" s="18"/>
      <c r="B348" s="7"/>
    </row>
    <row r="349" spans="1:2">
      <c r="A349" s="18"/>
      <c r="B349" s="7"/>
    </row>
    <row r="350" spans="1:2">
      <c r="A350" s="18"/>
      <c r="B350" s="7"/>
    </row>
    <row r="351" spans="1:2">
      <c r="A351" s="18"/>
      <c r="B351" s="7"/>
    </row>
    <row r="352" spans="1:2">
      <c r="A352" s="18"/>
      <c r="B352" s="7"/>
    </row>
    <row r="353" spans="1:2">
      <c r="A353" s="18"/>
      <c r="B353" s="7"/>
    </row>
    <row r="354" spans="1:2">
      <c r="A354" s="18"/>
      <c r="B354" s="7"/>
    </row>
    <row r="355" spans="1:2">
      <c r="A355" s="18"/>
      <c r="B355" s="7"/>
    </row>
    <row r="356" spans="1:2">
      <c r="A356" s="18"/>
      <c r="B356" s="7"/>
    </row>
    <row r="357" spans="1:2">
      <c r="A357" s="18"/>
      <c r="B357" s="7"/>
    </row>
    <row r="358" spans="1:2">
      <c r="A358" s="18"/>
      <c r="B358" s="7"/>
    </row>
    <row r="359" spans="1:2">
      <c r="A359" s="18"/>
      <c r="B359" s="7"/>
    </row>
    <row r="360" spans="1:2">
      <c r="A360" s="18"/>
      <c r="B360" s="7"/>
    </row>
    <row r="361" spans="1:2">
      <c r="A361" s="18"/>
      <c r="B361" s="7"/>
    </row>
    <row r="362" spans="1:2">
      <c r="A362" s="18"/>
      <c r="B362" s="7"/>
    </row>
    <row r="363" spans="1:2">
      <c r="A363" s="18"/>
      <c r="B363" s="7"/>
    </row>
    <row r="364" spans="1:2">
      <c r="A364" s="18"/>
      <c r="B364" s="7"/>
    </row>
    <row r="365" spans="1:2">
      <c r="A365" s="18"/>
      <c r="B365" s="7"/>
    </row>
    <row r="366" spans="1:2">
      <c r="A366" s="18"/>
      <c r="B366" s="7"/>
    </row>
    <row r="367" spans="1:2">
      <c r="A367" s="18"/>
      <c r="B367" s="7"/>
    </row>
    <row r="368" spans="1:2">
      <c r="A368" s="18"/>
      <c r="B368" s="7"/>
    </row>
    <row r="369" spans="1:2">
      <c r="A369" s="18"/>
      <c r="B369" s="7"/>
    </row>
    <row r="370" spans="1:2">
      <c r="A370" s="18"/>
      <c r="B370" s="7"/>
    </row>
    <row r="371" spans="1:2">
      <c r="A371" s="18"/>
      <c r="B371" s="7"/>
    </row>
    <row r="372" spans="1:2">
      <c r="A372" s="18"/>
      <c r="B372" s="7"/>
    </row>
    <row r="373" spans="1:2">
      <c r="A373" s="18"/>
      <c r="B373" s="7"/>
    </row>
    <row r="374" spans="1:2">
      <c r="A374" s="18"/>
      <c r="B374" s="7"/>
    </row>
    <row r="375" spans="1:2">
      <c r="A375" s="18"/>
      <c r="B375" s="7"/>
    </row>
    <row r="376" spans="1:2">
      <c r="A376" s="18"/>
      <c r="B376" s="7"/>
    </row>
    <row r="377" spans="1:2">
      <c r="A377" s="18"/>
      <c r="B377" s="7"/>
    </row>
    <row r="378" spans="1:2">
      <c r="A378" s="18"/>
      <c r="B378" s="7"/>
    </row>
    <row r="379" spans="1:2">
      <c r="A379" s="18"/>
      <c r="B379" s="7"/>
    </row>
    <row r="380" spans="1:2">
      <c r="A380" s="18"/>
      <c r="B380" s="7"/>
    </row>
    <row r="381" spans="1:2">
      <c r="A381" s="18"/>
      <c r="B381" s="7"/>
    </row>
    <row r="382" spans="1:2">
      <c r="A382" s="18"/>
      <c r="B382" s="7"/>
    </row>
    <row r="383" spans="1:2">
      <c r="A383" s="18"/>
      <c r="B383" s="7"/>
    </row>
    <row r="384" spans="1:2">
      <c r="A384" s="18"/>
      <c r="B384" s="7"/>
    </row>
    <row r="385" spans="1:2">
      <c r="A385" s="18"/>
      <c r="B385" s="7"/>
    </row>
    <row r="386" spans="1:2">
      <c r="A386" s="18"/>
      <c r="B386" s="7"/>
    </row>
    <row r="387" spans="1:2">
      <c r="A387" s="18"/>
      <c r="B387" s="7"/>
    </row>
    <row r="388" spans="1:2">
      <c r="A388" s="18"/>
      <c r="B388" s="7"/>
    </row>
    <row r="389" spans="1:2">
      <c r="A389" s="18"/>
      <c r="B389" s="7"/>
    </row>
    <row r="390" spans="1:2">
      <c r="A390" s="18"/>
      <c r="B390" s="7"/>
    </row>
    <row r="391" spans="1:2">
      <c r="A391" s="18"/>
      <c r="B391" s="7"/>
    </row>
    <row r="392" spans="1:2">
      <c r="A392" s="18"/>
      <c r="B392" s="7"/>
    </row>
    <row r="393" spans="1:2">
      <c r="A393" s="18"/>
      <c r="B393" s="7"/>
    </row>
    <row r="394" spans="1:2">
      <c r="A394" s="18"/>
      <c r="B394" s="7"/>
    </row>
  </sheetData>
  <dataValidations count="1">
    <dataValidation type="list" allowBlank="1" showInputMessage="1" showErrorMessage="1" sqref="C65110 IY65110 SU65110 ACQ65110 AMM65110 AWI65110 BGE65110 BQA65110 BZW65110 CJS65110 CTO65110 DDK65110 DNG65110 DXC65110 EGY65110 EQU65110 FAQ65110 FKM65110 FUI65110 GEE65110 GOA65110 GXW65110 HHS65110 HRO65110 IBK65110 ILG65110 IVC65110 JEY65110 JOU65110 JYQ65110 KIM65110 KSI65110 LCE65110 LMA65110 LVW65110 MFS65110 MPO65110 MZK65110 NJG65110 NTC65110 OCY65110 OMU65110 OWQ65110 PGM65110 PQI65110 QAE65110 QKA65110 QTW65110 RDS65110 RNO65110 RXK65110 SHG65110 SRC65110 TAY65110 TKU65110 TUQ65110 UEM65110 UOI65110 UYE65110 VIA65110 VRW65110 WBS65110 WLO65110 WVK65110 C130646 IY130646 SU130646 ACQ130646 AMM130646 AWI130646 BGE130646 BQA130646 BZW130646 CJS130646 CTO130646 DDK130646 DNG130646 DXC130646 EGY130646 EQU130646 FAQ130646 FKM130646 FUI130646 GEE130646 GOA130646 GXW130646 HHS130646 HRO130646 IBK130646 ILG130646 IVC130646 JEY130646 JOU130646 JYQ130646 KIM130646 KSI130646 LCE130646 LMA130646 LVW130646 MFS130646 MPO130646 MZK130646 NJG130646 NTC130646 OCY130646 OMU130646 OWQ130646 PGM130646 PQI130646 QAE130646 QKA130646 QTW130646 RDS130646 RNO130646 RXK130646 SHG130646 SRC130646 TAY130646 TKU130646 TUQ130646 UEM130646 UOI130646 UYE130646 VIA130646 VRW130646 WBS130646 WLO130646 WVK130646 C196182 IY196182 SU196182 ACQ196182 AMM196182 AWI196182 BGE196182 BQA196182 BZW196182 CJS196182 CTO196182 DDK196182 DNG196182 DXC196182 EGY196182 EQU196182 FAQ196182 FKM196182 FUI196182 GEE196182 GOA196182 GXW196182 HHS196182 HRO196182 IBK196182 ILG196182 IVC196182 JEY196182 JOU196182 JYQ196182 KIM196182 KSI196182 LCE196182 LMA196182 LVW196182 MFS196182 MPO196182 MZK196182 NJG196182 NTC196182 OCY196182 OMU196182 OWQ196182 PGM196182 PQI196182 QAE196182 QKA196182 QTW196182 RDS196182 RNO196182 RXK196182 SHG196182 SRC196182 TAY196182 TKU196182 TUQ196182 UEM196182 UOI196182 UYE196182 VIA196182 VRW196182 WBS196182 WLO196182 WVK196182 C261718 IY261718 SU261718 ACQ261718 AMM261718 AWI261718 BGE261718 BQA261718 BZW261718 CJS261718 CTO261718 DDK261718 DNG261718 DXC261718 EGY261718 EQU261718 FAQ261718 FKM261718 FUI261718 GEE261718 GOA261718 GXW261718 HHS261718 HRO261718 IBK261718 ILG261718 IVC261718 JEY261718 JOU261718 JYQ261718 KIM261718 KSI261718 LCE261718 LMA261718 LVW261718 MFS261718 MPO261718 MZK261718 NJG261718 NTC261718 OCY261718 OMU261718 OWQ261718 PGM261718 PQI261718 QAE261718 QKA261718 QTW261718 RDS261718 RNO261718 RXK261718 SHG261718 SRC261718 TAY261718 TKU261718 TUQ261718 UEM261718 UOI261718 UYE261718 VIA261718 VRW261718 WBS261718 WLO261718 WVK261718 C327254 IY327254 SU327254 ACQ327254 AMM327254 AWI327254 BGE327254 BQA327254 BZW327254 CJS327254 CTO327254 DDK327254 DNG327254 DXC327254 EGY327254 EQU327254 FAQ327254 FKM327254 FUI327254 GEE327254 GOA327254 GXW327254 HHS327254 HRO327254 IBK327254 ILG327254 IVC327254 JEY327254 JOU327254 JYQ327254 KIM327254 KSI327254 LCE327254 LMA327254 LVW327254 MFS327254 MPO327254 MZK327254 NJG327254 NTC327254 OCY327254 OMU327254 OWQ327254 PGM327254 PQI327254 QAE327254 QKA327254 QTW327254 RDS327254 RNO327254 RXK327254 SHG327254 SRC327254 TAY327254 TKU327254 TUQ327254 UEM327254 UOI327254 UYE327254 VIA327254 VRW327254 WBS327254 WLO327254 WVK327254 C392790 IY392790 SU392790 ACQ392790 AMM392790 AWI392790 BGE392790 BQA392790 BZW392790 CJS392790 CTO392790 DDK392790 DNG392790 DXC392790 EGY392790 EQU392790 FAQ392790 FKM392790 FUI392790 GEE392790 GOA392790 GXW392790 HHS392790 HRO392790 IBK392790 ILG392790 IVC392790 JEY392790 JOU392790 JYQ392790 KIM392790 KSI392790 LCE392790 LMA392790 LVW392790 MFS392790 MPO392790 MZK392790 NJG392790 NTC392790 OCY392790 OMU392790 OWQ392790 PGM392790 PQI392790 QAE392790 QKA392790 QTW392790 RDS392790 RNO392790 RXK392790 SHG392790 SRC392790 TAY392790 TKU392790 TUQ392790 UEM392790 UOI392790 UYE392790 VIA392790 VRW392790 WBS392790 WLO392790 WVK392790 C458326 IY458326 SU458326 ACQ458326 AMM458326 AWI458326 BGE458326 BQA458326 BZW458326 CJS458326 CTO458326 DDK458326 DNG458326 DXC458326 EGY458326 EQU458326 FAQ458326 FKM458326 FUI458326 GEE458326 GOA458326 GXW458326 HHS458326 HRO458326 IBK458326 ILG458326 IVC458326 JEY458326 JOU458326 JYQ458326 KIM458326 KSI458326 LCE458326 LMA458326 LVW458326 MFS458326 MPO458326 MZK458326 NJG458326 NTC458326 OCY458326 OMU458326 OWQ458326 PGM458326 PQI458326 QAE458326 QKA458326 QTW458326 RDS458326 RNO458326 RXK458326 SHG458326 SRC458326 TAY458326 TKU458326 TUQ458326 UEM458326 UOI458326 UYE458326 VIA458326 VRW458326 WBS458326 WLO458326 WVK458326 C523862 IY523862 SU523862 ACQ523862 AMM523862 AWI523862 BGE523862 BQA523862 BZW523862 CJS523862 CTO523862 DDK523862 DNG523862 DXC523862 EGY523862 EQU523862 FAQ523862 FKM523862 FUI523862 GEE523862 GOA523862 GXW523862 HHS523862 HRO523862 IBK523862 ILG523862 IVC523862 JEY523862 JOU523862 JYQ523862 KIM523862 KSI523862 LCE523862 LMA523862 LVW523862 MFS523862 MPO523862 MZK523862 NJG523862 NTC523862 OCY523862 OMU523862 OWQ523862 PGM523862 PQI523862 QAE523862 QKA523862 QTW523862 RDS523862 RNO523862 RXK523862 SHG523862 SRC523862 TAY523862 TKU523862 TUQ523862 UEM523862 UOI523862 UYE523862 VIA523862 VRW523862 WBS523862 WLO523862 WVK523862 C589398 IY589398 SU589398 ACQ589398 AMM589398 AWI589398 BGE589398 BQA589398 BZW589398 CJS589398 CTO589398 DDK589398 DNG589398 DXC589398 EGY589398 EQU589398 FAQ589398 FKM589398 FUI589398 GEE589398 GOA589398 GXW589398 HHS589398 HRO589398 IBK589398 ILG589398 IVC589398 JEY589398 JOU589398 JYQ589398 KIM589398 KSI589398 LCE589398 LMA589398 LVW589398 MFS589398 MPO589398 MZK589398 NJG589398 NTC589398 OCY589398 OMU589398 OWQ589398 PGM589398 PQI589398 QAE589398 QKA589398 QTW589398 RDS589398 RNO589398 RXK589398 SHG589398 SRC589398 TAY589398 TKU589398 TUQ589398 UEM589398 UOI589398 UYE589398 VIA589398 VRW589398 WBS589398 WLO589398 WVK589398 C654934 IY654934 SU654934 ACQ654934 AMM654934 AWI654934 BGE654934 BQA654934 BZW654934 CJS654934 CTO654934 DDK654934 DNG654934 DXC654934 EGY654934 EQU654934 FAQ654934 FKM654934 FUI654934 GEE654934 GOA654934 GXW654934 HHS654934 HRO654934 IBK654934 ILG654934 IVC654934 JEY654934 JOU654934 JYQ654934 KIM654934 KSI654934 LCE654934 LMA654934 LVW654934 MFS654934 MPO654934 MZK654934 NJG654934 NTC654934 OCY654934 OMU654934 OWQ654934 PGM654934 PQI654934 QAE654934 QKA654934 QTW654934 RDS654934 RNO654934 RXK654934 SHG654934 SRC654934 TAY654934 TKU654934 TUQ654934 UEM654934 UOI654934 UYE654934 VIA654934 VRW654934 WBS654934 WLO654934 WVK654934 C720470 IY720470 SU720470 ACQ720470 AMM720470 AWI720470 BGE720470 BQA720470 BZW720470 CJS720470 CTO720470 DDK720470 DNG720470 DXC720470 EGY720470 EQU720470 FAQ720470 FKM720470 FUI720470 GEE720470 GOA720470 GXW720470 HHS720470 HRO720470 IBK720470 ILG720470 IVC720470 JEY720470 JOU720470 JYQ720470 KIM720470 KSI720470 LCE720470 LMA720470 LVW720470 MFS720470 MPO720470 MZK720470 NJG720470 NTC720470 OCY720470 OMU720470 OWQ720470 PGM720470 PQI720470 QAE720470 QKA720470 QTW720470 RDS720470 RNO720470 RXK720470 SHG720470 SRC720470 TAY720470 TKU720470 TUQ720470 UEM720470 UOI720470 UYE720470 VIA720470 VRW720470 WBS720470 WLO720470 WVK720470 C786006 IY786006 SU786006 ACQ786006 AMM786006 AWI786006 BGE786006 BQA786006 BZW786006 CJS786006 CTO786006 DDK786006 DNG786006 DXC786006 EGY786006 EQU786006 FAQ786006 FKM786006 FUI786006 GEE786006 GOA786006 GXW786006 HHS786006 HRO786006 IBK786006 ILG786006 IVC786006 JEY786006 JOU786006 JYQ786006 KIM786006 KSI786006 LCE786006 LMA786006 LVW786006 MFS786006 MPO786006 MZK786006 NJG786006 NTC786006 OCY786006 OMU786006 OWQ786006 PGM786006 PQI786006 QAE786006 QKA786006 QTW786006 RDS786006 RNO786006 RXK786006 SHG786006 SRC786006 TAY786006 TKU786006 TUQ786006 UEM786006 UOI786006 UYE786006 VIA786006 VRW786006 WBS786006 WLO786006 WVK786006 C851542 IY851542 SU851542 ACQ851542 AMM851542 AWI851542 BGE851542 BQA851542 BZW851542 CJS851542 CTO851542 DDK851542 DNG851542 DXC851542 EGY851542 EQU851542 FAQ851542 FKM851542 FUI851542 GEE851542 GOA851542 GXW851542 HHS851542 HRO851542 IBK851542 ILG851542 IVC851542 JEY851542 JOU851542 JYQ851542 KIM851542 KSI851542 LCE851542 LMA851542 LVW851542 MFS851542 MPO851542 MZK851542 NJG851542 NTC851542 OCY851542 OMU851542 OWQ851542 PGM851542 PQI851542 QAE851542 QKA851542 QTW851542 RDS851542 RNO851542 RXK851542 SHG851542 SRC851542 TAY851542 TKU851542 TUQ851542 UEM851542 UOI851542 UYE851542 VIA851542 VRW851542 WBS851542 WLO851542 WVK851542 C917078 IY917078 SU917078 ACQ917078 AMM917078 AWI917078 BGE917078 BQA917078 BZW917078 CJS917078 CTO917078 DDK917078 DNG917078 DXC917078 EGY917078 EQU917078 FAQ917078 FKM917078 FUI917078 GEE917078 GOA917078 GXW917078 HHS917078 HRO917078 IBK917078 ILG917078 IVC917078 JEY917078 JOU917078 JYQ917078 KIM917078 KSI917078 LCE917078 LMA917078 LVW917078 MFS917078 MPO917078 MZK917078 NJG917078 NTC917078 OCY917078 OMU917078 OWQ917078 PGM917078 PQI917078 QAE917078 QKA917078 QTW917078 RDS917078 RNO917078 RXK917078 SHG917078 SRC917078 TAY917078 TKU917078 TUQ917078 UEM917078 UOI917078 UYE917078 VIA917078 VRW917078 WBS917078 WLO917078 WVK917078 C982614 IY982614 SU982614 ACQ982614 AMM982614 AWI982614 BGE982614 BQA982614 BZW982614 CJS982614 CTO982614 DDK982614 DNG982614 DXC982614 EGY982614 EQU982614 FAQ982614 FKM982614 FUI982614 GEE982614 GOA982614 GXW982614 HHS982614 HRO982614 IBK982614 ILG982614 IVC982614 JEY982614 JOU982614 JYQ982614 KIM982614 KSI982614 LCE982614 LMA982614 LVW982614 MFS982614 MPO982614 MZK982614 NJG982614 NTC982614 OCY982614 OMU982614 OWQ982614 PGM982614 PQI982614 QAE982614 QKA982614 QTW982614 RDS982614 RNO982614 RXK982614 SHG982614 SRC982614 TAY982614 TKU982614 TUQ982614 UEM982614 UOI982614 UYE982614 VIA982614 VRW982614 WBS982614 WLO982614 WVK982614">
      <formula1>$K$2:$K$7</formula1>
    </dataValidation>
  </dataValidations>
  <pageMargins left="0.35433070866141736" right="0.15748031496062992" top="0.39370078740157483" bottom="0.19685039370078741" header="0.31496062992125984" footer="0.11811023622047245"/>
  <pageSetup paperSize="9" orientation="landscape" r:id="rId1"/>
  <headerFooter alignWithMargins="0">
    <oddHeader>&amp;R&amp;"Times New Roman,Regular"&amp;P</oddHeader>
    <oddFooter>&amp;C&amp;"Times New Roman,Regular"&amp;F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3"/>
  <sheetViews>
    <sheetView zoomScaleNormal="100" workbookViewId="0">
      <selection activeCell="B13" sqref="B13"/>
    </sheetView>
  </sheetViews>
  <sheetFormatPr defaultColWidth="7.42578125" defaultRowHeight="15"/>
  <cols>
    <col min="1" max="1" width="7.42578125" style="235" customWidth="1"/>
    <col min="2" max="2" width="53.7109375" style="235" customWidth="1"/>
    <col min="3" max="3" width="12.28515625" style="236" customWidth="1"/>
    <col min="4" max="4" width="12.85546875" style="236" hidden="1" customWidth="1"/>
    <col min="5" max="5" width="11.140625" style="236" hidden="1" customWidth="1"/>
    <col min="6" max="6" width="31.28515625" style="237" hidden="1" customWidth="1"/>
    <col min="7" max="7" width="14" style="236" hidden="1" customWidth="1"/>
    <col min="8" max="8" width="15.5703125" style="236" hidden="1" customWidth="1"/>
    <col min="9" max="9" width="14.28515625" style="236" hidden="1" customWidth="1"/>
    <col min="10" max="10" width="10" style="236" hidden="1" customWidth="1"/>
    <col min="11" max="11" width="19.7109375" style="238" customWidth="1"/>
    <col min="12" max="12" width="12.85546875" style="235" hidden="1" customWidth="1"/>
    <col min="13" max="13" width="12.7109375" style="235" hidden="1" customWidth="1"/>
    <col min="14" max="14" width="0" style="235" hidden="1" customWidth="1"/>
    <col min="15" max="15" width="11.42578125" style="235" hidden="1" customWidth="1"/>
    <col min="16" max="16" width="9.42578125" style="235" hidden="1" customWidth="1"/>
    <col min="17" max="17" width="0" style="235" hidden="1" customWidth="1"/>
    <col min="18" max="18" width="9.42578125" style="235" hidden="1" customWidth="1"/>
    <col min="19" max="21" width="0" style="235" hidden="1" customWidth="1"/>
    <col min="22" max="22" width="59.7109375" style="235" customWidth="1"/>
    <col min="23" max="24" width="11.5703125" style="235" bestFit="1" customWidth="1"/>
    <col min="25" max="255" width="9.140625" style="235" customWidth="1"/>
    <col min="256" max="16384" width="7.42578125" style="235"/>
  </cols>
  <sheetData>
    <row r="1" spans="1:256">
      <c r="A1" s="234" t="s">
        <v>285</v>
      </c>
    </row>
    <row r="2" spans="1:256" ht="71.25">
      <c r="A2" s="239" t="s">
        <v>29</v>
      </c>
      <c r="B2" s="239" t="s">
        <v>286</v>
      </c>
      <c r="C2" s="240" t="s">
        <v>287</v>
      </c>
      <c r="D2" s="240" t="s">
        <v>288</v>
      </c>
      <c r="E2" s="240" t="s">
        <v>289</v>
      </c>
      <c r="F2" s="324"/>
      <c r="G2" s="325"/>
      <c r="H2" s="324" t="s">
        <v>290</v>
      </c>
      <c r="I2" s="324" t="s">
        <v>291</v>
      </c>
      <c r="J2" s="325" t="s">
        <v>292</v>
      </c>
      <c r="K2" s="239" t="s">
        <v>293</v>
      </c>
      <c r="L2" s="326"/>
      <c r="M2" s="327" t="s">
        <v>294</v>
      </c>
      <c r="N2" s="326"/>
      <c r="O2" s="326"/>
      <c r="P2" s="326"/>
      <c r="Q2" s="326"/>
      <c r="R2" s="326"/>
      <c r="S2" s="326"/>
      <c r="T2" s="326"/>
      <c r="U2" s="326"/>
      <c r="V2" s="326"/>
      <c r="W2" s="241"/>
      <c r="X2" s="241"/>
      <c r="Y2" s="241"/>
      <c r="Z2" s="241"/>
      <c r="AA2" s="241"/>
      <c r="AB2" s="241"/>
      <c r="AC2" s="241"/>
      <c r="AD2" s="241"/>
      <c r="AE2" s="241"/>
      <c r="AF2" s="241"/>
      <c r="AG2" s="241"/>
      <c r="AH2" s="241"/>
      <c r="AI2" s="241"/>
      <c r="AJ2" s="241"/>
      <c r="AK2" s="241"/>
      <c r="AL2" s="241"/>
      <c r="AM2" s="241"/>
      <c r="AN2" s="241"/>
      <c r="AO2" s="241"/>
      <c r="AP2" s="241"/>
      <c r="AQ2" s="241"/>
      <c r="AR2" s="241"/>
      <c r="AS2" s="241"/>
      <c r="AT2" s="241"/>
      <c r="AU2" s="241"/>
      <c r="AV2" s="241"/>
      <c r="AW2" s="241"/>
      <c r="AX2" s="241"/>
      <c r="AY2" s="241"/>
      <c r="AZ2" s="241"/>
      <c r="BA2" s="241"/>
      <c r="BB2" s="241"/>
      <c r="BC2" s="241"/>
      <c r="BD2" s="241"/>
      <c r="BE2" s="241"/>
      <c r="BF2" s="241"/>
      <c r="BG2" s="241"/>
      <c r="BH2" s="241"/>
      <c r="BI2" s="241"/>
      <c r="BJ2" s="241"/>
      <c r="BK2" s="241"/>
      <c r="BL2" s="241"/>
      <c r="BM2" s="241"/>
      <c r="BN2" s="241"/>
      <c r="BO2" s="241"/>
      <c r="BP2" s="241"/>
      <c r="BQ2" s="241"/>
      <c r="BR2" s="241"/>
      <c r="BS2" s="241"/>
      <c r="BT2" s="241"/>
      <c r="BU2" s="241"/>
      <c r="BV2" s="241"/>
      <c r="BW2" s="241"/>
      <c r="BX2" s="241"/>
      <c r="BY2" s="241"/>
      <c r="BZ2" s="241"/>
      <c r="CA2" s="241"/>
      <c r="CB2" s="241"/>
      <c r="CC2" s="241"/>
      <c r="CD2" s="241"/>
      <c r="CE2" s="241"/>
      <c r="CF2" s="241"/>
      <c r="CG2" s="241"/>
      <c r="CH2" s="241"/>
      <c r="CI2" s="241"/>
      <c r="CJ2" s="241"/>
      <c r="CK2" s="241"/>
      <c r="CL2" s="241"/>
      <c r="CM2" s="241"/>
      <c r="CN2" s="241"/>
      <c r="CO2" s="241"/>
      <c r="CP2" s="241"/>
      <c r="CQ2" s="241"/>
      <c r="CR2" s="241"/>
      <c r="CS2" s="241"/>
      <c r="CT2" s="241"/>
      <c r="CU2" s="241"/>
      <c r="CV2" s="241"/>
      <c r="CW2" s="241"/>
      <c r="CX2" s="241"/>
      <c r="CY2" s="241"/>
      <c r="CZ2" s="241"/>
      <c r="DA2" s="241"/>
      <c r="DB2" s="241"/>
      <c r="DC2" s="241"/>
      <c r="DD2" s="241"/>
      <c r="DE2" s="241"/>
      <c r="DF2" s="241"/>
      <c r="DG2" s="241"/>
      <c r="DH2" s="241"/>
      <c r="DI2" s="241"/>
      <c r="DJ2" s="241"/>
      <c r="DK2" s="241"/>
      <c r="DL2" s="241"/>
      <c r="DM2" s="241"/>
      <c r="DN2" s="241"/>
      <c r="DO2" s="241"/>
      <c r="DP2" s="241"/>
      <c r="DQ2" s="241"/>
      <c r="DR2" s="241"/>
      <c r="DS2" s="241"/>
      <c r="DT2" s="241"/>
      <c r="DU2" s="241"/>
      <c r="DV2" s="241"/>
      <c r="DW2" s="241"/>
      <c r="DX2" s="241"/>
      <c r="DY2" s="241"/>
      <c r="DZ2" s="241"/>
      <c r="EA2" s="241"/>
      <c r="EB2" s="241"/>
      <c r="EC2" s="241"/>
      <c r="ED2" s="241"/>
      <c r="EE2" s="241"/>
      <c r="EF2" s="241"/>
      <c r="EG2" s="241"/>
      <c r="EH2" s="241"/>
      <c r="EI2" s="241"/>
      <c r="EJ2" s="241"/>
      <c r="EK2" s="241"/>
      <c r="EL2" s="241"/>
      <c r="EM2" s="241"/>
      <c r="EN2" s="241"/>
      <c r="EO2" s="241"/>
      <c r="EP2" s="241"/>
      <c r="EQ2" s="241"/>
      <c r="ER2" s="241"/>
      <c r="ES2" s="241"/>
      <c r="ET2" s="241"/>
      <c r="EU2" s="241"/>
      <c r="EV2" s="241"/>
      <c r="EW2" s="241"/>
      <c r="EX2" s="241"/>
      <c r="EY2" s="241"/>
      <c r="EZ2" s="241"/>
      <c r="FA2" s="241"/>
      <c r="FB2" s="241"/>
      <c r="FC2" s="241"/>
      <c r="FD2" s="241"/>
      <c r="FE2" s="241"/>
      <c r="FF2" s="241"/>
      <c r="FG2" s="241"/>
      <c r="FH2" s="241"/>
      <c r="FI2" s="241"/>
      <c r="FJ2" s="241"/>
      <c r="FK2" s="241"/>
      <c r="FL2" s="241"/>
      <c r="FM2" s="241"/>
      <c r="FN2" s="241"/>
      <c r="FO2" s="241"/>
      <c r="FP2" s="241"/>
      <c r="FQ2" s="241"/>
      <c r="FR2" s="241"/>
      <c r="FS2" s="241"/>
      <c r="FT2" s="241"/>
      <c r="FU2" s="241"/>
      <c r="FV2" s="241"/>
      <c r="FW2" s="241"/>
      <c r="FX2" s="241"/>
      <c r="FY2" s="241"/>
      <c r="FZ2" s="241"/>
      <c r="GA2" s="241"/>
      <c r="GB2" s="241"/>
      <c r="GC2" s="241"/>
      <c r="GD2" s="241"/>
      <c r="GE2" s="241"/>
      <c r="GF2" s="241"/>
      <c r="GG2" s="241"/>
      <c r="GH2" s="241"/>
      <c r="GI2" s="241"/>
      <c r="GJ2" s="241"/>
      <c r="GK2" s="241"/>
      <c r="GL2" s="241"/>
      <c r="GM2" s="241"/>
      <c r="GN2" s="241"/>
      <c r="GO2" s="241"/>
      <c r="GP2" s="241"/>
      <c r="GQ2" s="241"/>
      <c r="GR2" s="241"/>
      <c r="GS2" s="241"/>
      <c r="GT2" s="241"/>
      <c r="GU2" s="241"/>
      <c r="GV2" s="241"/>
      <c r="GW2" s="241"/>
      <c r="GX2" s="241"/>
      <c r="GY2" s="241"/>
      <c r="GZ2" s="241"/>
      <c r="HA2" s="241"/>
      <c r="HB2" s="241"/>
      <c r="HC2" s="241"/>
      <c r="HD2" s="241"/>
      <c r="HE2" s="241"/>
      <c r="HF2" s="241"/>
      <c r="HG2" s="241"/>
      <c r="HH2" s="241"/>
      <c r="HI2" s="241"/>
      <c r="HJ2" s="241"/>
      <c r="HK2" s="241"/>
      <c r="HL2" s="241"/>
      <c r="HM2" s="241"/>
      <c r="HN2" s="241"/>
      <c r="HO2" s="241"/>
      <c r="HP2" s="241"/>
      <c r="HQ2" s="241"/>
      <c r="HR2" s="241"/>
      <c r="HS2" s="241"/>
      <c r="HT2" s="241"/>
      <c r="HU2" s="241"/>
      <c r="HV2" s="241"/>
      <c r="HW2" s="241"/>
      <c r="HX2" s="241"/>
      <c r="HY2" s="241"/>
      <c r="HZ2" s="241"/>
      <c r="IA2" s="241"/>
      <c r="IB2" s="241"/>
      <c r="IC2" s="241"/>
      <c r="ID2" s="241"/>
      <c r="IE2" s="241"/>
      <c r="IF2" s="241"/>
      <c r="IG2" s="241"/>
      <c r="IH2" s="241"/>
      <c r="II2" s="241"/>
      <c r="IJ2" s="241"/>
      <c r="IK2" s="241"/>
      <c r="IL2" s="241"/>
      <c r="IM2" s="241"/>
      <c r="IN2" s="241"/>
      <c r="IO2" s="241"/>
      <c r="IP2" s="241"/>
      <c r="IQ2" s="241"/>
      <c r="IR2" s="241"/>
      <c r="IS2" s="241"/>
      <c r="IT2" s="241"/>
      <c r="IU2" s="241"/>
      <c r="IV2" s="241"/>
    </row>
    <row r="3" spans="1:256" ht="45">
      <c r="A3" s="242">
        <v>1</v>
      </c>
      <c r="B3" s="243" t="s">
        <v>295</v>
      </c>
      <c r="C3" s="244">
        <v>121245</v>
      </c>
      <c r="D3" s="245">
        <v>89611</v>
      </c>
      <c r="E3" s="245">
        <v>31634</v>
      </c>
      <c r="F3" s="275"/>
      <c r="G3" s="274"/>
      <c r="H3" s="274">
        <v>174350.68</v>
      </c>
      <c r="I3" s="274">
        <v>4634.3</v>
      </c>
      <c r="J3" s="274">
        <v>0</v>
      </c>
      <c r="K3" s="246">
        <v>178958</v>
      </c>
      <c r="L3" s="328"/>
      <c r="M3" s="328">
        <v>105425</v>
      </c>
      <c r="N3" s="328">
        <f>K3-M3</f>
        <v>73533</v>
      </c>
      <c r="O3" s="328"/>
      <c r="P3" s="328"/>
      <c r="Q3" s="328"/>
      <c r="R3" s="328">
        <v>339</v>
      </c>
      <c r="S3" s="328">
        <v>569</v>
      </c>
      <c r="T3" s="328"/>
      <c r="U3" s="328"/>
      <c r="V3" s="328"/>
      <c r="X3" s="247"/>
    </row>
    <row r="4" spans="1:256" ht="105">
      <c r="A4" s="242">
        <v>2</v>
      </c>
      <c r="B4" s="248" t="s">
        <v>296</v>
      </c>
      <c r="C4" s="244">
        <v>4674798</v>
      </c>
      <c r="D4" s="245">
        <v>4207318</v>
      </c>
      <c r="E4" s="245">
        <v>467480</v>
      </c>
      <c r="F4" s="275" t="s">
        <v>297</v>
      </c>
      <c r="G4" s="274"/>
      <c r="H4" s="274">
        <v>99222</v>
      </c>
      <c r="I4" s="274"/>
      <c r="J4" s="274"/>
      <c r="K4" s="249">
        <f>99222+388512+734529</f>
        <v>1222263</v>
      </c>
      <c r="L4" s="328"/>
      <c r="M4" s="328"/>
      <c r="N4" s="328"/>
      <c r="O4" s="328"/>
      <c r="P4" s="328"/>
      <c r="Q4" s="328"/>
      <c r="R4" s="328">
        <f>S4-S3</f>
        <v>17629.599999999999</v>
      </c>
      <c r="S4" s="328">
        <f>S5-S10</f>
        <v>18198.599999999999</v>
      </c>
      <c r="T4" s="328"/>
      <c r="U4" s="328"/>
      <c r="V4" s="329" t="s">
        <v>298</v>
      </c>
      <c r="W4" s="250">
        <f>1715719+37987+1076289</f>
        <v>2829995</v>
      </c>
    </row>
    <row r="5" spans="1:256" ht="29.25" customHeight="1">
      <c r="A5" s="242">
        <v>3</v>
      </c>
      <c r="B5" s="248" t="s">
        <v>299</v>
      </c>
      <c r="C5" s="244">
        <v>45835</v>
      </c>
      <c r="D5" s="251">
        <v>27000</v>
      </c>
      <c r="E5" s="245">
        <v>18835</v>
      </c>
      <c r="F5" s="275"/>
      <c r="G5" s="274"/>
      <c r="H5" s="274">
        <v>44335.35</v>
      </c>
      <c r="I5" s="274">
        <v>653.4</v>
      </c>
      <c r="J5" s="274"/>
      <c r="K5" s="246">
        <f>39589</f>
        <v>39589</v>
      </c>
      <c r="L5" s="328" t="s">
        <v>300</v>
      </c>
      <c r="M5" s="328"/>
      <c r="N5" s="328">
        <v>45835</v>
      </c>
      <c r="O5" s="328">
        <f>H5+I5-N5</f>
        <v>-846.25</v>
      </c>
      <c r="P5" s="328"/>
      <c r="Q5" s="328"/>
      <c r="R5" s="328">
        <v>44000</v>
      </c>
      <c r="S5" s="330">
        <f>R6-R5</f>
        <v>18198.599999999999</v>
      </c>
      <c r="T5" s="328"/>
      <c r="U5" s="328"/>
      <c r="V5" s="331" t="s">
        <v>301</v>
      </c>
      <c r="X5" s="247"/>
    </row>
    <row r="6" spans="1:256" ht="30">
      <c r="A6" s="242">
        <v>4</v>
      </c>
      <c r="B6" s="248" t="s">
        <v>302</v>
      </c>
      <c r="C6" s="244">
        <v>38600</v>
      </c>
      <c r="D6" s="245">
        <v>27000</v>
      </c>
      <c r="E6" s="245">
        <v>11600</v>
      </c>
      <c r="F6" s="275" t="s">
        <v>303</v>
      </c>
      <c r="G6" s="274">
        <v>3388</v>
      </c>
      <c r="H6" s="274">
        <v>57812.35</v>
      </c>
      <c r="I6" s="274">
        <v>998.25</v>
      </c>
      <c r="J6" s="274">
        <v>0</v>
      </c>
      <c r="K6" s="246">
        <v>58880</v>
      </c>
      <c r="L6" s="328">
        <v>5400</v>
      </c>
      <c r="M6" s="328">
        <v>35000</v>
      </c>
      <c r="N6" s="328">
        <f>K6-M6</f>
        <v>23880</v>
      </c>
      <c r="O6" s="332">
        <f>K6-L6-G6</f>
        <v>50092</v>
      </c>
      <c r="P6" s="332">
        <f>K6-27000</f>
        <v>31880</v>
      </c>
      <c r="Q6" s="328">
        <v>5469.81</v>
      </c>
      <c r="R6" s="328">
        <f>H6+I6+G6</f>
        <v>62198.6</v>
      </c>
      <c r="S6" s="328"/>
      <c r="T6" s="328"/>
      <c r="U6" s="328"/>
      <c r="V6" s="328"/>
      <c r="X6" s="247"/>
    </row>
    <row r="7" spans="1:256" ht="30">
      <c r="A7" s="242">
        <v>5</v>
      </c>
      <c r="B7" s="248" t="s">
        <v>304</v>
      </c>
      <c r="C7" s="244">
        <v>140000</v>
      </c>
      <c r="D7" s="245">
        <v>27000</v>
      </c>
      <c r="E7" s="245">
        <v>113000</v>
      </c>
      <c r="F7" s="275" t="s">
        <v>305</v>
      </c>
      <c r="G7" s="274">
        <v>5693.05</v>
      </c>
      <c r="H7" s="274">
        <v>135670.14000000001</v>
      </c>
      <c r="I7" s="274">
        <v>3037.1</v>
      </c>
      <c r="J7" s="274">
        <f>SUM(G7:I7)</f>
        <v>144400.29</v>
      </c>
      <c r="K7" s="246">
        <v>133307</v>
      </c>
      <c r="L7" s="328">
        <v>5400</v>
      </c>
      <c r="M7" s="332">
        <v>107438.02</v>
      </c>
      <c r="N7" s="332">
        <f>K7-M7</f>
        <v>25868.979999999996</v>
      </c>
      <c r="O7" s="328">
        <f>G7+H7+I7-27000</f>
        <v>117400.29000000001</v>
      </c>
      <c r="P7" s="332">
        <f>K7-L7</f>
        <v>127907</v>
      </c>
      <c r="Q7" s="328"/>
      <c r="R7" s="332">
        <f>G7+H7+I7-27000</f>
        <v>117400.29000000001</v>
      </c>
      <c r="S7" s="328">
        <f>H7+I7+G7</f>
        <v>144400.29</v>
      </c>
      <c r="T7" s="328">
        <f>S7-S9</f>
        <v>-1292.7099999999919</v>
      </c>
      <c r="U7" s="328">
        <f>T7+S5-R3-S3+O5</f>
        <v>15151.640000000007</v>
      </c>
      <c r="V7" s="328"/>
      <c r="X7" s="247"/>
    </row>
    <row r="8" spans="1:256" ht="30">
      <c r="A8" s="242">
        <v>6</v>
      </c>
      <c r="B8" s="248" t="s">
        <v>306</v>
      </c>
      <c r="C8" s="244">
        <v>41693</v>
      </c>
      <c r="D8" s="245">
        <v>27000</v>
      </c>
      <c r="E8" s="245">
        <v>14693</v>
      </c>
      <c r="F8" s="275"/>
      <c r="G8" s="274"/>
      <c r="H8" s="274"/>
      <c r="I8" s="274"/>
      <c r="J8" s="274"/>
      <c r="K8" s="246">
        <v>37453</v>
      </c>
      <c r="L8" s="328"/>
      <c r="M8" s="328"/>
      <c r="N8" s="328"/>
      <c r="O8" s="328"/>
      <c r="P8" s="328"/>
      <c r="Q8" s="328">
        <f>H6+I6+Q6-L6</f>
        <v>58880.409999999996</v>
      </c>
      <c r="R8" s="328"/>
      <c r="S8" s="328"/>
      <c r="T8" s="328"/>
      <c r="U8" s="328"/>
      <c r="V8" s="328"/>
      <c r="X8" s="247"/>
    </row>
    <row r="9" spans="1:256" ht="30">
      <c r="A9" s="252" t="s">
        <v>307</v>
      </c>
      <c r="B9" s="253" t="s">
        <v>308</v>
      </c>
      <c r="C9" s="254">
        <v>1260000</v>
      </c>
      <c r="D9" s="255">
        <v>1071000</v>
      </c>
      <c r="E9" s="255">
        <v>189000</v>
      </c>
      <c r="F9" s="333"/>
      <c r="G9" s="258"/>
      <c r="H9" s="258"/>
      <c r="I9" s="258"/>
      <c r="J9" s="258"/>
      <c r="K9" s="256"/>
      <c r="L9" s="334"/>
      <c r="M9" s="334"/>
      <c r="N9" s="334"/>
      <c r="O9" s="334"/>
      <c r="P9" s="334"/>
      <c r="Q9" s="334"/>
      <c r="R9" s="334"/>
      <c r="S9" s="334">
        <v>145693</v>
      </c>
      <c r="T9" s="334"/>
      <c r="U9" s="334"/>
      <c r="V9" s="259" t="s">
        <v>309</v>
      </c>
    </row>
    <row r="10" spans="1:256">
      <c r="A10" s="242">
        <v>8</v>
      </c>
      <c r="B10" s="248" t="s">
        <v>310</v>
      </c>
      <c r="C10" s="244">
        <v>46700</v>
      </c>
      <c r="D10" s="257">
        <v>0</v>
      </c>
      <c r="E10" s="245">
        <v>46700</v>
      </c>
      <c r="F10" s="275" t="s">
        <v>311</v>
      </c>
      <c r="G10" s="335">
        <v>42819</v>
      </c>
      <c r="H10" s="336">
        <v>19360</v>
      </c>
      <c r="I10" s="274">
        <v>2420</v>
      </c>
      <c r="J10" s="337">
        <v>3375.9</v>
      </c>
      <c r="K10" s="246">
        <f>H10+J10</f>
        <v>22735.9</v>
      </c>
      <c r="L10" s="330" t="s">
        <v>312</v>
      </c>
      <c r="M10" s="330" t="s">
        <v>313</v>
      </c>
      <c r="N10" s="328"/>
      <c r="O10" s="328"/>
      <c r="P10" s="328"/>
      <c r="Q10" s="328">
        <f>H6+Q6</f>
        <v>63282.159999999996</v>
      </c>
      <c r="R10" s="328"/>
      <c r="S10" s="328"/>
      <c r="T10" s="328"/>
      <c r="U10" s="328"/>
      <c r="V10" s="328"/>
      <c r="X10" s="247"/>
    </row>
    <row r="11" spans="1:256" ht="45">
      <c r="A11" s="258">
        <v>9</v>
      </c>
      <c r="B11" s="253" t="s">
        <v>314</v>
      </c>
      <c r="C11" s="254">
        <v>48000</v>
      </c>
      <c r="D11" s="255">
        <v>0</v>
      </c>
      <c r="E11" s="255">
        <v>48000</v>
      </c>
      <c r="F11" s="333"/>
      <c r="G11" s="258">
        <v>0</v>
      </c>
      <c r="H11" s="252"/>
      <c r="I11" s="258"/>
      <c r="J11" s="338"/>
      <c r="K11" s="256"/>
      <c r="L11" s="334"/>
      <c r="M11" s="334"/>
      <c r="N11" s="334"/>
      <c r="O11" s="334"/>
      <c r="P11" s="334"/>
      <c r="Q11" s="334"/>
      <c r="R11" s="334"/>
      <c r="S11" s="334"/>
      <c r="T11" s="334"/>
      <c r="U11" s="334"/>
      <c r="V11" s="259" t="s">
        <v>315</v>
      </c>
    </row>
    <row r="12" spans="1:256">
      <c r="A12" s="258">
        <v>10</v>
      </c>
      <c r="B12" s="253" t="s">
        <v>316</v>
      </c>
      <c r="C12" s="254">
        <v>530000</v>
      </c>
      <c r="D12" s="255">
        <v>0</v>
      </c>
      <c r="E12" s="255">
        <v>530000</v>
      </c>
      <c r="F12" s="333"/>
      <c r="G12" s="258">
        <v>0</v>
      </c>
      <c r="H12" s="252"/>
      <c r="I12" s="258"/>
      <c r="J12" s="338"/>
      <c r="K12" s="256"/>
      <c r="L12" s="334"/>
      <c r="M12" s="334"/>
      <c r="N12" s="334"/>
      <c r="O12" s="334"/>
      <c r="P12" s="334"/>
      <c r="Q12" s="334">
        <f>G6+H6+Q6+I6</f>
        <v>67668.41</v>
      </c>
      <c r="R12" s="334"/>
      <c r="S12" s="334"/>
      <c r="T12" s="334"/>
      <c r="U12" s="334"/>
      <c r="V12" s="334" t="s">
        <v>317</v>
      </c>
    </row>
    <row r="13" spans="1:256" ht="60">
      <c r="A13" s="242">
        <v>11</v>
      </c>
      <c r="B13" s="248" t="s">
        <v>318</v>
      </c>
      <c r="C13" s="244">
        <v>30250</v>
      </c>
      <c r="D13" s="257">
        <v>0</v>
      </c>
      <c r="E13" s="245">
        <v>30250</v>
      </c>
      <c r="F13" s="275" t="s">
        <v>319</v>
      </c>
      <c r="G13" s="335">
        <v>42878</v>
      </c>
      <c r="H13" s="336">
        <f>13310+30250</f>
        <v>43560</v>
      </c>
      <c r="I13" s="274">
        <f>1210+3630</f>
        <v>4840</v>
      </c>
      <c r="J13" s="337">
        <v>9897.7999999999993</v>
      </c>
      <c r="K13" s="246">
        <f>H13+J13</f>
        <v>53457.8</v>
      </c>
      <c r="L13" s="328"/>
      <c r="M13" s="328"/>
      <c r="N13" s="328"/>
      <c r="O13" s="328"/>
      <c r="P13" s="328"/>
      <c r="Q13" s="328"/>
      <c r="R13" s="328"/>
      <c r="S13" s="328"/>
      <c r="T13" s="328"/>
      <c r="U13" s="328"/>
      <c r="V13" s="328"/>
      <c r="X13" s="247"/>
    </row>
    <row r="14" spans="1:256" ht="30">
      <c r="A14" s="242">
        <v>12</v>
      </c>
      <c r="B14" s="248" t="s">
        <v>320</v>
      </c>
      <c r="C14" s="244">
        <v>58937</v>
      </c>
      <c r="D14" s="257">
        <v>0</v>
      </c>
      <c r="E14" s="245">
        <v>58937</v>
      </c>
      <c r="F14" s="275" t="s">
        <v>321</v>
      </c>
      <c r="G14" s="335">
        <v>42819</v>
      </c>
      <c r="H14" s="336">
        <v>31581</v>
      </c>
      <c r="I14" s="274">
        <v>4356</v>
      </c>
      <c r="J14" s="336">
        <v>6050</v>
      </c>
      <c r="K14" s="246">
        <f>H14+J14</f>
        <v>37631</v>
      </c>
      <c r="L14" s="328"/>
      <c r="M14" s="328"/>
      <c r="N14" s="328"/>
      <c r="O14" s="328"/>
      <c r="P14" s="328"/>
      <c r="Q14" s="328"/>
      <c r="R14" s="328"/>
      <c r="S14" s="328"/>
      <c r="T14" s="328"/>
      <c r="U14" s="328"/>
      <c r="V14" s="328"/>
      <c r="X14" s="247"/>
    </row>
    <row r="15" spans="1:256" ht="45">
      <c r="A15" s="252" t="s">
        <v>322</v>
      </c>
      <c r="B15" s="253" t="s">
        <v>323</v>
      </c>
      <c r="C15" s="254">
        <v>700000</v>
      </c>
      <c r="D15" s="255">
        <v>322000</v>
      </c>
      <c r="E15" s="255">
        <f>C15-D15</f>
        <v>378000</v>
      </c>
      <c r="F15" s="333"/>
      <c r="G15" s="258">
        <v>0</v>
      </c>
      <c r="H15" s="252"/>
      <c r="I15" s="258"/>
      <c r="J15" s="258"/>
      <c r="K15" s="256"/>
      <c r="L15" s="334"/>
      <c r="M15" s="334"/>
      <c r="N15" s="334"/>
      <c r="O15" s="334"/>
      <c r="P15" s="334"/>
      <c r="Q15" s="334"/>
      <c r="R15" s="334"/>
      <c r="S15" s="334"/>
      <c r="T15" s="334"/>
      <c r="U15" s="334"/>
      <c r="V15" s="259" t="s">
        <v>324</v>
      </c>
    </row>
    <row r="16" spans="1:256" ht="45">
      <c r="A16" s="258">
        <v>14</v>
      </c>
      <c r="B16" s="253" t="s">
        <v>325</v>
      </c>
      <c r="C16" s="254">
        <v>15500</v>
      </c>
      <c r="D16" s="255">
        <v>0</v>
      </c>
      <c r="E16" s="255">
        <v>15500</v>
      </c>
      <c r="F16" s="333"/>
      <c r="G16" s="258">
        <v>0</v>
      </c>
      <c r="H16" s="252"/>
      <c r="I16" s="258"/>
      <c r="J16" s="258"/>
      <c r="K16" s="256"/>
      <c r="L16" s="334"/>
      <c r="M16" s="334"/>
      <c r="N16" s="334"/>
      <c r="O16" s="334"/>
      <c r="P16" s="334"/>
      <c r="Q16" s="334"/>
      <c r="R16" s="334"/>
      <c r="S16" s="334"/>
      <c r="T16" s="334"/>
      <c r="U16" s="334"/>
      <c r="V16" s="259" t="s">
        <v>326</v>
      </c>
    </row>
    <row r="17" spans="1:256" ht="30">
      <c r="A17" s="242">
        <v>15</v>
      </c>
      <c r="B17" s="248" t="s">
        <v>327</v>
      </c>
      <c r="C17" s="260">
        <v>217533</v>
      </c>
      <c r="D17" s="257">
        <v>0</v>
      </c>
      <c r="E17" s="245">
        <v>217533</v>
      </c>
      <c r="F17" s="275"/>
      <c r="G17" s="274">
        <v>0</v>
      </c>
      <c r="H17" s="336"/>
      <c r="I17" s="274"/>
      <c r="J17" s="274"/>
      <c r="K17" s="246">
        <v>217533</v>
      </c>
      <c r="L17" s="328"/>
      <c r="M17" s="328"/>
      <c r="N17" s="328"/>
      <c r="O17" s="328"/>
      <c r="P17" s="328"/>
      <c r="Q17" s="328"/>
      <c r="R17" s="328"/>
      <c r="S17" s="328"/>
      <c r="T17" s="328"/>
      <c r="U17" s="328"/>
      <c r="V17" s="328"/>
      <c r="X17" s="247"/>
    </row>
    <row r="18" spans="1:256" ht="30">
      <c r="A18" s="261">
        <v>16</v>
      </c>
      <c r="B18" s="262" t="s">
        <v>328</v>
      </c>
      <c r="C18" s="263">
        <v>145000</v>
      </c>
      <c r="D18" s="264">
        <v>0</v>
      </c>
      <c r="E18" s="264">
        <v>145000</v>
      </c>
      <c r="F18" s="339"/>
      <c r="G18" s="261">
        <v>0</v>
      </c>
      <c r="H18" s="340"/>
      <c r="I18" s="261"/>
      <c r="J18" s="261"/>
      <c r="K18" s="265"/>
      <c r="L18" s="341"/>
      <c r="M18" s="341"/>
      <c r="N18" s="341"/>
      <c r="O18" s="341"/>
      <c r="P18" s="341"/>
      <c r="Q18" s="341"/>
      <c r="R18" s="341"/>
      <c r="S18" s="341"/>
      <c r="T18" s="341"/>
      <c r="U18" s="341"/>
      <c r="V18" s="341" t="s">
        <v>329</v>
      </c>
    </row>
    <row r="19" spans="1:256" ht="30">
      <c r="A19" s="242">
        <v>17</v>
      </c>
      <c r="B19" s="266" t="s">
        <v>330</v>
      </c>
      <c r="C19" s="267">
        <v>12000</v>
      </c>
      <c r="D19" s="268">
        <v>0</v>
      </c>
      <c r="E19" s="268">
        <v>12000</v>
      </c>
      <c r="F19" s="342"/>
      <c r="G19" s="242">
        <v>0</v>
      </c>
      <c r="H19" s="343"/>
      <c r="I19" s="242"/>
      <c r="J19" s="242"/>
      <c r="K19" s="269"/>
      <c r="L19" s="271"/>
      <c r="M19" s="271"/>
      <c r="N19" s="271"/>
      <c r="O19" s="271"/>
      <c r="P19" s="271"/>
      <c r="Q19" s="271"/>
      <c r="R19" s="271"/>
      <c r="S19" s="271"/>
      <c r="T19" s="271"/>
      <c r="U19" s="271"/>
      <c r="V19" s="403"/>
      <c r="W19" s="270"/>
      <c r="X19" s="270"/>
      <c r="Y19" s="270"/>
      <c r="Z19" s="270"/>
      <c r="AA19" s="270"/>
      <c r="AB19" s="270"/>
      <c r="AC19" s="270"/>
      <c r="AD19" s="270"/>
      <c r="AE19" s="270"/>
      <c r="AF19" s="270"/>
      <c r="AG19" s="270"/>
      <c r="AH19" s="270"/>
      <c r="AI19" s="270"/>
      <c r="AJ19" s="270"/>
      <c r="AK19" s="270"/>
      <c r="AL19" s="270"/>
      <c r="AM19" s="270"/>
      <c r="AN19" s="270"/>
      <c r="AO19" s="270"/>
      <c r="AP19" s="270"/>
      <c r="AQ19" s="270"/>
      <c r="AR19" s="270"/>
      <c r="AS19" s="270"/>
      <c r="AT19" s="270"/>
      <c r="AU19" s="270"/>
      <c r="AV19" s="270"/>
      <c r="AW19" s="270"/>
      <c r="AX19" s="270"/>
      <c r="AY19" s="270"/>
      <c r="AZ19" s="270"/>
      <c r="BA19" s="270"/>
      <c r="BB19" s="270"/>
      <c r="BC19" s="270"/>
      <c r="BD19" s="270"/>
      <c r="BE19" s="270"/>
      <c r="BF19" s="270"/>
      <c r="BG19" s="270"/>
      <c r="BH19" s="270"/>
      <c r="BI19" s="270"/>
      <c r="BJ19" s="270"/>
      <c r="BK19" s="270"/>
      <c r="BL19" s="270"/>
      <c r="BM19" s="270"/>
      <c r="BN19" s="270"/>
      <c r="BO19" s="270"/>
      <c r="BP19" s="270"/>
      <c r="BQ19" s="270"/>
      <c r="BR19" s="270"/>
      <c r="BS19" s="270"/>
      <c r="BT19" s="270"/>
      <c r="BU19" s="270"/>
      <c r="BV19" s="270"/>
      <c r="BW19" s="270"/>
      <c r="BX19" s="270"/>
      <c r="BY19" s="270"/>
      <c r="BZ19" s="270"/>
      <c r="CA19" s="270"/>
      <c r="CB19" s="270"/>
      <c r="CC19" s="270"/>
      <c r="CD19" s="270"/>
      <c r="CE19" s="270"/>
      <c r="CF19" s="270"/>
      <c r="CG19" s="270"/>
      <c r="CH19" s="270"/>
      <c r="CI19" s="270"/>
      <c r="CJ19" s="270"/>
      <c r="CK19" s="270"/>
      <c r="CL19" s="270"/>
      <c r="CM19" s="270"/>
      <c r="CN19" s="270"/>
      <c r="CO19" s="270"/>
      <c r="CP19" s="270"/>
      <c r="CQ19" s="270"/>
      <c r="CR19" s="270"/>
      <c r="CS19" s="270"/>
      <c r="CT19" s="270"/>
      <c r="CU19" s="270"/>
      <c r="CV19" s="270"/>
      <c r="CW19" s="270"/>
      <c r="CX19" s="270"/>
      <c r="CY19" s="270"/>
      <c r="CZ19" s="270"/>
      <c r="DA19" s="270"/>
      <c r="DB19" s="270"/>
      <c r="DC19" s="270"/>
      <c r="DD19" s="270"/>
      <c r="DE19" s="270"/>
      <c r="DF19" s="270"/>
      <c r="DG19" s="270"/>
      <c r="DH19" s="270"/>
      <c r="DI19" s="270"/>
      <c r="DJ19" s="270"/>
      <c r="DK19" s="270"/>
      <c r="DL19" s="270"/>
      <c r="DM19" s="270"/>
      <c r="DN19" s="270"/>
      <c r="DO19" s="270"/>
      <c r="DP19" s="270"/>
      <c r="DQ19" s="270"/>
      <c r="DR19" s="270"/>
      <c r="DS19" s="270"/>
      <c r="DT19" s="270"/>
      <c r="DU19" s="270"/>
      <c r="DV19" s="270"/>
      <c r="DW19" s="270"/>
      <c r="DX19" s="270"/>
      <c r="DY19" s="270"/>
      <c r="DZ19" s="270"/>
      <c r="EA19" s="270"/>
      <c r="EB19" s="270"/>
      <c r="EC19" s="270"/>
      <c r="ED19" s="270"/>
      <c r="EE19" s="270"/>
      <c r="EF19" s="270"/>
      <c r="EG19" s="270"/>
      <c r="EH19" s="270"/>
      <c r="EI19" s="270"/>
      <c r="EJ19" s="270"/>
      <c r="EK19" s="270"/>
      <c r="EL19" s="270"/>
      <c r="EM19" s="270"/>
      <c r="EN19" s="270"/>
      <c r="EO19" s="270"/>
      <c r="EP19" s="270"/>
      <c r="EQ19" s="270"/>
      <c r="ER19" s="270"/>
      <c r="ES19" s="270"/>
      <c r="ET19" s="270"/>
      <c r="EU19" s="270"/>
      <c r="EV19" s="270"/>
      <c r="EW19" s="270"/>
      <c r="EX19" s="270"/>
      <c r="EY19" s="270"/>
      <c r="EZ19" s="270"/>
      <c r="FA19" s="270"/>
      <c r="FB19" s="270"/>
      <c r="FC19" s="270"/>
      <c r="FD19" s="270"/>
      <c r="FE19" s="270"/>
      <c r="FF19" s="270"/>
      <c r="FG19" s="270"/>
      <c r="FH19" s="270"/>
      <c r="FI19" s="270"/>
      <c r="FJ19" s="270"/>
      <c r="FK19" s="270"/>
      <c r="FL19" s="270"/>
      <c r="FM19" s="270"/>
      <c r="FN19" s="270"/>
      <c r="FO19" s="270"/>
      <c r="FP19" s="270"/>
      <c r="FQ19" s="270"/>
      <c r="FR19" s="270"/>
      <c r="FS19" s="270"/>
      <c r="FT19" s="270"/>
      <c r="FU19" s="270"/>
      <c r="FV19" s="270"/>
      <c r="FW19" s="270"/>
      <c r="FX19" s="270"/>
      <c r="FY19" s="270"/>
      <c r="FZ19" s="270"/>
      <c r="GA19" s="270"/>
      <c r="GB19" s="270"/>
      <c r="GC19" s="270"/>
      <c r="GD19" s="270"/>
      <c r="GE19" s="270"/>
      <c r="GF19" s="270"/>
      <c r="GG19" s="270"/>
      <c r="GH19" s="270"/>
      <c r="GI19" s="270"/>
      <c r="GJ19" s="270"/>
      <c r="GK19" s="270"/>
      <c r="GL19" s="270"/>
      <c r="GM19" s="270"/>
      <c r="GN19" s="270"/>
      <c r="GO19" s="270"/>
      <c r="GP19" s="270"/>
      <c r="GQ19" s="270"/>
      <c r="GR19" s="270"/>
      <c r="GS19" s="270"/>
      <c r="GT19" s="270"/>
      <c r="GU19" s="270"/>
      <c r="GV19" s="270"/>
      <c r="GW19" s="270"/>
      <c r="GX19" s="270"/>
      <c r="GY19" s="270"/>
      <c r="GZ19" s="270"/>
      <c r="HA19" s="270"/>
      <c r="HB19" s="270"/>
      <c r="HC19" s="270"/>
      <c r="HD19" s="270"/>
      <c r="HE19" s="270"/>
      <c r="HF19" s="270"/>
      <c r="HG19" s="270"/>
      <c r="HH19" s="270"/>
      <c r="HI19" s="270"/>
      <c r="HJ19" s="270"/>
      <c r="HK19" s="270"/>
      <c r="HL19" s="270"/>
      <c r="HM19" s="270"/>
      <c r="HN19" s="270"/>
      <c r="HO19" s="270"/>
      <c r="HP19" s="270"/>
      <c r="HQ19" s="270"/>
      <c r="HR19" s="270"/>
      <c r="HS19" s="270"/>
      <c r="HT19" s="270"/>
      <c r="HU19" s="270"/>
      <c r="HV19" s="270"/>
      <c r="HW19" s="270"/>
      <c r="HX19" s="270"/>
      <c r="HY19" s="270"/>
      <c r="HZ19" s="270"/>
      <c r="IA19" s="270"/>
      <c r="IB19" s="270"/>
      <c r="IC19" s="270"/>
      <c r="ID19" s="270"/>
      <c r="IE19" s="270"/>
      <c r="IF19" s="270"/>
      <c r="IG19" s="270"/>
      <c r="IH19" s="270"/>
      <c r="II19" s="270"/>
      <c r="IJ19" s="270"/>
      <c r="IK19" s="270"/>
      <c r="IL19" s="270"/>
      <c r="IM19" s="270"/>
      <c r="IN19" s="270"/>
      <c r="IO19" s="270"/>
      <c r="IP19" s="270"/>
      <c r="IQ19" s="270"/>
      <c r="IR19" s="270"/>
      <c r="IS19" s="270"/>
      <c r="IT19" s="270"/>
      <c r="IU19" s="270"/>
      <c r="IV19" s="270"/>
    </row>
    <row r="20" spans="1:256" ht="30">
      <c r="A20" s="242">
        <v>18</v>
      </c>
      <c r="B20" s="266" t="s">
        <v>331</v>
      </c>
      <c r="C20" s="267">
        <v>15000</v>
      </c>
      <c r="D20" s="268">
        <v>0</v>
      </c>
      <c r="E20" s="268">
        <v>15000</v>
      </c>
      <c r="F20" s="342"/>
      <c r="G20" s="242">
        <v>0</v>
      </c>
      <c r="H20" s="343"/>
      <c r="I20" s="242"/>
      <c r="J20" s="242"/>
      <c r="K20" s="269"/>
      <c r="L20" s="271"/>
      <c r="M20" s="271"/>
      <c r="N20" s="271"/>
      <c r="O20" s="271"/>
      <c r="P20" s="271"/>
      <c r="Q20" s="271"/>
      <c r="R20" s="271"/>
      <c r="S20" s="271"/>
      <c r="T20" s="271"/>
      <c r="U20" s="271"/>
      <c r="V20" s="403"/>
      <c r="W20" s="270"/>
      <c r="X20" s="270"/>
      <c r="Y20" s="270"/>
      <c r="Z20" s="270"/>
      <c r="AA20" s="270"/>
      <c r="AB20" s="270"/>
      <c r="AC20" s="270"/>
      <c r="AD20" s="270"/>
      <c r="AE20" s="270"/>
      <c r="AF20" s="270"/>
      <c r="AG20" s="270"/>
      <c r="AH20" s="270"/>
      <c r="AI20" s="270"/>
      <c r="AJ20" s="270"/>
      <c r="AK20" s="270"/>
      <c r="AL20" s="270"/>
      <c r="AM20" s="270"/>
      <c r="AN20" s="270"/>
      <c r="AO20" s="270"/>
      <c r="AP20" s="270"/>
      <c r="AQ20" s="270"/>
      <c r="AR20" s="270"/>
      <c r="AS20" s="270"/>
      <c r="AT20" s="270"/>
      <c r="AU20" s="270"/>
      <c r="AV20" s="270"/>
      <c r="AW20" s="270"/>
      <c r="AX20" s="270"/>
      <c r="AY20" s="270"/>
      <c r="AZ20" s="270"/>
      <c r="BA20" s="270"/>
      <c r="BB20" s="270"/>
      <c r="BC20" s="270"/>
      <c r="BD20" s="270"/>
      <c r="BE20" s="270"/>
      <c r="BF20" s="270"/>
      <c r="BG20" s="270"/>
      <c r="BH20" s="270"/>
      <c r="BI20" s="270"/>
      <c r="BJ20" s="270"/>
      <c r="BK20" s="270"/>
      <c r="BL20" s="270"/>
      <c r="BM20" s="270"/>
      <c r="BN20" s="270"/>
      <c r="BO20" s="270"/>
      <c r="BP20" s="270"/>
      <c r="BQ20" s="270"/>
      <c r="BR20" s="270"/>
      <c r="BS20" s="270"/>
      <c r="BT20" s="270"/>
      <c r="BU20" s="270"/>
      <c r="BV20" s="270"/>
      <c r="BW20" s="270"/>
      <c r="BX20" s="270"/>
      <c r="BY20" s="270"/>
      <c r="BZ20" s="270"/>
      <c r="CA20" s="270"/>
      <c r="CB20" s="270"/>
      <c r="CC20" s="270"/>
      <c r="CD20" s="270"/>
      <c r="CE20" s="270"/>
      <c r="CF20" s="270"/>
      <c r="CG20" s="270"/>
      <c r="CH20" s="270"/>
      <c r="CI20" s="270"/>
      <c r="CJ20" s="270"/>
      <c r="CK20" s="270"/>
      <c r="CL20" s="270"/>
      <c r="CM20" s="270"/>
      <c r="CN20" s="270"/>
      <c r="CO20" s="270"/>
      <c r="CP20" s="270"/>
      <c r="CQ20" s="270"/>
      <c r="CR20" s="270"/>
      <c r="CS20" s="270"/>
      <c r="CT20" s="270"/>
      <c r="CU20" s="270"/>
      <c r="CV20" s="270"/>
      <c r="CW20" s="270"/>
      <c r="CX20" s="270"/>
      <c r="CY20" s="270"/>
      <c r="CZ20" s="270"/>
      <c r="DA20" s="270"/>
      <c r="DB20" s="270"/>
      <c r="DC20" s="270"/>
      <c r="DD20" s="270"/>
      <c r="DE20" s="270"/>
      <c r="DF20" s="270"/>
      <c r="DG20" s="270"/>
      <c r="DH20" s="270"/>
      <c r="DI20" s="270"/>
      <c r="DJ20" s="270"/>
      <c r="DK20" s="270"/>
      <c r="DL20" s="270"/>
      <c r="DM20" s="270"/>
      <c r="DN20" s="270"/>
      <c r="DO20" s="270"/>
      <c r="DP20" s="270"/>
      <c r="DQ20" s="270"/>
      <c r="DR20" s="270"/>
      <c r="DS20" s="270"/>
      <c r="DT20" s="270"/>
      <c r="DU20" s="270"/>
      <c r="DV20" s="270"/>
      <c r="DW20" s="270"/>
      <c r="DX20" s="270"/>
      <c r="DY20" s="270"/>
      <c r="DZ20" s="270"/>
      <c r="EA20" s="270"/>
      <c r="EB20" s="270"/>
      <c r="EC20" s="270"/>
      <c r="ED20" s="270"/>
      <c r="EE20" s="270"/>
      <c r="EF20" s="270"/>
      <c r="EG20" s="270"/>
      <c r="EH20" s="270"/>
      <c r="EI20" s="270"/>
      <c r="EJ20" s="270"/>
      <c r="EK20" s="270"/>
      <c r="EL20" s="270"/>
      <c r="EM20" s="270"/>
      <c r="EN20" s="270"/>
      <c r="EO20" s="270"/>
      <c r="EP20" s="270"/>
      <c r="EQ20" s="270"/>
      <c r="ER20" s="270"/>
      <c r="ES20" s="270"/>
      <c r="ET20" s="270"/>
      <c r="EU20" s="270"/>
      <c r="EV20" s="270"/>
      <c r="EW20" s="270"/>
      <c r="EX20" s="270"/>
      <c r="EY20" s="270"/>
      <c r="EZ20" s="270"/>
      <c r="FA20" s="270"/>
      <c r="FB20" s="270"/>
      <c r="FC20" s="270"/>
      <c r="FD20" s="270"/>
      <c r="FE20" s="270"/>
      <c r="FF20" s="270"/>
      <c r="FG20" s="270"/>
      <c r="FH20" s="270"/>
      <c r="FI20" s="270"/>
      <c r="FJ20" s="270"/>
      <c r="FK20" s="270"/>
      <c r="FL20" s="270"/>
      <c r="FM20" s="270"/>
      <c r="FN20" s="270"/>
      <c r="FO20" s="270"/>
      <c r="FP20" s="270"/>
      <c r="FQ20" s="270"/>
      <c r="FR20" s="270"/>
      <c r="FS20" s="270"/>
      <c r="FT20" s="270"/>
      <c r="FU20" s="270"/>
      <c r="FV20" s="270"/>
      <c r="FW20" s="270"/>
      <c r="FX20" s="270"/>
      <c r="FY20" s="270"/>
      <c r="FZ20" s="270"/>
      <c r="GA20" s="270"/>
      <c r="GB20" s="270"/>
      <c r="GC20" s="270"/>
      <c r="GD20" s="270"/>
      <c r="GE20" s="270"/>
      <c r="GF20" s="270"/>
      <c r="GG20" s="270"/>
      <c r="GH20" s="270"/>
      <c r="GI20" s="270"/>
      <c r="GJ20" s="270"/>
      <c r="GK20" s="270"/>
      <c r="GL20" s="270"/>
      <c r="GM20" s="270"/>
      <c r="GN20" s="270"/>
      <c r="GO20" s="270"/>
      <c r="GP20" s="270"/>
      <c r="GQ20" s="270"/>
      <c r="GR20" s="270"/>
      <c r="GS20" s="270"/>
      <c r="GT20" s="270"/>
      <c r="GU20" s="270"/>
      <c r="GV20" s="270"/>
      <c r="GW20" s="270"/>
      <c r="GX20" s="270"/>
      <c r="GY20" s="270"/>
      <c r="GZ20" s="270"/>
      <c r="HA20" s="270"/>
      <c r="HB20" s="270"/>
      <c r="HC20" s="270"/>
      <c r="HD20" s="270"/>
      <c r="HE20" s="270"/>
      <c r="HF20" s="270"/>
      <c r="HG20" s="270"/>
      <c r="HH20" s="270"/>
      <c r="HI20" s="270"/>
      <c r="HJ20" s="270"/>
      <c r="HK20" s="270"/>
      <c r="HL20" s="270"/>
      <c r="HM20" s="270"/>
      <c r="HN20" s="270"/>
      <c r="HO20" s="270"/>
      <c r="HP20" s="270"/>
      <c r="HQ20" s="270"/>
      <c r="HR20" s="270"/>
      <c r="HS20" s="270"/>
      <c r="HT20" s="270"/>
      <c r="HU20" s="270"/>
      <c r="HV20" s="270"/>
      <c r="HW20" s="270"/>
      <c r="HX20" s="270"/>
      <c r="HY20" s="270"/>
      <c r="HZ20" s="270"/>
      <c r="IA20" s="270"/>
      <c r="IB20" s="270"/>
      <c r="IC20" s="270"/>
      <c r="ID20" s="270"/>
      <c r="IE20" s="270"/>
      <c r="IF20" s="270"/>
      <c r="IG20" s="270"/>
      <c r="IH20" s="270"/>
      <c r="II20" s="270"/>
      <c r="IJ20" s="270"/>
      <c r="IK20" s="270"/>
      <c r="IL20" s="270"/>
      <c r="IM20" s="270"/>
      <c r="IN20" s="270"/>
      <c r="IO20" s="270"/>
      <c r="IP20" s="270"/>
      <c r="IQ20" s="270"/>
      <c r="IR20" s="270"/>
      <c r="IS20" s="270"/>
      <c r="IT20" s="270"/>
      <c r="IU20" s="270"/>
      <c r="IV20" s="270"/>
    </row>
    <row r="21" spans="1:256" ht="45">
      <c r="A21" s="242">
        <v>19</v>
      </c>
      <c r="B21" s="248" t="s">
        <v>332</v>
      </c>
      <c r="C21" s="244">
        <v>47000</v>
      </c>
      <c r="D21" s="257">
        <v>0</v>
      </c>
      <c r="E21" s="245">
        <v>47000</v>
      </c>
      <c r="F21" s="275" t="s">
        <v>311</v>
      </c>
      <c r="G21" s="335">
        <v>42819</v>
      </c>
      <c r="H21" s="336">
        <v>24200</v>
      </c>
      <c r="I21" s="274">
        <v>2420</v>
      </c>
      <c r="J21" s="336">
        <v>6655</v>
      </c>
      <c r="K21" s="246">
        <v>26015</v>
      </c>
      <c r="L21" s="344">
        <f>19360+6655</f>
        <v>26015</v>
      </c>
      <c r="M21" s="330" t="s">
        <v>333</v>
      </c>
      <c r="N21" s="345"/>
      <c r="O21" s="328"/>
      <c r="P21" s="328"/>
      <c r="Q21" s="328"/>
      <c r="R21" s="328"/>
      <c r="S21" s="328"/>
      <c r="T21" s="328"/>
      <c r="U21" s="328"/>
      <c r="V21" s="328"/>
      <c r="X21" s="247"/>
    </row>
    <row r="22" spans="1:256">
      <c r="A22" s="271"/>
      <c r="B22" s="272" t="s">
        <v>334</v>
      </c>
      <c r="C22" s="273">
        <f>SUM(C3:C21)</f>
        <v>8188091</v>
      </c>
      <c r="D22" s="273">
        <f>SUM(D3:D21)</f>
        <v>5797929</v>
      </c>
      <c r="E22" s="273">
        <f>SUM(E3:E21)</f>
        <v>2390162</v>
      </c>
      <c r="F22" s="275"/>
      <c r="G22" s="274"/>
      <c r="H22" s="274"/>
      <c r="I22" s="274"/>
      <c r="J22" s="274"/>
      <c r="K22" s="273">
        <f>SUM(K3:K21)</f>
        <v>2027822.7</v>
      </c>
      <c r="L22" s="328"/>
      <c r="M22" s="328"/>
      <c r="N22" s="328"/>
      <c r="O22" s="328"/>
      <c r="P22" s="328"/>
      <c r="Q22" s="328"/>
      <c r="R22" s="328"/>
      <c r="S22" s="328"/>
      <c r="T22" s="328"/>
      <c r="U22" s="328"/>
      <c r="V22" s="328"/>
    </row>
    <row r="23" spans="1:256" ht="45">
      <c r="A23" s="271"/>
      <c r="B23" s="346" t="s">
        <v>335</v>
      </c>
      <c r="C23" s="274"/>
      <c r="D23" s="274"/>
      <c r="E23" s="274"/>
      <c r="F23" s="275"/>
      <c r="G23" s="274"/>
      <c r="H23" s="274"/>
      <c r="I23" s="274"/>
      <c r="J23" s="274"/>
      <c r="K23" s="336"/>
      <c r="L23" s="328"/>
      <c r="M23" s="328"/>
      <c r="N23" s="328"/>
      <c r="O23" s="328"/>
      <c r="P23" s="328"/>
      <c r="Q23" s="328"/>
      <c r="R23" s="328"/>
      <c r="S23" s="328"/>
      <c r="T23" s="328"/>
      <c r="U23" s="328"/>
      <c r="V23" s="328"/>
      <c r="W23" s="247"/>
    </row>
    <row r="24" spans="1:256">
      <c r="A24" s="328"/>
      <c r="B24" s="328" t="s">
        <v>336</v>
      </c>
      <c r="C24" s="274"/>
      <c r="D24" s="274"/>
      <c r="E24" s="274"/>
      <c r="F24" s="275"/>
      <c r="G24" s="274"/>
      <c r="H24" s="274"/>
      <c r="I24" s="274"/>
      <c r="J24" s="274"/>
      <c r="K24" s="273">
        <v>85366</v>
      </c>
      <c r="L24" s="328"/>
      <c r="M24" s="328"/>
      <c r="N24" s="328"/>
      <c r="O24" s="328"/>
      <c r="P24" s="328"/>
      <c r="Q24" s="328"/>
      <c r="R24" s="328"/>
      <c r="S24" s="328"/>
      <c r="T24" s="328"/>
      <c r="U24" s="328"/>
      <c r="V24" s="328"/>
      <c r="X24" s="247"/>
    </row>
    <row r="25" spans="1:256">
      <c r="A25" s="328"/>
      <c r="B25" s="328"/>
      <c r="C25" s="274"/>
      <c r="D25" s="274"/>
      <c r="E25" s="274" t="s">
        <v>33</v>
      </c>
      <c r="F25" s="275"/>
      <c r="G25" s="274"/>
      <c r="H25" s="274"/>
      <c r="I25" s="274"/>
      <c r="J25" s="274"/>
      <c r="K25" s="273">
        <f>SUM(K22:K24)</f>
        <v>2113188.7000000002</v>
      </c>
      <c r="L25" s="328"/>
      <c r="M25" s="328"/>
      <c r="N25" s="328"/>
      <c r="O25" s="328"/>
      <c r="P25" s="328"/>
      <c r="Q25" s="328"/>
      <c r="R25" s="328"/>
      <c r="S25" s="328"/>
      <c r="T25" s="328"/>
      <c r="U25" s="328"/>
      <c r="V25" s="328"/>
    </row>
    <row r="26" spans="1:256">
      <c r="A26" s="328"/>
      <c r="B26" s="328"/>
      <c r="C26" s="274"/>
      <c r="D26" s="274"/>
      <c r="E26" s="274"/>
      <c r="F26" s="275"/>
      <c r="G26" s="274"/>
      <c r="H26" s="274"/>
      <c r="I26" s="274"/>
      <c r="J26" s="274"/>
      <c r="K26" s="273"/>
      <c r="L26" s="328"/>
      <c r="M26" s="328"/>
      <c r="N26" s="328"/>
      <c r="O26" s="328"/>
      <c r="P26" s="328"/>
      <c r="Q26" s="328"/>
      <c r="R26" s="328"/>
      <c r="S26" s="328"/>
      <c r="T26" s="328"/>
      <c r="U26" s="328"/>
      <c r="V26" s="328"/>
    </row>
    <row r="27" spans="1:256">
      <c r="A27" s="328"/>
      <c r="B27" s="328" t="s">
        <v>337</v>
      </c>
      <c r="C27" s="274"/>
      <c r="D27" s="274"/>
      <c r="E27" s="274"/>
      <c r="F27" s="275"/>
      <c r="G27" s="274"/>
      <c r="H27" s="274"/>
      <c r="I27" s="274"/>
      <c r="J27" s="274"/>
      <c r="K27" s="347">
        <f>C18+C16+C15+C12+C11+C9+W4</f>
        <v>5528495</v>
      </c>
      <c r="L27" s="328"/>
      <c r="M27" s="328"/>
      <c r="N27" s="328"/>
      <c r="O27" s="328"/>
      <c r="P27" s="328"/>
      <c r="Q27" s="328"/>
      <c r="R27" s="328"/>
      <c r="S27" s="328"/>
      <c r="T27" s="328"/>
      <c r="U27" s="328"/>
      <c r="V27" s="328"/>
    </row>
    <row r="28" spans="1:256">
      <c r="A28" s="328"/>
      <c r="B28" s="328" t="s">
        <v>338</v>
      </c>
      <c r="C28" s="245"/>
      <c r="D28" s="274"/>
      <c r="E28" s="274"/>
      <c r="F28" s="275"/>
      <c r="G28" s="274"/>
      <c r="H28" s="274"/>
      <c r="I28" s="274"/>
      <c r="J28" s="274"/>
      <c r="K28" s="348">
        <v>27000</v>
      </c>
      <c r="L28" s="328"/>
      <c r="M28" s="328"/>
      <c r="N28" s="328"/>
      <c r="O28" s="328"/>
      <c r="P28" s="328"/>
      <c r="Q28" s="328"/>
      <c r="R28" s="328"/>
      <c r="S28" s="328"/>
      <c r="T28" s="328"/>
      <c r="U28" s="328"/>
      <c r="V28" s="349"/>
    </row>
    <row r="29" spans="1:256">
      <c r="A29" s="328"/>
      <c r="B29" s="328"/>
      <c r="C29" s="274" t="s">
        <v>33</v>
      </c>
      <c r="D29" s="274"/>
      <c r="E29" s="274"/>
      <c r="F29" s="275"/>
      <c r="G29" s="274">
        <v>5693.05</v>
      </c>
      <c r="H29" s="274">
        <v>135670.14000000001</v>
      </c>
      <c r="I29" s="274">
        <v>3037.1</v>
      </c>
      <c r="J29" s="274">
        <f>SUM(G29:I29)</f>
        <v>144400.29</v>
      </c>
      <c r="K29" s="273">
        <f>SUM(K27:K28)</f>
        <v>5555495</v>
      </c>
      <c r="L29" s="328"/>
      <c r="M29" s="328"/>
      <c r="N29" s="328"/>
      <c r="O29" s="328"/>
      <c r="P29" s="328"/>
      <c r="Q29" s="328"/>
      <c r="R29" s="328"/>
      <c r="S29" s="328"/>
      <c r="T29" s="328"/>
      <c r="U29" s="328"/>
      <c r="V29" s="328"/>
      <c r="W29" s="247"/>
    </row>
    <row r="33" spans="11:11">
      <c r="K33" s="276"/>
    </row>
  </sheetData>
  <sheetProtection password="CF7A" sheet="1" objects="1" scenarios="1"/>
  <mergeCells count="1">
    <mergeCell ref="V19:V20"/>
  </mergeCells>
  <pageMargins left="0.70866141732283472" right="0.70866141732283472" top="0.74803149606299213" bottom="0.74803149606299213" header="0.31496062992125984" footer="0.31496062992125984"/>
  <pageSetup paperSize="9" scale="85" orientation="landscape" verticalDpi="0" r:id="rId1"/>
  <headerFooter>
    <oddFooter>&amp;R&amp;8&amp;P</oddFooter>
  </headerFooter>
  <colBreaks count="1" manualBreakCount="1">
    <brk id="22" max="2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8"/>
  <sheetViews>
    <sheetView topLeftCell="A27" zoomScaleNormal="100" workbookViewId="0">
      <selection activeCell="D41" sqref="D41"/>
    </sheetView>
  </sheetViews>
  <sheetFormatPr defaultRowHeight="12.75"/>
  <cols>
    <col min="1" max="1" width="8.85546875" style="92" customWidth="1"/>
    <col min="2" max="2" width="49.42578125" style="96" customWidth="1"/>
    <col min="3" max="3" width="11" style="96" customWidth="1"/>
    <col min="4" max="4" width="74.140625" style="98" customWidth="1"/>
    <col min="5" max="9" width="9.140625" style="96"/>
    <col min="10" max="10" width="9.140625" style="96" hidden="1" customWidth="1"/>
    <col min="11" max="255" width="9.140625" style="96"/>
    <col min="256" max="256" width="9.140625" style="96" customWidth="1"/>
    <col min="257" max="257" width="32.85546875" style="96" customWidth="1"/>
    <col min="258" max="258" width="20.140625" style="96" customWidth="1"/>
    <col min="259" max="259" width="52.85546875" style="96" customWidth="1"/>
    <col min="260" max="265" width="9.140625" style="96"/>
    <col min="266" max="266" width="0" style="96" hidden="1" customWidth="1"/>
    <col min="267" max="511" width="9.140625" style="96"/>
    <col min="512" max="512" width="9.140625" style="96" customWidth="1"/>
    <col min="513" max="513" width="32.85546875" style="96" customWidth="1"/>
    <col min="514" max="514" width="20.140625" style="96" customWidth="1"/>
    <col min="515" max="515" width="52.85546875" style="96" customWidth="1"/>
    <col min="516" max="521" width="9.140625" style="96"/>
    <col min="522" max="522" width="0" style="96" hidden="1" customWidth="1"/>
    <col min="523" max="767" width="9.140625" style="96"/>
    <col min="768" max="768" width="9.140625" style="96" customWidth="1"/>
    <col min="769" max="769" width="32.85546875" style="96" customWidth="1"/>
    <col min="770" max="770" width="20.140625" style="96" customWidth="1"/>
    <col min="771" max="771" width="52.85546875" style="96" customWidth="1"/>
    <col min="772" max="777" width="9.140625" style="96"/>
    <col min="778" max="778" width="0" style="96" hidden="1" customWidth="1"/>
    <col min="779" max="1023" width="9.140625" style="96"/>
    <col min="1024" max="1024" width="9.140625" style="96" customWidth="1"/>
    <col min="1025" max="1025" width="32.85546875" style="96" customWidth="1"/>
    <col min="1026" max="1026" width="20.140625" style="96" customWidth="1"/>
    <col min="1027" max="1027" width="52.85546875" style="96" customWidth="1"/>
    <col min="1028" max="1033" width="9.140625" style="96"/>
    <col min="1034" max="1034" width="0" style="96" hidden="1" customWidth="1"/>
    <col min="1035" max="1279" width="9.140625" style="96"/>
    <col min="1280" max="1280" width="9.140625" style="96" customWidth="1"/>
    <col min="1281" max="1281" width="32.85546875" style="96" customWidth="1"/>
    <col min="1282" max="1282" width="20.140625" style="96" customWidth="1"/>
    <col min="1283" max="1283" width="52.85546875" style="96" customWidth="1"/>
    <col min="1284" max="1289" width="9.140625" style="96"/>
    <col min="1290" max="1290" width="0" style="96" hidden="1" customWidth="1"/>
    <col min="1291" max="1535" width="9.140625" style="96"/>
    <col min="1536" max="1536" width="9.140625" style="96" customWidth="1"/>
    <col min="1537" max="1537" width="32.85546875" style="96" customWidth="1"/>
    <col min="1538" max="1538" width="20.140625" style="96" customWidth="1"/>
    <col min="1539" max="1539" width="52.85546875" style="96" customWidth="1"/>
    <col min="1540" max="1545" width="9.140625" style="96"/>
    <col min="1546" max="1546" width="0" style="96" hidden="1" customWidth="1"/>
    <col min="1547" max="1791" width="9.140625" style="96"/>
    <col min="1792" max="1792" width="9.140625" style="96" customWidth="1"/>
    <col min="1793" max="1793" width="32.85546875" style="96" customWidth="1"/>
    <col min="1794" max="1794" width="20.140625" style="96" customWidth="1"/>
    <col min="1795" max="1795" width="52.85546875" style="96" customWidth="1"/>
    <col min="1796" max="1801" width="9.140625" style="96"/>
    <col min="1802" max="1802" width="0" style="96" hidden="1" customWidth="1"/>
    <col min="1803" max="2047" width="9.140625" style="96"/>
    <col min="2048" max="2048" width="9.140625" style="96" customWidth="1"/>
    <col min="2049" max="2049" width="32.85546875" style="96" customWidth="1"/>
    <col min="2050" max="2050" width="20.140625" style="96" customWidth="1"/>
    <col min="2051" max="2051" width="52.85546875" style="96" customWidth="1"/>
    <col min="2052" max="2057" width="9.140625" style="96"/>
    <col min="2058" max="2058" width="0" style="96" hidden="1" customWidth="1"/>
    <col min="2059" max="2303" width="9.140625" style="96"/>
    <col min="2304" max="2304" width="9.140625" style="96" customWidth="1"/>
    <col min="2305" max="2305" width="32.85546875" style="96" customWidth="1"/>
    <col min="2306" max="2306" width="20.140625" style="96" customWidth="1"/>
    <col min="2307" max="2307" width="52.85546875" style="96" customWidth="1"/>
    <col min="2308" max="2313" width="9.140625" style="96"/>
    <col min="2314" max="2314" width="0" style="96" hidden="1" customWidth="1"/>
    <col min="2315" max="2559" width="9.140625" style="96"/>
    <col min="2560" max="2560" width="9.140625" style="96" customWidth="1"/>
    <col min="2561" max="2561" width="32.85546875" style="96" customWidth="1"/>
    <col min="2562" max="2562" width="20.140625" style="96" customWidth="1"/>
    <col min="2563" max="2563" width="52.85546875" style="96" customWidth="1"/>
    <col min="2564" max="2569" width="9.140625" style="96"/>
    <col min="2570" max="2570" width="0" style="96" hidden="1" customWidth="1"/>
    <col min="2571" max="2815" width="9.140625" style="96"/>
    <col min="2816" max="2816" width="9.140625" style="96" customWidth="1"/>
    <col min="2817" max="2817" width="32.85546875" style="96" customWidth="1"/>
    <col min="2818" max="2818" width="20.140625" style="96" customWidth="1"/>
    <col min="2819" max="2819" width="52.85546875" style="96" customWidth="1"/>
    <col min="2820" max="2825" width="9.140625" style="96"/>
    <col min="2826" max="2826" width="0" style="96" hidden="1" customWidth="1"/>
    <col min="2827" max="3071" width="9.140625" style="96"/>
    <col min="3072" max="3072" width="9.140625" style="96" customWidth="1"/>
    <col min="3073" max="3073" width="32.85546875" style="96" customWidth="1"/>
    <col min="3074" max="3074" width="20.140625" style="96" customWidth="1"/>
    <col min="3075" max="3075" width="52.85546875" style="96" customWidth="1"/>
    <col min="3076" max="3081" width="9.140625" style="96"/>
    <col min="3082" max="3082" width="0" style="96" hidden="1" customWidth="1"/>
    <col min="3083" max="3327" width="9.140625" style="96"/>
    <col min="3328" max="3328" width="9.140625" style="96" customWidth="1"/>
    <col min="3329" max="3329" width="32.85546875" style="96" customWidth="1"/>
    <col min="3330" max="3330" width="20.140625" style="96" customWidth="1"/>
    <col min="3331" max="3331" width="52.85546875" style="96" customWidth="1"/>
    <col min="3332" max="3337" width="9.140625" style="96"/>
    <col min="3338" max="3338" width="0" style="96" hidden="1" customWidth="1"/>
    <col min="3339" max="3583" width="9.140625" style="96"/>
    <col min="3584" max="3584" width="9.140625" style="96" customWidth="1"/>
    <col min="3585" max="3585" width="32.85546875" style="96" customWidth="1"/>
    <col min="3586" max="3586" width="20.140625" style="96" customWidth="1"/>
    <col min="3587" max="3587" width="52.85546875" style="96" customWidth="1"/>
    <col min="3588" max="3593" width="9.140625" style="96"/>
    <col min="3594" max="3594" width="0" style="96" hidden="1" customWidth="1"/>
    <col min="3595" max="3839" width="9.140625" style="96"/>
    <col min="3840" max="3840" width="9.140625" style="96" customWidth="1"/>
    <col min="3841" max="3841" width="32.85546875" style="96" customWidth="1"/>
    <col min="3842" max="3842" width="20.140625" style="96" customWidth="1"/>
    <col min="3843" max="3843" width="52.85546875" style="96" customWidth="1"/>
    <col min="3844" max="3849" width="9.140625" style="96"/>
    <col min="3850" max="3850" width="0" style="96" hidden="1" customWidth="1"/>
    <col min="3851" max="4095" width="9.140625" style="96"/>
    <col min="4096" max="4096" width="9.140625" style="96" customWidth="1"/>
    <col min="4097" max="4097" width="32.85546875" style="96" customWidth="1"/>
    <col min="4098" max="4098" width="20.140625" style="96" customWidth="1"/>
    <col min="4099" max="4099" width="52.85546875" style="96" customWidth="1"/>
    <col min="4100" max="4105" width="9.140625" style="96"/>
    <col min="4106" max="4106" width="0" style="96" hidden="1" customWidth="1"/>
    <col min="4107" max="4351" width="9.140625" style="96"/>
    <col min="4352" max="4352" width="9.140625" style="96" customWidth="1"/>
    <col min="4353" max="4353" width="32.85546875" style="96" customWidth="1"/>
    <col min="4354" max="4354" width="20.140625" style="96" customWidth="1"/>
    <col min="4355" max="4355" width="52.85546875" style="96" customWidth="1"/>
    <col min="4356" max="4361" width="9.140625" style="96"/>
    <col min="4362" max="4362" width="0" style="96" hidden="1" customWidth="1"/>
    <col min="4363" max="4607" width="9.140625" style="96"/>
    <col min="4608" max="4608" width="9.140625" style="96" customWidth="1"/>
    <col min="4609" max="4609" width="32.85546875" style="96" customWidth="1"/>
    <col min="4610" max="4610" width="20.140625" style="96" customWidth="1"/>
    <col min="4611" max="4611" width="52.85546875" style="96" customWidth="1"/>
    <col min="4612" max="4617" width="9.140625" style="96"/>
    <col min="4618" max="4618" width="0" style="96" hidden="1" customWidth="1"/>
    <col min="4619" max="4863" width="9.140625" style="96"/>
    <col min="4864" max="4864" width="9.140625" style="96" customWidth="1"/>
    <col min="4865" max="4865" width="32.85546875" style="96" customWidth="1"/>
    <col min="4866" max="4866" width="20.140625" style="96" customWidth="1"/>
    <col min="4867" max="4867" width="52.85546875" style="96" customWidth="1"/>
    <col min="4868" max="4873" width="9.140625" style="96"/>
    <col min="4874" max="4874" width="0" style="96" hidden="1" customWidth="1"/>
    <col min="4875" max="5119" width="9.140625" style="96"/>
    <col min="5120" max="5120" width="9.140625" style="96" customWidth="1"/>
    <col min="5121" max="5121" width="32.85546875" style="96" customWidth="1"/>
    <col min="5122" max="5122" width="20.140625" style="96" customWidth="1"/>
    <col min="5123" max="5123" width="52.85546875" style="96" customWidth="1"/>
    <col min="5124" max="5129" width="9.140625" style="96"/>
    <col min="5130" max="5130" width="0" style="96" hidden="1" customWidth="1"/>
    <col min="5131" max="5375" width="9.140625" style="96"/>
    <col min="5376" max="5376" width="9.140625" style="96" customWidth="1"/>
    <col min="5377" max="5377" width="32.85546875" style="96" customWidth="1"/>
    <col min="5378" max="5378" width="20.140625" style="96" customWidth="1"/>
    <col min="5379" max="5379" width="52.85546875" style="96" customWidth="1"/>
    <col min="5380" max="5385" width="9.140625" style="96"/>
    <col min="5386" max="5386" width="0" style="96" hidden="1" customWidth="1"/>
    <col min="5387" max="5631" width="9.140625" style="96"/>
    <col min="5632" max="5632" width="9.140625" style="96" customWidth="1"/>
    <col min="5633" max="5633" width="32.85546875" style="96" customWidth="1"/>
    <col min="5634" max="5634" width="20.140625" style="96" customWidth="1"/>
    <col min="5635" max="5635" width="52.85546875" style="96" customWidth="1"/>
    <col min="5636" max="5641" width="9.140625" style="96"/>
    <col min="5642" max="5642" width="0" style="96" hidden="1" customWidth="1"/>
    <col min="5643" max="5887" width="9.140625" style="96"/>
    <col min="5888" max="5888" width="9.140625" style="96" customWidth="1"/>
    <col min="5889" max="5889" width="32.85546875" style="96" customWidth="1"/>
    <col min="5890" max="5890" width="20.140625" style="96" customWidth="1"/>
    <col min="5891" max="5891" width="52.85546875" style="96" customWidth="1"/>
    <col min="5892" max="5897" width="9.140625" style="96"/>
    <col min="5898" max="5898" width="0" style="96" hidden="1" customWidth="1"/>
    <col min="5899" max="6143" width="9.140625" style="96"/>
    <col min="6144" max="6144" width="9.140625" style="96" customWidth="1"/>
    <col min="6145" max="6145" width="32.85546875" style="96" customWidth="1"/>
    <col min="6146" max="6146" width="20.140625" style="96" customWidth="1"/>
    <col min="6147" max="6147" width="52.85546875" style="96" customWidth="1"/>
    <col min="6148" max="6153" width="9.140625" style="96"/>
    <col min="6154" max="6154" width="0" style="96" hidden="1" customWidth="1"/>
    <col min="6155" max="6399" width="9.140625" style="96"/>
    <col min="6400" max="6400" width="9.140625" style="96" customWidth="1"/>
    <col min="6401" max="6401" width="32.85546875" style="96" customWidth="1"/>
    <col min="6402" max="6402" width="20.140625" style="96" customWidth="1"/>
    <col min="6403" max="6403" width="52.85546875" style="96" customWidth="1"/>
    <col min="6404" max="6409" width="9.140625" style="96"/>
    <col min="6410" max="6410" width="0" style="96" hidden="1" customWidth="1"/>
    <col min="6411" max="6655" width="9.140625" style="96"/>
    <col min="6656" max="6656" width="9.140625" style="96" customWidth="1"/>
    <col min="6657" max="6657" width="32.85546875" style="96" customWidth="1"/>
    <col min="6658" max="6658" width="20.140625" style="96" customWidth="1"/>
    <col min="6659" max="6659" width="52.85546875" style="96" customWidth="1"/>
    <col min="6660" max="6665" width="9.140625" style="96"/>
    <col min="6666" max="6666" width="0" style="96" hidden="1" customWidth="1"/>
    <col min="6667" max="6911" width="9.140625" style="96"/>
    <col min="6912" max="6912" width="9.140625" style="96" customWidth="1"/>
    <col min="6913" max="6913" width="32.85546875" style="96" customWidth="1"/>
    <col min="6914" max="6914" width="20.140625" style="96" customWidth="1"/>
    <col min="6915" max="6915" width="52.85546875" style="96" customWidth="1"/>
    <col min="6916" max="6921" width="9.140625" style="96"/>
    <col min="6922" max="6922" width="0" style="96" hidden="1" customWidth="1"/>
    <col min="6923" max="7167" width="9.140625" style="96"/>
    <col min="7168" max="7168" width="9.140625" style="96" customWidth="1"/>
    <col min="7169" max="7169" width="32.85546875" style="96" customWidth="1"/>
    <col min="7170" max="7170" width="20.140625" style="96" customWidth="1"/>
    <col min="7171" max="7171" width="52.85546875" style="96" customWidth="1"/>
    <col min="7172" max="7177" width="9.140625" style="96"/>
    <col min="7178" max="7178" width="0" style="96" hidden="1" customWidth="1"/>
    <col min="7179" max="7423" width="9.140625" style="96"/>
    <col min="7424" max="7424" width="9.140625" style="96" customWidth="1"/>
    <col min="7425" max="7425" width="32.85546875" style="96" customWidth="1"/>
    <col min="7426" max="7426" width="20.140625" style="96" customWidth="1"/>
    <col min="7427" max="7427" width="52.85546875" style="96" customWidth="1"/>
    <col min="7428" max="7433" width="9.140625" style="96"/>
    <col min="7434" max="7434" width="0" style="96" hidden="1" customWidth="1"/>
    <col min="7435" max="7679" width="9.140625" style="96"/>
    <col min="7680" max="7680" width="9.140625" style="96" customWidth="1"/>
    <col min="7681" max="7681" width="32.85546875" style="96" customWidth="1"/>
    <col min="7682" max="7682" width="20.140625" style="96" customWidth="1"/>
    <col min="7683" max="7683" width="52.85546875" style="96" customWidth="1"/>
    <col min="7684" max="7689" width="9.140625" style="96"/>
    <col min="7690" max="7690" width="0" style="96" hidden="1" customWidth="1"/>
    <col min="7691" max="7935" width="9.140625" style="96"/>
    <col min="7936" max="7936" width="9.140625" style="96" customWidth="1"/>
    <col min="7937" max="7937" width="32.85546875" style="96" customWidth="1"/>
    <col min="7938" max="7938" width="20.140625" style="96" customWidth="1"/>
    <col min="7939" max="7939" width="52.85546875" style="96" customWidth="1"/>
    <col min="7940" max="7945" width="9.140625" style="96"/>
    <col min="7946" max="7946" width="0" style="96" hidden="1" customWidth="1"/>
    <col min="7947" max="8191" width="9.140625" style="96"/>
    <col min="8192" max="8192" width="9.140625" style="96" customWidth="1"/>
    <col min="8193" max="8193" width="32.85546875" style="96" customWidth="1"/>
    <col min="8194" max="8194" width="20.140625" style="96" customWidth="1"/>
    <col min="8195" max="8195" width="52.85546875" style="96" customWidth="1"/>
    <col min="8196" max="8201" width="9.140625" style="96"/>
    <col min="8202" max="8202" width="0" style="96" hidden="1" customWidth="1"/>
    <col min="8203" max="8447" width="9.140625" style="96"/>
    <col min="8448" max="8448" width="9.140625" style="96" customWidth="1"/>
    <col min="8449" max="8449" width="32.85546875" style="96" customWidth="1"/>
    <col min="8450" max="8450" width="20.140625" style="96" customWidth="1"/>
    <col min="8451" max="8451" width="52.85546875" style="96" customWidth="1"/>
    <col min="8452" max="8457" width="9.140625" style="96"/>
    <col min="8458" max="8458" width="0" style="96" hidden="1" customWidth="1"/>
    <col min="8459" max="8703" width="9.140625" style="96"/>
    <col min="8704" max="8704" width="9.140625" style="96" customWidth="1"/>
    <col min="8705" max="8705" width="32.85546875" style="96" customWidth="1"/>
    <col min="8706" max="8706" width="20.140625" style="96" customWidth="1"/>
    <col min="8707" max="8707" width="52.85546875" style="96" customWidth="1"/>
    <col min="8708" max="8713" width="9.140625" style="96"/>
    <col min="8714" max="8714" width="0" style="96" hidden="1" customWidth="1"/>
    <col min="8715" max="8959" width="9.140625" style="96"/>
    <col min="8960" max="8960" width="9.140625" style="96" customWidth="1"/>
    <col min="8961" max="8961" width="32.85546875" style="96" customWidth="1"/>
    <col min="8962" max="8962" width="20.140625" style="96" customWidth="1"/>
    <col min="8963" max="8963" width="52.85546875" style="96" customWidth="1"/>
    <col min="8964" max="8969" width="9.140625" style="96"/>
    <col min="8970" max="8970" width="0" style="96" hidden="1" customWidth="1"/>
    <col min="8971" max="9215" width="9.140625" style="96"/>
    <col min="9216" max="9216" width="9.140625" style="96" customWidth="1"/>
    <col min="9217" max="9217" width="32.85546875" style="96" customWidth="1"/>
    <col min="9218" max="9218" width="20.140625" style="96" customWidth="1"/>
    <col min="9219" max="9219" width="52.85546875" style="96" customWidth="1"/>
    <col min="9220" max="9225" width="9.140625" style="96"/>
    <col min="9226" max="9226" width="0" style="96" hidden="1" customWidth="1"/>
    <col min="9227" max="9471" width="9.140625" style="96"/>
    <col min="9472" max="9472" width="9.140625" style="96" customWidth="1"/>
    <col min="9473" max="9473" width="32.85546875" style="96" customWidth="1"/>
    <col min="9474" max="9474" width="20.140625" style="96" customWidth="1"/>
    <col min="9475" max="9475" width="52.85546875" style="96" customWidth="1"/>
    <col min="9476" max="9481" width="9.140625" style="96"/>
    <col min="9482" max="9482" width="0" style="96" hidden="1" customWidth="1"/>
    <col min="9483" max="9727" width="9.140625" style="96"/>
    <col min="9728" max="9728" width="9.140625" style="96" customWidth="1"/>
    <col min="9729" max="9729" width="32.85546875" style="96" customWidth="1"/>
    <col min="9730" max="9730" width="20.140625" style="96" customWidth="1"/>
    <col min="9731" max="9731" width="52.85546875" style="96" customWidth="1"/>
    <col min="9732" max="9737" width="9.140625" style="96"/>
    <col min="9738" max="9738" width="0" style="96" hidden="1" customWidth="1"/>
    <col min="9739" max="9983" width="9.140625" style="96"/>
    <col min="9984" max="9984" width="9.140625" style="96" customWidth="1"/>
    <col min="9985" max="9985" width="32.85546875" style="96" customWidth="1"/>
    <col min="9986" max="9986" width="20.140625" style="96" customWidth="1"/>
    <col min="9987" max="9987" width="52.85546875" style="96" customWidth="1"/>
    <col min="9988" max="9993" width="9.140625" style="96"/>
    <col min="9994" max="9994" width="0" style="96" hidden="1" customWidth="1"/>
    <col min="9995" max="10239" width="9.140625" style="96"/>
    <col min="10240" max="10240" width="9.140625" style="96" customWidth="1"/>
    <col min="10241" max="10241" width="32.85546875" style="96" customWidth="1"/>
    <col min="10242" max="10242" width="20.140625" style="96" customWidth="1"/>
    <col min="10243" max="10243" width="52.85546875" style="96" customWidth="1"/>
    <col min="10244" max="10249" width="9.140625" style="96"/>
    <col min="10250" max="10250" width="0" style="96" hidden="1" customWidth="1"/>
    <col min="10251" max="10495" width="9.140625" style="96"/>
    <col min="10496" max="10496" width="9.140625" style="96" customWidth="1"/>
    <col min="10497" max="10497" width="32.85546875" style="96" customWidth="1"/>
    <col min="10498" max="10498" width="20.140625" style="96" customWidth="1"/>
    <col min="10499" max="10499" width="52.85546875" style="96" customWidth="1"/>
    <col min="10500" max="10505" width="9.140625" style="96"/>
    <col min="10506" max="10506" width="0" style="96" hidden="1" customWidth="1"/>
    <col min="10507" max="10751" width="9.140625" style="96"/>
    <col min="10752" max="10752" width="9.140625" style="96" customWidth="1"/>
    <col min="10753" max="10753" width="32.85546875" style="96" customWidth="1"/>
    <col min="10754" max="10754" width="20.140625" style="96" customWidth="1"/>
    <col min="10755" max="10755" width="52.85546875" style="96" customWidth="1"/>
    <col min="10756" max="10761" width="9.140625" style="96"/>
    <col min="10762" max="10762" width="0" style="96" hidden="1" customWidth="1"/>
    <col min="10763" max="11007" width="9.140625" style="96"/>
    <col min="11008" max="11008" width="9.140625" style="96" customWidth="1"/>
    <col min="11009" max="11009" width="32.85546875" style="96" customWidth="1"/>
    <col min="11010" max="11010" width="20.140625" style="96" customWidth="1"/>
    <col min="11011" max="11011" width="52.85546875" style="96" customWidth="1"/>
    <col min="11012" max="11017" width="9.140625" style="96"/>
    <col min="11018" max="11018" width="0" style="96" hidden="1" customWidth="1"/>
    <col min="11019" max="11263" width="9.140625" style="96"/>
    <col min="11264" max="11264" width="9.140625" style="96" customWidth="1"/>
    <col min="11265" max="11265" width="32.85546875" style="96" customWidth="1"/>
    <col min="11266" max="11266" width="20.140625" style="96" customWidth="1"/>
    <col min="11267" max="11267" width="52.85546875" style="96" customWidth="1"/>
    <col min="11268" max="11273" width="9.140625" style="96"/>
    <col min="11274" max="11274" width="0" style="96" hidden="1" customWidth="1"/>
    <col min="11275" max="11519" width="9.140625" style="96"/>
    <col min="11520" max="11520" width="9.140625" style="96" customWidth="1"/>
    <col min="11521" max="11521" width="32.85546875" style="96" customWidth="1"/>
    <col min="11522" max="11522" width="20.140625" style="96" customWidth="1"/>
    <col min="11523" max="11523" width="52.85546875" style="96" customWidth="1"/>
    <col min="11524" max="11529" width="9.140625" style="96"/>
    <col min="11530" max="11530" width="0" style="96" hidden="1" customWidth="1"/>
    <col min="11531" max="11775" width="9.140625" style="96"/>
    <col min="11776" max="11776" width="9.140625" style="96" customWidth="1"/>
    <col min="11777" max="11777" width="32.85546875" style="96" customWidth="1"/>
    <col min="11778" max="11778" width="20.140625" style="96" customWidth="1"/>
    <col min="11779" max="11779" width="52.85546875" style="96" customWidth="1"/>
    <col min="11780" max="11785" width="9.140625" style="96"/>
    <col min="11786" max="11786" width="0" style="96" hidden="1" customWidth="1"/>
    <col min="11787" max="12031" width="9.140625" style="96"/>
    <col min="12032" max="12032" width="9.140625" style="96" customWidth="1"/>
    <col min="12033" max="12033" width="32.85546875" style="96" customWidth="1"/>
    <col min="12034" max="12034" width="20.140625" style="96" customWidth="1"/>
    <col min="12035" max="12035" width="52.85546875" style="96" customWidth="1"/>
    <col min="12036" max="12041" width="9.140625" style="96"/>
    <col min="12042" max="12042" width="0" style="96" hidden="1" customWidth="1"/>
    <col min="12043" max="12287" width="9.140625" style="96"/>
    <col min="12288" max="12288" width="9.140625" style="96" customWidth="1"/>
    <col min="12289" max="12289" width="32.85546875" style="96" customWidth="1"/>
    <col min="12290" max="12290" width="20.140625" style="96" customWidth="1"/>
    <col min="12291" max="12291" width="52.85546875" style="96" customWidth="1"/>
    <col min="12292" max="12297" width="9.140625" style="96"/>
    <col min="12298" max="12298" width="0" style="96" hidden="1" customWidth="1"/>
    <col min="12299" max="12543" width="9.140625" style="96"/>
    <col min="12544" max="12544" width="9.140625" style="96" customWidth="1"/>
    <col min="12545" max="12545" width="32.85546875" style="96" customWidth="1"/>
    <col min="12546" max="12546" width="20.140625" style="96" customWidth="1"/>
    <col min="12547" max="12547" width="52.85546875" style="96" customWidth="1"/>
    <col min="12548" max="12553" width="9.140625" style="96"/>
    <col min="12554" max="12554" width="0" style="96" hidden="1" customWidth="1"/>
    <col min="12555" max="12799" width="9.140625" style="96"/>
    <col min="12800" max="12800" width="9.140625" style="96" customWidth="1"/>
    <col min="12801" max="12801" width="32.85546875" style="96" customWidth="1"/>
    <col min="12802" max="12802" width="20.140625" style="96" customWidth="1"/>
    <col min="12803" max="12803" width="52.85546875" style="96" customWidth="1"/>
    <col min="12804" max="12809" width="9.140625" style="96"/>
    <col min="12810" max="12810" width="0" style="96" hidden="1" customWidth="1"/>
    <col min="12811" max="13055" width="9.140625" style="96"/>
    <col min="13056" max="13056" width="9.140625" style="96" customWidth="1"/>
    <col min="13057" max="13057" width="32.85546875" style="96" customWidth="1"/>
    <col min="13058" max="13058" width="20.140625" style="96" customWidth="1"/>
    <col min="13059" max="13059" width="52.85546875" style="96" customWidth="1"/>
    <col min="13060" max="13065" width="9.140625" style="96"/>
    <col min="13066" max="13066" width="0" style="96" hidden="1" customWidth="1"/>
    <col min="13067" max="13311" width="9.140625" style="96"/>
    <col min="13312" max="13312" width="9.140625" style="96" customWidth="1"/>
    <col min="13313" max="13313" width="32.85546875" style="96" customWidth="1"/>
    <col min="13314" max="13314" width="20.140625" style="96" customWidth="1"/>
    <col min="13315" max="13315" width="52.85546875" style="96" customWidth="1"/>
    <col min="13316" max="13321" width="9.140625" style="96"/>
    <col min="13322" max="13322" width="0" style="96" hidden="1" customWidth="1"/>
    <col min="13323" max="13567" width="9.140625" style="96"/>
    <col min="13568" max="13568" width="9.140625" style="96" customWidth="1"/>
    <col min="13569" max="13569" width="32.85546875" style="96" customWidth="1"/>
    <col min="13570" max="13570" width="20.140625" style="96" customWidth="1"/>
    <col min="13571" max="13571" width="52.85546875" style="96" customWidth="1"/>
    <col min="13572" max="13577" width="9.140625" style="96"/>
    <col min="13578" max="13578" width="0" style="96" hidden="1" customWidth="1"/>
    <col min="13579" max="13823" width="9.140625" style="96"/>
    <col min="13824" max="13824" width="9.140625" style="96" customWidth="1"/>
    <col min="13825" max="13825" width="32.85546875" style="96" customWidth="1"/>
    <col min="13826" max="13826" width="20.140625" style="96" customWidth="1"/>
    <col min="13827" max="13827" width="52.85546875" style="96" customWidth="1"/>
    <col min="13828" max="13833" width="9.140625" style="96"/>
    <col min="13834" max="13834" width="0" style="96" hidden="1" customWidth="1"/>
    <col min="13835" max="14079" width="9.140625" style="96"/>
    <col min="14080" max="14080" width="9.140625" style="96" customWidth="1"/>
    <col min="14081" max="14081" width="32.85546875" style="96" customWidth="1"/>
    <col min="14082" max="14082" width="20.140625" style="96" customWidth="1"/>
    <col min="14083" max="14083" width="52.85546875" style="96" customWidth="1"/>
    <col min="14084" max="14089" width="9.140625" style="96"/>
    <col min="14090" max="14090" width="0" style="96" hidden="1" customWidth="1"/>
    <col min="14091" max="14335" width="9.140625" style="96"/>
    <col min="14336" max="14336" width="9.140625" style="96" customWidth="1"/>
    <col min="14337" max="14337" width="32.85546875" style="96" customWidth="1"/>
    <col min="14338" max="14338" width="20.140625" style="96" customWidth="1"/>
    <col min="14339" max="14339" width="52.85546875" style="96" customWidth="1"/>
    <col min="14340" max="14345" width="9.140625" style="96"/>
    <col min="14346" max="14346" width="0" style="96" hidden="1" customWidth="1"/>
    <col min="14347" max="14591" width="9.140625" style="96"/>
    <col min="14592" max="14592" width="9.140625" style="96" customWidth="1"/>
    <col min="14593" max="14593" width="32.85546875" style="96" customWidth="1"/>
    <col min="14594" max="14594" width="20.140625" style="96" customWidth="1"/>
    <col min="14595" max="14595" width="52.85546875" style="96" customWidth="1"/>
    <col min="14596" max="14601" width="9.140625" style="96"/>
    <col min="14602" max="14602" width="0" style="96" hidden="1" customWidth="1"/>
    <col min="14603" max="14847" width="9.140625" style="96"/>
    <col min="14848" max="14848" width="9.140625" style="96" customWidth="1"/>
    <col min="14849" max="14849" width="32.85546875" style="96" customWidth="1"/>
    <col min="14850" max="14850" width="20.140625" style="96" customWidth="1"/>
    <col min="14851" max="14851" width="52.85546875" style="96" customWidth="1"/>
    <col min="14852" max="14857" width="9.140625" style="96"/>
    <col min="14858" max="14858" width="0" style="96" hidden="1" customWidth="1"/>
    <col min="14859" max="15103" width="9.140625" style="96"/>
    <col min="15104" max="15104" width="9.140625" style="96" customWidth="1"/>
    <col min="15105" max="15105" width="32.85546875" style="96" customWidth="1"/>
    <col min="15106" max="15106" width="20.140625" style="96" customWidth="1"/>
    <col min="15107" max="15107" width="52.85546875" style="96" customWidth="1"/>
    <col min="15108" max="15113" width="9.140625" style="96"/>
    <col min="15114" max="15114" width="0" style="96" hidden="1" customWidth="1"/>
    <col min="15115" max="15359" width="9.140625" style="96"/>
    <col min="15360" max="15360" width="9.140625" style="96" customWidth="1"/>
    <col min="15361" max="15361" width="32.85546875" style="96" customWidth="1"/>
    <col min="15362" max="15362" width="20.140625" style="96" customWidth="1"/>
    <col min="15363" max="15363" width="52.85546875" style="96" customWidth="1"/>
    <col min="15364" max="15369" width="9.140625" style="96"/>
    <col min="15370" max="15370" width="0" style="96" hidden="1" customWidth="1"/>
    <col min="15371" max="15615" width="9.140625" style="96"/>
    <col min="15616" max="15616" width="9.140625" style="96" customWidth="1"/>
    <col min="15617" max="15617" width="32.85546875" style="96" customWidth="1"/>
    <col min="15618" max="15618" width="20.140625" style="96" customWidth="1"/>
    <col min="15619" max="15619" width="52.85546875" style="96" customWidth="1"/>
    <col min="15620" max="15625" width="9.140625" style="96"/>
    <col min="15626" max="15626" width="0" style="96" hidden="1" customWidth="1"/>
    <col min="15627" max="15871" width="9.140625" style="96"/>
    <col min="15872" max="15872" width="9.140625" style="96" customWidth="1"/>
    <col min="15873" max="15873" width="32.85546875" style="96" customWidth="1"/>
    <col min="15874" max="15874" width="20.140625" style="96" customWidth="1"/>
    <col min="15875" max="15875" width="52.85546875" style="96" customWidth="1"/>
    <col min="15876" max="15881" width="9.140625" style="96"/>
    <col min="15882" max="15882" width="0" style="96" hidden="1" customWidth="1"/>
    <col min="15883" max="16127" width="9.140625" style="96"/>
    <col min="16128" max="16128" width="9.140625" style="96" customWidth="1"/>
    <col min="16129" max="16129" width="32.85546875" style="96" customWidth="1"/>
    <col min="16130" max="16130" width="20.140625" style="96" customWidth="1"/>
    <col min="16131" max="16131" width="52.85546875" style="96" customWidth="1"/>
    <col min="16132" max="16137" width="9.140625" style="96"/>
    <col min="16138" max="16138" width="0" style="96" hidden="1" customWidth="1"/>
    <col min="16139" max="16384" width="9.140625" style="96"/>
  </cols>
  <sheetData>
    <row r="1" spans="1:10" ht="15.75">
      <c r="B1" s="93" t="s">
        <v>68</v>
      </c>
      <c r="C1" s="94"/>
      <c r="D1" s="95"/>
    </row>
    <row r="2" spans="1:10" ht="14.25">
      <c r="B2" s="97" t="s">
        <v>190</v>
      </c>
      <c r="J2" s="96" t="s">
        <v>1</v>
      </c>
    </row>
    <row r="3" spans="1:10" ht="14.25">
      <c r="B3" s="97"/>
    </row>
    <row r="4" spans="1:10" s="99" customFormat="1" ht="19.5" customHeight="1">
      <c r="A4" s="49"/>
      <c r="B4" s="48" t="s">
        <v>2</v>
      </c>
      <c r="C4" s="165" t="s">
        <v>3</v>
      </c>
      <c r="D4" s="165" t="s">
        <v>4</v>
      </c>
      <c r="J4" s="99" t="s">
        <v>5</v>
      </c>
    </row>
    <row r="5" spans="1:10" ht="21.75" hidden="1" customHeight="1">
      <c r="A5" s="168" t="s">
        <v>43</v>
      </c>
      <c r="B5" s="167" t="s">
        <v>76</v>
      </c>
      <c r="C5" s="102"/>
      <c r="D5" s="104"/>
    </row>
    <row r="6" spans="1:10">
      <c r="A6" s="168" t="s">
        <v>6</v>
      </c>
      <c r="B6" s="167" t="s">
        <v>7</v>
      </c>
      <c r="C6" s="100">
        <v>40</v>
      </c>
      <c r="D6" s="101" t="s">
        <v>489</v>
      </c>
    </row>
    <row r="7" spans="1:10" ht="23.25" hidden="1" customHeight="1">
      <c r="A7" s="168" t="s">
        <v>50</v>
      </c>
      <c r="B7" s="167" t="s">
        <v>51</v>
      </c>
      <c r="C7" s="100"/>
      <c r="D7" s="101"/>
    </row>
    <row r="8" spans="1:10" s="98" customFormat="1" ht="24" hidden="1" customHeight="1">
      <c r="A8" s="168" t="s">
        <v>8</v>
      </c>
      <c r="B8" s="134" t="s">
        <v>9</v>
      </c>
      <c r="C8" s="102"/>
      <c r="D8" s="101"/>
      <c r="J8" s="98" t="s">
        <v>10</v>
      </c>
    </row>
    <row r="9" spans="1:10" s="98" customFormat="1" ht="38.25" hidden="1" customHeight="1">
      <c r="A9" s="168" t="s">
        <v>11</v>
      </c>
      <c r="B9" s="167" t="s">
        <v>12</v>
      </c>
      <c r="C9" s="102"/>
      <c r="D9" s="103"/>
    </row>
    <row r="10" spans="1:10" ht="21.75" hidden="1" customHeight="1">
      <c r="A10" s="168" t="s">
        <v>13</v>
      </c>
      <c r="B10" s="167" t="s">
        <v>14</v>
      </c>
      <c r="C10" s="102"/>
      <c r="D10" s="104"/>
    </row>
    <row r="11" spans="1:10" ht="18.75" customHeight="1">
      <c r="A11" s="105"/>
      <c r="B11" s="47" t="s">
        <v>15</v>
      </c>
      <c r="C11" s="106">
        <f>SUM(C5:C10)</f>
        <v>40</v>
      </c>
      <c r="D11" s="107"/>
    </row>
    <row r="12" spans="1:10" ht="21" customHeight="1">
      <c r="A12" s="162"/>
      <c r="B12" s="160" t="s">
        <v>16</v>
      </c>
      <c r="C12" s="161" t="s">
        <v>3</v>
      </c>
      <c r="D12" s="161" t="s">
        <v>4</v>
      </c>
    </row>
    <row r="13" spans="1:10">
      <c r="A13" s="164" t="s">
        <v>42</v>
      </c>
      <c r="B13" s="120"/>
      <c r="C13" s="118"/>
      <c r="D13" s="121"/>
    </row>
    <row r="14" spans="1:10">
      <c r="A14" s="115"/>
      <c r="B14" s="66">
        <v>1100</v>
      </c>
      <c r="C14" s="67">
        <v>-538</v>
      </c>
      <c r="D14" s="159"/>
    </row>
    <row r="15" spans="1:10" ht="30" customHeight="1">
      <c r="A15" s="74"/>
      <c r="B15" s="69">
        <v>1119</v>
      </c>
      <c r="C15" s="70">
        <v>-8238</v>
      </c>
      <c r="D15" s="390" t="s">
        <v>408</v>
      </c>
    </row>
    <row r="16" spans="1:10" ht="30" customHeight="1">
      <c r="A16" s="74"/>
      <c r="B16" s="69">
        <v>1140</v>
      </c>
      <c r="C16" s="70">
        <v>3429</v>
      </c>
      <c r="D16" s="391"/>
    </row>
    <row r="17" spans="1:4" ht="25.5">
      <c r="A17" s="68"/>
      <c r="B17" s="69">
        <v>1150</v>
      </c>
      <c r="C17" s="70">
        <v>3815</v>
      </c>
      <c r="D17" s="302" t="s">
        <v>398</v>
      </c>
    </row>
    <row r="18" spans="1:4">
      <c r="A18" s="115"/>
      <c r="B18" s="66">
        <v>1200</v>
      </c>
      <c r="C18" s="67">
        <v>-20</v>
      </c>
      <c r="D18" s="159"/>
    </row>
    <row r="19" spans="1:4" ht="38.25">
      <c r="A19" s="115"/>
      <c r="B19" s="66">
        <v>2100</v>
      </c>
      <c r="C19" s="67">
        <v>-4289</v>
      </c>
      <c r="D19" s="303" t="s">
        <v>409</v>
      </c>
    </row>
    <row r="20" spans="1:4">
      <c r="A20" s="115"/>
      <c r="B20" s="66">
        <v>2200</v>
      </c>
      <c r="C20" s="67">
        <v>1034</v>
      </c>
      <c r="D20" s="159"/>
    </row>
    <row r="21" spans="1:4" ht="24.95" customHeight="1">
      <c r="A21" s="68"/>
      <c r="B21" s="69">
        <v>2210</v>
      </c>
      <c r="C21" s="70">
        <v>431</v>
      </c>
      <c r="D21" s="392" t="s">
        <v>410</v>
      </c>
    </row>
    <row r="22" spans="1:4" ht="24.95" customHeight="1">
      <c r="A22" s="74"/>
      <c r="B22" s="69">
        <v>2260</v>
      </c>
      <c r="C22" s="70">
        <v>-588</v>
      </c>
      <c r="D22" s="393"/>
    </row>
    <row r="23" spans="1:4" ht="63.75">
      <c r="A23" s="74"/>
      <c r="B23" s="69">
        <v>2220</v>
      </c>
      <c r="C23" s="70">
        <v>5265</v>
      </c>
      <c r="D23" s="304" t="s">
        <v>411</v>
      </c>
    </row>
    <row r="24" spans="1:4" ht="39.75" customHeight="1">
      <c r="A24" s="74"/>
      <c r="B24" s="69">
        <v>2230</v>
      </c>
      <c r="C24" s="70">
        <v>-3852</v>
      </c>
      <c r="D24" s="309" t="s">
        <v>399</v>
      </c>
    </row>
    <row r="25" spans="1:4" ht="114.75">
      <c r="A25" s="74"/>
      <c r="B25" s="69">
        <v>2240</v>
      </c>
      <c r="C25" s="70">
        <v>-176</v>
      </c>
      <c r="D25" s="152" t="s">
        <v>412</v>
      </c>
    </row>
    <row r="26" spans="1:4">
      <c r="A26" s="115"/>
      <c r="B26" s="66">
        <v>2300</v>
      </c>
      <c r="C26" s="67">
        <v>9630</v>
      </c>
      <c r="D26" s="305"/>
    </row>
    <row r="27" spans="1:4" ht="51">
      <c r="A27" s="74"/>
      <c r="B27" s="69">
        <v>2312</v>
      </c>
      <c r="C27" s="70">
        <v>11317</v>
      </c>
      <c r="D27" s="152" t="s">
        <v>413</v>
      </c>
    </row>
    <row r="28" spans="1:4" ht="51" customHeight="1">
      <c r="A28" s="74"/>
      <c r="B28" s="69">
        <v>2320</v>
      </c>
      <c r="C28" s="70">
        <v>-2325</v>
      </c>
      <c r="D28" s="306" t="s">
        <v>400</v>
      </c>
    </row>
    <row r="29" spans="1:4" ht="25.5">
      <c r="A29" s="74"/>
      <c r="B29" s="69">
        <v>2350</v>
      </c>
      <c r="C29" s="70">
        <v>2975</v>
      </c>
      <c r="D29" s="152" t="s">
        <v>401</v>
      </c>
    </row>
    <row r="30" spans="1:4" ht="51">
      <c r="A30" s="115"/>
      <c r="B30" s="66">
        <v>2400</v>
      </c>
      <c r="C30" s="67">
        <v>314</v>
      </c>
      <c r="D30" s="159" t="s">
        <v>402</v>
      </c>
    </row>
    <row r="31" spans="1:4" ht="25.5">
      <c r="A31" s="115"/>
      <c r="B31" s="66">
        <v>2500</v>
      </c>
      <c r="C31" s="67">
        <v>45</v>
      </c>
      <c r="D31" s="159" t="s">
        <v>490</v>
      </c>
    </row>
    <row r="32" spans="1:4" hidden="1">
      <c r="A32" s="115"/>
      <c r="B32" s="66">
        <v>3200</v>
      </c>
      <c r="C32" s="67"/>
      <c r="D32" s="159"/>
    </row>
    <row r="33" spans="1:4">
      <c r="A33" s="115"/>
      <c r="B33" s="66">
        <v>5200</v>
      </c>
      <c r="C33" s="67">
        <v>5484</v>
      </c>
      <c r="D33" s="159"/>
    </row>
    <row r="34" spans="1:4" ht="42.75" customHeight="1">
      <c r="A34" s="68"/>
      <c r="B34" s="69">
        <v>5232</v>
      </c>
      <c r="C34" s="70">
        <v>-7123</v>
      </c>
      <c r="D34" s="307" t="s">
        <v>403</v>
      </c>
    </row>
    <row r="35" spans="1:4" ht="14.25" customHeight="1">
      <c r="A35" s="68"/>
      <c r="B35" s="69">
        <v>5233</v>
      </c>
      <c r="C35" s="70">
        <v>673</v>
      </c>
      <c r="D35" s="394" t="s">
        <v>404</v>
      </c>
    </row>
    <row r="36" spans="1:4">
      <c r="A36" s="68"/>
      <c r="B36" s="69">
        <v>5239</v>
      </c>
      <c r="C36" s="70">
        <v>-189</v>
      </c>
      <c r="D36" s="395"/>
    </row>
    <row r="37" spans="1:4" ht="25.5">
      <c r="A37" s="68"/>
      <c r="B37" s="69">
        <v>5234</v>
      </c>
      <c r="C37" s="70">
        <v>1600</v>
      </c>
      <c r="D37" s="308" t="s">
        <v>405</v>
      </c>
    </row>
    <row r="38" spans="1:4" ht="66" customHeight="1">
      <c r="A38" s="68"/>
      <c r="B38" s="69">
        <v>5238</v>
      </c>
      <c r="C38" s="70">
        <v>10523</v>
      </c>
      <c r="D38" s="308" t="s">
        <v>406</v>
      </c>
    </row>
    <row r="39" spans="1:4">
      <c r="A39" s="115"/>
      <c r="B39" s="66">
        <v>6400</v>
      </c>
      <c r="C39" s="67">
        <v>-20</v>
      </c>
      <c r="D39" s="159" t="s">
        <v>407</v>
      </c>
    </row>
    <row r="40" spans="1:4">
      <c r="A40" s="119"/>
      <c r="B40" s="122"/>
      <c r="C40" s="123">
        <f>C14+C18+C19+C20+C26+C30+C31+C33+C39+C32</f>
        <v>11640</v>
      </c>
      <c r="D40" s="123"/>
    </row>
    <row r="41" spans="1:4" ht="127.5">
      <c r="A41" s="127"/>
      <c r="B41" s="128" t="s">
        <v>25</v>
      </c>
      <c r="C41" s="117">
        <f>C40</f>
        <v>11640</v>
      </c>
      <c r="D41" s="153" t="s">
        <v>491</v>
      </c>
    </row>
    <row r="42" spans="1:4">
      <c r="A42" s="55"/>
      <c r="B42" s="54"/>
      <c r="C42" s="53"/>
      <c r="D42" s="104"/>
    </row>
    <row r="43" spans="1:4">
      <c r="A43" s="108"/>
      <c r="B43" s="113"/>
    </row>
    <row r="44" spans="1:4">
      <c r="A44" s="108"/>
      <c r="B44" s="113"/>
    </row>
    <row r="45" spans="1:4">
      <c r="A45" s="108"/>
      <c r="B45" s="113"/>
    </row>
    <row r="46" spans="1:4">
      <c r="A46" s="108"/>
      <c r="B46" s="109"/>
    </row>
    <row r="47" spans="1:4">
      <c r="A47" s="108"/>
      <c r="B47" s="113"/>
    </row>
    <row r="48" spans="1:4">
      <c r="A48" s="108"/>
      <c r="B48" s="113"/>
    </row>
    <row r="49" spans="1:2">
      <c r="A49" s="108"/>
      <c r="B49" s="113"/>
    </row>
    <row r="50" spans="1:2">
      <c r="A50" s="108"/>
      <c r="B50" s="113"/>
    </row>
    <row r="51" spans="1:2">
      <c r="A51" s="108"/>
      <c r="B51" s="109"/>
    </row>
    <row r="52" spans="1:2">
      <c r="A52" s="108"/>
      <c r="B52" s="109"/>
    </row>
    <row r="53" spans="1:2">
      <c r="A53" s="108"/>
      <c r="B53" s="113"/>
    </row>
    <row r="54" spans="1:2">
      <c r="A54" s="108"/>
      <c r="B54" s="113"/>
    </row>
    <row r="55" spans="1:2">
      <c r="A55" s="108"/>
      <c r="B55" s="113"/>
    </row>
    <row r="56" spans="1:2">
      <c r="A56" s="108"/>
      <c r="B56" s="113"/>
    </row>
    <row r="57" spans="1:2">
      <c r="A57" s="108"/>
      <c r="B57" s="109"/>
    </row>
    <row r="58" spans="1:2">
      <c r="A58" s="108"/>
      <c r="B58" s="113"/>
    </row>
    <row r="59" spans="1:2">
      <c r="A59" s="108"/>
      <c r="B59" s="113"/>
    </row>
    <row r="60" spans="1:2">
      <c r="A60" s="108"/>
      <c r="B60" s="113"/>
    </row>
    <row r="61" spans="1:2">
      <c r="A61" s="108"/>
      <c r="B61" s="113"/>
    </row>
    <row r="62" spans="1:2">
      <c r="A62" s="108"/>
      <c r="B62" s="113"/>
    </row>
    <row r="63" spans="1:2">
      <c r="A63" s="108"/>
      <c r="B63" s="113"/>
    </row>
    <row r="64" spans="1:2">
      <c r="A64" s="108"/>
      <c r="B64" s="113"/>
    </row>
    <row r="65" spans="1:2">
      <c r="A65" s="108"/>
      <c r="B65" s="109"/>
    </row>
    <row r="66" spans="1:2">
      <c r="A66" s="108"/>
      <c r="B66" s="113"/>
    </row>
    <row r="67" spans="1:2">
      <c r="A67" s="108"/>
      <c r="B67" s="113"/>
    </row>
    <row r="68" spans="1:2">
      <c r="A68" s="108"/>
      <c r="B68" s="109"/>
    </row>
    <row r="69" spans="1:2">
      <c r="A69" s="108"/>
      <c r="B69" s="113"/>
    </row>
    <row r="70" spans="1:2">
      <c r="A70" s="108"/>
      <c r="B70" s="113"/>
    </row>
    <row r="71" spans="1:2">
      <c r="A71" s="108"/>
      <c r="B71" s="113"/>
    </row>
    <row r="72" spans="1:2">
      <c r="A72" s="108"/>
      <c r="B72" s="112"/>
    </row>
    <row r="73" spans="1:2">
      <c r="A73" s="108"/>
      <c r="B73" s="110"/>
    </row>
    <row r="74" spans="1:2">
      <c r="A74" s="108"/>
      <c r="B74" s="109"/>
    </row>
    <row r="75" spans="1:2">
      <c r="A75" s="108"/>
      <c r="B75" s="113"/>
    </row>
    <row r="76" spans="1:2">
      <c r="A76" s="108"/>
      <c r="B76" s="113"/>
    </row>
    <row r="77" spans="1:2">
      <c r="A77" s="108"/>
      <c r="B77" s="113"/>
    </row>
    <row r="78" spans="1:2">
      <c r="A78" s="108"/>
      <c r="B78" s="113"/>
    </row>
    <row r="79" spans="1:2">
      <c r="A79" s="108"/>
      <c r="B79" s="109"/>
    </row>
    <row r="80" spans="1:2">
      <c r="A80" s="108"/>
      <c r="B80" s="113"/>
    </row>
    <row r="81" spans="1:2">
      <c r="A81" s="108"/>
      <c r="B81" s="113"/>
    </row>
    <row r="82" spans="1:2">
      <c r="A82" s="108"/>
      <c r="B82" s="113"/>
    </row>
    <row r="83" spans="1:2">
      <c r="A83" s="108"/>
      <c r="B83" s="113"/>
    </row>
    <row r="84" spans="1:2">
      <c r="A84" s="108"/>
      <c r="B84" s="109"/>
    </row>
    <row r="85" spans="1:2">
      <c r="A85" s="108"/>
      <c r="B85" s="109"/>
    </row>
    <row r="86" spans="1:2">
      <c r="A86" s="108"/>
      <c r="B86" s="109"/>
    </row>
    <row r="87" spans="1:2">
      <c r="A87" s="108"/>
      <c r="B87" s="113"/>
    </row>
    <row r="88" spans="1:2">
      <c r="A88" s="108"/>
      <c r="B88" s="113"/>
    </row>
    <row r="89" spans="1:2">
      <c r="A89" s="108"/>
      <c r="B89" s="109"/>
    </row>
    <row r="90" spans="1:2">
      <c r="A90" s="108"/>
      <c r="B90" s="113"/>
    </row>
    <row r="91" spans="1:2">
      <c r="A91" s="108"/>
      <c r="B91" s="113"/>
    </row>
    <row r="92" spans="1:2">
      <c r="A92" s="108"/>
      <c r="B92" s="109"/>
    </row>
    <row r="93" spans="1:2">
      <c r="A93" s="108"/>
      <c r="B93" s="113"/>
    </row>
    <row r="94" spans="1:2">
      <c r="A94" s="108"/>
      <c r="B94" s="113"/>
    </row>
    <row r="95" spans="1:2">
      <c r="A95" s="108"/>
      <c r="B95" s="110"/>
    </row>
    <row r="96" spans="1:2">
      <c r="A96" s="108"/>
      <c r="B96" s="109"/>
    </row>
    <row r="97" spans="1:2">
      <c r="A97" s="108"/>
      <c r="B97" s="109"/>
    </row>
    <row r="98" spans="1:2">
      <c r="A98" s="108"/>
      <c r="B98" s="111"/>
    </row>
    <row r="99" spans="1:2">
      <c r="A99" s="108"/>
      <c r="B99" s="112"/>
    </row>
    <row r="100" spans="1:2">
      <c r="A100" s="108"/>
      <c r="B100" s="110"/>
    </row>
    <row r="101" spans="1:2">
      <c r="A101" s="108"/>
      <c r="B101" s="109"/>
    </row>
    <row r="102" spans="1:2">
      <c r="A102" s="108"/>
      <c r="B102" s="113"/>
    </row>
    <row r="103" spans="1:2">
      <c r="A103" s="108"/>
      <c r="B103" s="113"/>
    </row>
    <row r="104" spans="1:2">
      <c r="A104" s="108"/>
      <c r="B104" s="113"/>
    </row>
    <row r="105" spans="1:2">
      <c r="A105" s="108"/>
      <c r="B105" s="113"/>
    </row>
    <row r="106" spans="1:2">
      <c r="A106" s="108"/>
      <c r="B106" s="113"/>
    </row>
    <row r="107" spans="1:2">
      <c r="A107" s="108"/>
      <c r="B107" s="113"/>
    </row>
    <row r="108" spans="1:2">
      <c r="A108" s="108"/>
      <c r="B108" s="113"/>
    </row>
    <row r="109" spans="1:2">
      <c r="A109" s="108"/>
      <c r="B109" s="113"/>
    </row>
    <row r="110" spans="1:2">
      <c r="A110" s="108"/>
      <c r="B110" s="113"/>
    </row>
    <row r="111" spans="1:2">
      <c r="A111" s="108"/>
      <c r="B111" s="109"/>
    </row>
    <row r="112" spans="1:2">
      <c r="A112" s="108"/>
      <c r="B112" s="113"/>
    </row>
    <row r="113" spans="1:2">
      <c r="A113" s="108"/>
      <c r="B113" s="113"/>
    </row>
    <row r="114" spans="1:2">
      <c r="A114" s="108"/>
      <c r="B114" s="113"/>
    </row>
    <row r="115" spans="1:2">
      <c r="A115" s="108"/>
      <c r="B115" s="109"/>
    </row>
    <row r="116" spans="1:2">
      <c r="A116" s="108"/>
      <c r="B116" s="113"/>
    </row>
    <row r="117" spans="1:2">
      <c r="A117" s="108"/>
      <c r="B117" s="113"/>
    </row>
    <row r="118" spans="1:2">
      <c r="A118" s="108"/>
      <c r="B118" s="109"/>
    </row>
    <row r="119" spans="1:2">
      <c r="A119" s="108"/>
      <c r="B119" s="109"/>
    </row>
    <row r="120" spans="1:2">
      <c r="A120" s="108"/>
      <c r="B120" s="113"/>
    </row>
    <row r="121" spans="1:2">
      <c r="A121" s="108"/>
      <c r="B121" s="113"/>
    </row>
    <row r="122" spans="1:2">
      <c r="A122" s="108"/>
      <c r="B122" s="110"/>
    </row>
    <row r="123" spans="1:2">
      <c r="A123" s="108"/>
      <c r="B123" s="109"/>
    </row>
    <row r="124" spans="1:2">
      <c r="A124" s="108"/>
      <c r="B124" s="113"/>
    </row>
    <row r="125" spans="1:2">
      <c r="A125" s="108"/>
      <c r="B125" s="113"/>
    </row>
    <row r="126" spans="1:2">
      <c r="A126" s="108"/>
      <c r="B126" s="113"/>
    </row>
    <row r="127" spans="1:2">
      <c r="A127" s="108"/>
      <c r="B127" s="113"/>
    </row>
    <row r="128" spans="1:2">
      <c r="A128" s="108"/>
      <c r="B128" s="113"/>
    </row>
    <row r="129" spans="1:2">
      <c r="A129" s="108"/>
      <c r="B129" s="113"/>
    </row>
    <row r="130" spans="1:2">
      <c r="A130" s="108"/>
      <c r="B130" s="113"/>
    </row>
    <row r="131" spans="1:2">
      <c r="A131" s="108"/>
      <c r="B131" s="110"/>
    </row>
    <row r="132" spans="1:2">
      <c r="A132" s="108"/>
      <c r="B132" s="110"/>
    </row>
    <row r="133" spans="1:2">
      <c r="A133" s="108"/>
      <c r="B133" s="110"/>
    </row>
    <row r="134" spans="1:2">
      <c r="A134" s="108"/>
      <c r="B134" s="109"/>
    </row>
    <row r="135" spans="1:2">
      <c r="A135" s="108"/>
      <c r="B135" s="113"/>
    </row>
    <row r="136" spans="1:2">
      <c r="A136" s="108"/>
      <c r="B136" s="113"/>
    </row>
    <row r="137" spans="1:2">
      <c r="A137" s="108"/>
      <c r="B137" s="113"/>
    </row>
    <row r="138" spans="1:2">
      <c r="A138" s="108"/>
      <c r="B138" s="113"/>
    </row>
    <row r="139" spans="1:2">
      <c r="A139" s="108"/>
      <c r="B139" s="113"/>
    </row>
    <row r="140" spans="1:2">
      <c r="A140" s="108"/>
      <c r="B140" s="113"/>
    </row>
    <row r="141" spans="1:2">
      <c r="A141" s="108"/>
      <c r="B141" s="113"/>
    </row>
    <row r="142" spans="1:2">
      <c r="A142" s="108"/>
      <c r="B142" s="113"/>
    </row>
    <row r="143" spans="1:2">
      <c r="A143" s="108"/>
      <c r="B143" s="113"/>
    </row>
    <row r="144" spans="1:2">
      <c r="A144" s="108"/>
      <c r="B144" s="109"/>
    </row>
    <row r="145" spans="1:2">
      <c r="A145" s="108"/>
      <c r="B145" s="110"/>
    </row>
    <row r="146" spans="1:2">
      <c r="A146" s="108"/>
      <c r="B146" s="109"/>
    </row>
    <row r="147" spans="1:2">
      <c r="A147" s="108"/>
      <c r="B147" s="109"/>
    </row>
    <row r="148" spans="1:2">
      <c r="A148" s="108"/>
      <c r="B148" s="109"/>
    </row>
    <row r="149" spans="1:2">
      <c r="A149" s="108"/>
      <c r="B149" s="109"/>
    </row>
    <row r="150" spans="1:2">
      <c r="A150" s="108"/>
      <c r="B150" s="109"/>
    </row>
    <row r="151" spans="1:2">
      <c r="A151" s="108"/>
      <c r="B151" s="110"/>
    </row>
    <row r="152" spans="1:2">
      <c r="A152" s="108"/>
      <c r="B152" s="109"/>
    </row>
    <row r="153" spans="1:2">
      <c r="A153" s="108"/>
      <c r="B153" s="109"/>
    </row>
    <row r="154" spans="1:2">
      <c r="A154" s="108"/>
      <c r="B154" s="109"/>
    </row>
    <row r="155" spans="1:2">
      <c r="A155" s="108"/>
      <c r="B155" s="110"/>
    </row>
    <row r="156" spans="1:2">
      <c r="A156" s="108"/>
      <c r="B156" s="109"/>
    </row>
    <row r="157" spans="1:2">
      <c r="A157" s="108"/>
      <c r="B157" s="113"/>
    </row>
    <row r="158" spans="1:2">
      <c r="A158" s="108"/>
      <c r="B158" s="113"/>
    </row>
    <row r="159" spans="1:2">
      <c r="A159" s="108"/>
      <c r="B159" s="109"/>
    </row>
    <row r="160" spans="1:2">
      <c r="A160" s="108"/>
      <c r="B160" s="113"/>
    </row>
    <row r="161" spans="1:2">
      <c r="A161" s="108"/>
      <c r="B161" s="113"/>
    </row>
    <row r="162" spans="1:2">
      <c r="A162" s="108"/>
      <c r="B162" s="110"/>
    </row>
    <row r="163" spans="1:2">
      <c r="A163" s="108"/>
      <c r="B163" s="109"/>
    </row>
    <row r="164" spans="1:2">
      <c r="A164" s="108"/>
      <c r="B164" s="109"/>
    </row>
    <row r="165" spans="1:2">
      <c r="A165" s="108"/>
      <c r="B165" s="109"/>
    </row>
    <row r="166" spans="1:2">
      <c r="A166" s="108"/>
      <c r="B166" s="112"/>
    </row>
    <row r="167" spans="1:2">
      <c r="A167" s="108"/>
      <c r="B167" s="110"/>
    </row>
    <row r="168" spans="1:2">
      <c r="A168" s="108"/>
      <c r="B168" s="109"/>
    </row>
    <row r="169" spans="1:2">
      <c r="A169" s="108"/>
      <c r="B169" s="113"/>
    </row>
    <row r="170" spans="1:2">
      <c r="A170" s="108"/>
      <c r="B170" s="113"/>
    </row>
    <row r="171" spans="1:2">
      <c r="A171" s="108"/>
      <c r="B171" s="109"/>
    </row>
    <row r="172" spans="1:2">
      <c r="A172" s="108"/>
      <c r="B172" s="113"/>
    </row>
    <row r="173" spans="1:2">
      <c r="A173" s="108"/>
      <c r="B173" s="113"/>
    </row>
    <row r="174" spans="1:2">
      <c r="A174" s="108"/>
      <c r="B174" s="110"/>
    </row>
    <row r="175" spans="1:2">
      <c r="A175" s="108"/>
      <c r="B175" s="109"/>
    </row>
    <row r="176" spans="1:2">
      <c r="A176" s="108"/>
      <c r="B176" s="109"/>
    </row>
    <row r="177" spans="1:2">
      <c r="A177" s="108"/>
      <c r="B177" s="109"/>
    </row>
    <row r="178" spans="1:2">
      <c r="A178" s="108"/>
      <c r="B178" s="109"/>
    </row>
    <row r="179" spans="1:2">
      <c r="A179" s="108"/>
      <c r="B179" s="109"/>
    </row>
    <row r="180" spans="1:2">
      <c r="A180" s="108"/>
      <c r="B180" s="110"/>
    </row>
    <row r="181" spans="1:2">
      <c r="A181" s="108"/>
      <c r="B181" s="109"/>
    </row>
    <row r="182" spans="1:2">
      <c r="A182" s="108"/>
      <c r="B182" s="113"/>
    </row>
    <row r="183" spans="1:2">
      <c r="A183" s="108"/>
      <c r="B183" s="114"/>
    </row>
    <row r="184" spans="1:2">
      <c r="A184" s="108"/>
      <c r="B184" s="114"/>
    </row>
    <row r="185" spans="1:2">
      <c r="A185" s="108"/>
      <c r="B185" s="114"/>
    </row>
    <row r="186" spans="1:2">
      <c r="A186" s="108"/>
      <c r="B186" s="114"/>
    </row>
    <row r="187" spans="1:2">
      <c r="A187" s="108"/>
      <c r="B187" s="114"/>
    </row>
    <row r="188" spans="1:2">
      <c r="A188" s="108"/>
      <c r="B188" s="114"/>
    </row>
    <row r="189" spans="1:2">
      <c r="A189" s="108"/>
      <c r="B189" s="98"/>
    </row>
    <row r="190" spans="1:2">
      <c r="A190" s="108"/>
      <c r="B190" s="98"/>
    </row>
    <row r="191" spans="1:2">
      <c r="A191" s="108"/>
      <c r="B191" s="98"/>
    </row>
    <row r="192" spans="1:2">
      <c r="A192" s="108"/>
      <c r="B192" s="98"/>
    </row>
    <row r="193" spans="1:2">
      <c r="A193" s="108"/>
      <c r="B193" s="98"/>
    </row>
    <row r="194" spans="1:2">
      <c r="A194" s="108"/>
      <c r="B194" s="98"/>
    </row>
    <row r="195" spans="1:2">
      <c r="A195" s="108"/>
      <c r="B195" s="98"/>
    </row>
    <row r="196" spans="1:2">
      <c r="A196" s="108"/>
      <c r="B196" s="98"/>
    </row>
    <row r="197" spans="1:2">
      <c r="A197" s="108"/>
      <c r="B197" s="98"/>
    </row>
    <row r="198" spans="1:2">
      <c r="A198" s="108"/>
      <c r="B198" s="98"/>
    </row>
    <row r="199" spans="1:2">
      <c r="A199" s="108"/>
      <c r="B199" s="98"/>
    </row>
    <row r="200" spans="1:2">
      <c r="A200" s="108"/>
      <c r="B200" s="98"/>
    </row>
    <row r="201" spans="1:2">
      <c r="A201" s="108"/>
      <c r="B201" s="98"/>
    </row>
    <row r="202" spans="1:2">
      <c r="A202" s="108"/>
      <c r="B202" s="98"/>
    </row>
    <row r="203" spans="1:2">
      <c r="A203" s="108"/>
      <c r="B203" s="98"/>
    </row>
    <row r="204" spans="1:2">
      <c r="A204" s="108"/>
      <c r="B204" s="98"/>
    </row>
    <row r="205" spans="1:2">
      <c r="A205" s="108"/>
      <c r="B205" s="98"/>
    </row>
    <row r="206" spans="1:2">
      <c r="A206" s="108"/>
      <c r="B206" s="98"/>
    </row>
    <row r="207" spans="1:2">
      <c r="A207" s="108"/>
      <c r="B207" s="98"/>
    </row>
    <row r="208" spans="1:2">
      <c r="A208" s="108"/>
      <c r="B208" s="98"/>
    </row>
    <row r="209" spans="1:2">
      <c r="A209" s="108"/>
      <c r="B209" s="98"/>
    </row>
    <row r="210" spans="1:2">
      <c r="A210" s="108"/>
      <c r="B210" s="98"/>
    </row>
    <row r="211" spans="1:2">
      <c r="A211" s="108"/>
      <c r="B211" s="98"/>
    </row>
    <row r="212" spans="1:2">
      <c r="A212" s="108"/>
      <c r="B212" s="98"/>
    </row>
    <row r="213" spans="1:2">
      <c r="A213" s="108"/>
      <c r="B213" s="98"/>
    </row>
    <row r="214" spans="1:2">
      <c r="A214" s="108"/>
      <c r="B214" s="98"/>
    </row>
    <row r="215" spans="1:2">
      <c r="A215" s="108"/>
      <c r="B215" s="98"/>
    </row>
    <row r="216" spans="1:2">
      <c r="A216" s="108"/>
      <c r="B216" s="98"/>
    </row>
    <row r="217" spans="1:2">
      <c r="A217" s="108"/>
      <c r="B217" s="98"/>
    </row>
    <row r="218" spans="1:2">
      <c r="A218" s="108"/>
      <c r="B218" s="98"/>
    </row>
    <row r="219" spans="1:2">
      <c r="A219" s="108"/>
      <c r="B219" s="98"/>
    </row>
    <row r="220" spans="1:2">
      <c r="A220" s="108"/>
      <c r="B220" s="98"/>
    </row>
    <row r="221" spans="1:2">
      <c r="A221" s="108"/>
      <c r="B221" s="98"/>
    </row>
    <row r="222" spans="1:2">
      <c r="A222" s="108"/>
      <c r="B222" s="98"/>
    </row>
    <row r="223" spans="1:2">
      <c r="A223" s="108"/>
      <c r="B223" s="98"/>
    </row>
    <row r="224" spans="1:2">
      <c r="A224" s="108"/>
      <c r="B224" s="98"/>
    </row>
    <row r="225" spans="1:2">
      <c r="A225" s="108"/>
      <c r="B225" s="98"/>
    </row>
    <row r="226" spans="1:2">
      <c r="A226" s="108"/>
      <c r="B226" s="98"/>
    </row>
    <row r="227" spans="1:2">
      <c r="A227" s="108"/>
      <c r="B227" s="98"/>
    </row>
    <row r="228" spans="1:2">
      <c r="A228" s="108"/>
      <c r="B228" s="98"/>
    </row>
    <row r="229" spans="1:2">
      <c r="A229" s="108"/>
      <c r="B229" s="98"/>
    </row>
    <row r="230" spans="1:2">
      <c r="A230" s="108"/>
      <c r="B230" s="98"/>
    </row>
    <row r="231" spans="1:2">
      <c r="A231" s="108"/>
      <c r="B231" s="98"/>
    </row>
    <row r="232" spans="1:2">
      <c r="A232" s="108"/>
      <c r="B232" s="98"/>
    </row>
    <row r="233" spans="1:2">
      <c r="A233" s="108"/>
      <c r="B233" s="98"/>
    </row>
    <row r="234" spans="1:2">
      <c r="A234" s="108"/>
      <c r="B234" s="98"/>
    </row>
    <row r="235" spans="1:2">
      <c r="A235" s="108"/>
      <c r="B235" s="98"/>
    </row>
    <row r="236" spans="1:2">
      <c r="A236" s="108"/>
      <c r="B236" s="98"/>
    </row>
    <row r="237" spans="1:2">
      <c r="A237" s="108"/>
      <c r="B237" s="98"/>
    </row>
    <row r="238" spans="1:2">
      <c r="A238" s="108"/>
      <c r="B238" s="98"/>
    </row>
    <row r="239" spans="1:2">
      <c r="A239" s="108"/>
      <c r="B239" s="98"/>
    </row>
    <row r="240" spans="1:2">
      <c r="A240" s="108"/>
      <c r="B240" s="98"/>
    </row>
    <row r="241" spans="1:2">
      <c r="A241" s="108"/>
      <c r="B241" s="98"/>
    </row>
    <row r="242" spans="1:2">
      <c r="A242" s="108"/>
      <c r="B242" s="98"/>
    </row>
    <row r="243" spans="1:2">
      <c r="A243" s="108"/>
      <c r="B243" s="98"/>
    </row>
    <row r="244" spans="1:2">
      <c r="A244" s="108"/>
      <c r="B244" s="98"/>
    </row>
    <row r="245" spans="1:2">
      <c r="A245" s="108"/>
      <c r="B245" s="98"/>
    </row>
    <row r="246" spans="1:2">
      <c r="A246" s="108"/>
      <c r="B246" s="98"/>
    </row>
    <row r="247" spans="1:2">
      <c r="A247" s="108"/>
      <c r="B247" s="98"/>
    </row>
    <row r="248" spans="1:2">
      <c r="A248" s="108"/>
      <c r="B248" s="98"/>
    </row>
    <row r="249" spans="1:2">
      <c r="A249" s="108"/>
      <c r="B249" s="98"/>
    </row>
    <row r="250" spans="1:2">
      <c r="A250" s="108"/>
      <c r="B250" s="98"/>
    </row>
    <row r="251" spans="1:2">
      <c r="A251" s="108"/>
      <c r="B251" s="98"/>
    </row>
    <row r="252" spans="1:2">
      <c r="A252" s="108"/>
      <c r="B252" s="98"/>
    </row>
    <row r="253" spans="1:2">
      <c r="A253" s="108"/>
      <c r="B253" s="98"/>
    </row>
    <row r="254" spans="1:2">
      <c r="A254" s="108"/>
      <c r="B254" s="98"/>
    </row>
    <row r="255" spans="1:2">
      <c r="A255" s="108"/>
      <c r="B255" s="98"/>
    </row>
    <row r="256" spans="1:2">
      <c r="A256" s="108"/>
      <c r="B256" s="98"/>
    </row>
    <row r="257" spans="1:2">
      <c r="A257" s="108"/>
      <c r="B257" s="98"/>
    </row>
    <row r="258" spans="1:2">
      <c r="A258" s="108"/>
      <c r="B258" s="98"/>
    </row>
    <row r="259" spans="1:2">
      <c r="A259" s="108"/>
      <c r="B259" s="98"/>
    </row>
    <row r="260" spans="1:2">
      <c r="A260" s="108"/>
      <c r="B260" s="98"/>
    </row>
    <row r="261" spans="1:2">
      <c r="A261" s="108"/>
      <c r="B261" s="98"/>
    </row>
    <row r="262" spans="1:2">
      <c r="A262" s="108"/>
      <c r="B262" s="98"/>
    </row>
    <row r="263" spans="1:2">
      <c r="A263" s="108"/>
      <c r="B263" s="98"/>
    </row>
    <row r="264" spans="1:2">
      <c r="A264" s="108"/>
      <c r="B264" s="98"/>
    </row>
    <row r="265" spans="1:2">
      <c r="A265" s="108"/>
      <c r="B265" s="98"/>
    </row>
    <row r="266" spans="1:2">
      <c r="A266" s="108"/>
      <c r="B266" s="98"/>
    </row>
    <row r="267" spans="1:2">
      <c r="A267" s="108"/>
      <c r="B267" s="98"/>
    </row>
    <row r="268" spans="1:2">
      <c r="A268" s="108"/>
      <c r="B268" s="98"/>
    </row>
    <row r="269" spans="1:2">
      <c r="A269" s="108"/>
      <c r="B269" s="98"/>
    </row>
    <row r="270" spans="1:2">
      <c r="A270" s="108"/>
      <c r="B270" s="98"/>
    </row>
    <row r="271" spans="1:2">
      <c r="A271" s="108"/>
      <c r="B271" s="98"/>
    </row>
    <row r="272" spans="1:2">
      <c r="A272" s="108"/>
      <c r="B272" s="98"/>
    </row>
    <row r="273" spans="1:2">
      <c r="A273" s="108"/>
      <c r="B273" s="98"/>
    </row>
    <row r="274" spans="1:2">
      <c r="A274" s="108"/>
      <c r="B274" s="98"/>
    </row>
    <row r="275" spans="1:2">
      <c r="A275" s="108"/>
      <c r="B275" s="98"/>
    </row>
    <row r="276" spans="1:2">
      <c r="A276" s="108"/>
      <c r="B276" s="98"/>
    </row>
    <row r="277" spans="1:2">
      <c r="A277" s="108"/>
      <c r="B277" s="98"/>
    </row>
    <row r="278" spans="1:2">
      <c r="A278" s="108"/>
      <c r="B278" s="98"/>
    </row>
    <row r="279" spans="1:2">
      <c r="A279" s="108"/>
      <c r="B279" s="98"/>
    </row>
    <row r="280" spans="1:2">
      <c r="A280" s="108"/>
      <c r="B280" s="98"/>
    </row>
    <row r="281" spans="1:2">
      <c r="A281" s="108"/>
      <c r="B281" s="98"/>
    </row>
    <row r="282" spans="1:2">
      <c r="A282" s="108"/>
      <c r="B282" s="98"/>
    </row>
    <row r="283" spans="1:2">
      <c r="A283" s="108"/>
      <c r="B283" s="98"/>
    </row>
    <row r="284" spans="1:2">
      <c r="A284" s="108"/>
      <c r="B284" s="98"/>
    </row>
    <row r="285" spans="1:2">
      <c r="A285" s="108"/>
      <c r="B285" s="98"/>
    </row>
    <row r="286" spans="1:2">
      <c r="A286" s="108"/>
      <c r="B286" s="98"/>
    </row>
    <row r="287" spans="1:2">
      <c r="A287" s="108"/>
      <c r="B287" s="98"/>
    </row>
    <row r="288" spans="1:2">
      <c r="A288" s="108"/>
      <c r="B288" s="98"/>
    </row>
    <row r="289" spans="1:2">
      <c r="A289" s="108"/>
      <c r="B289" s="98"/>
    </row>
    <row r="290" spans="1:2">
      <c r="A290" s="108"/>
      <c r="B290" s="98"/>
    </row>
    <row r="291" spans="1:2">
      <c r="A291" s="108"/>
      <c r="B291" s="98"/>
    </row>
    <row r="292" spans="1:2">
      <c r="A292" s="108"/>
      <c r="B292" s="98"/>
    </row>
    <row r="293" spans="1:2">
      <c r="A293" s="108"/>
      <c r="B293" s="98"/>
    </row>
    <row r="294" spans="1:2">
      <c r="A294" s="108"/>
      <c r="B294" s="98"/>
    </row>
    <row r="295" spans="1:2">
      <c r="A295" s="108"/>
      <c r="B295" s="98"/>
    </row>
    <row r="296" spans="1:2">
      <c r="A296" s="108"/>
      <c r="B296" s="98"/>
    </row>
    <row r="297" spans="1:2">
      <c r="A297" s="108"/>
      <c r="B297" s="98"/>
    </row>
    <row r="298" spans="1:2">
      <c r="A298" s="108"/>
      <c r="B298" s="98"/>
    </row>
    <row r="299" spans="1:2">
      <c r="A299" s="108"/>
      <c r="B299" s="98"/>
    </row>
    <row r="300" spans="1:2">
      <c r="A300" s="108"/>
      <c r="B300" s="98"/>
    </row>
    <row r="301" spans="1:2">
      <c r="A301" s="108"/>
      <c r="B301" s="98"/>
    </row>
    <row r="302" spans="1:2">
      <c r="A302" s="108"/>
      <c r="B302" s="98"/>
    </row>
    <row r="303" spans="1:2">
      <c r="A303" s="108"/>
      <c r="B303" s="98"/>
    </row>
    <row r="304" spans="1:2">
      <c r="A304" s="108"/>
      <c r="B304" s="98"/>
    </row>
    <row r="305" spans="1:2">
      <c r="A305" s="108"/>
      <c r="B305" s="98"/>
    </row>
    <row r="306" spans="1:2">
      <c r="A306" s="108"/>
      <c r="B306" s="98"/>
    </row>
    <row r="307" spans="1:2">
      <c r="A307" s="108"/>
      <c r="B307" s="98"/>
    </row>
    <row r="308" spans="1:2">
      <c r="A308" s="108"/>
      <c r="B308" s="98"/>
    </row>
    <row r="309" spans="1:2">
      <c r="A309" s="108"/>
      <c r="B309" s="98"/>
    </row>
    <row r="310" spans="1:2">
      <c r="A310" s="108"/>
      <c r="B310" s="98"/>
    </row>
    <row r="311" spans="1:2">
      <c r="A311" s="108"/>
      <c r="B311" s="98"/>
    </row>
    <row r="312" spans="1:2">
      <c r="A312" s="108"/>
      <c r="B312" s="98"/>
    </row>
    <row r="313" spans="1:2">
      <c r="A313" s="108"/>
      <c r="B313" s="98"/>
    </row>
    <row r="314" spans="1:2">
      <c r="A314" s="108"/>
      <c r="B314" s="98"/>
    </row>
    <row r="315" spans="1:2">
      <c r="A315" s="108"/>
      <c r="B315" s="98"/>
    </row>
    <row r="316" spans="1:2">
      <c r="A316" s="108"/>
      <c r="B316" s="98"/>
    </row>
    <row r="317" spans="1:2">
      <c r="A317" s="108"/>
      <c r="B317" s="98"/>
    </row>
    <row r="318" spans="1:2">
      <c r="A318" s="108"/>
      <c r="B318" s="98"/>
    </row>
    <row r="319" spans="1:2">
      <c r="A319" s="108"/>
      <c r="B319" s="98"/>
    </row>
    <row r="320" spans="1:2">
      <c r="A320" s="108"/>
      <c r="B320" s="98"/>
    </row>
    <row r="321" spans="1:2">
      <c r="A321" s="108"/>
      <c r="B321" s="98"/>
    </row>
    <row r="322" spans="1:2">
      <c r="A322" s="108"/>
      <c r="B322" s="98"/>
    </row>
    <row r="323" spans="1:2">
      <c r="A323" s="108"/>
      <c r="B323" s="98"/>
    </row>
    <row r="324" spans="1:2">
      <c r="A324" s="108"/>
      <c r="B324" s="98"/>
    </row>
    <row r="325" spans="1:2">
      <c r="A325" s="108"/>
      <c r="B325" s="98"/>
    </row>
    <row r="326" spans="1:2">
      <c r="A326" s="108"/>
      <c r="B326" s="98"/>
    </row>
    <row r="327" spans="1:2">
      <c r="A327" s="108"/>
      <c r="B327" s="98"/>
    </row>
    <row r="328" spans="1:2">
      <c r="A328" s="108"/>
      <c r="B328" s="98"/>
    </row>
    <row r="329" spans="1:2">
      <c r="A329" s="108"/>
      <c r="B329" s="98"/>
    </row>
    <row r="330" spans="1:2">
      <c r="A330" s="108"/>
      <c r="B330" s="98"/>
    </row>
    <row r="331" spans="1:2">
      <c r="A331" s="108"/>
      <c r="B331" s="98"/>
    </row>
    <row r="332" spans="1:2">
      <c r="A332" s="108"/>
      <c r="B332" s="98"/>
    </row>
    <row r="333" spans="1:2">
      <c r="A333" s="108"/>
      <c r="B333" s="98"/>
    </row>
    <row r="334" spans="1:2">
      <c r="A334" s="108"/>
      <c r="B334" s="98"/>
    </row>
    <row r="335" spans="1:2">
      <c r="A335" s="108"/>
      <c r="B335" s="98"/>
    </row>
    <row r="336" spans="1:2">
      <c r="A336" s="108"/>
      <c r="B336" s="98"/>
    </row>
    <row r="337" spans="1:2">
      <c r="A337" s="108"/>
      <c r="B337" s="98"/>
    </row>
    <row r="338" spans="1:2">
      <c r="A338" s="108"/>
      <c r="B338" s="98"/>
    </row>
    <row r="339" spans="1:2">
      <c r="A339" s="108"/>
      <c r="B339" s="98"/>
    </row>
    <row r="340" spans="1:2">
      <c r="A340" s="108"/>
      <c r="B340" s="98"/>
    </row>
    <row r="341" spans="1:2">
      <c r="A341" s="108"/>
      <c r="B341" s="98"/>
    </row>
    <row r="342" spans="1:2">
      <c r="A342" s="108"/>
      <c r="B342" s="98"/>
    </row>
    <row r="343" spans="1:2">
      <c r="A343" s="108"/>
      <c r="B343" s="98"/>
    </row>
    <row r="344" spans="1:2">
      <c r="A344" s="108"/>
      <c r="B344" s="98"/>
    </row>
    <row r="345" spans="1:2">
      <c r="A345" s="108"/>
      <c r="B345" s="98"/>
    </row>
    <row r="346" spans="1:2">
      <c r="A346" s="108"/>
      <c r="B346" s="98"/>
    </row>
    <row r="347" spans="1:2">
      <c r="A347" s="108"/>
      <c r="B347" s="98"/>
    </row>
    <row r="348" spans="1:2">
      <c r="A348" s="108"/>
      <c r="B348" s="98"/>
    </row>
  </sheetData>
  <mergeCells count="3">
    <mergeCell ref="D15:D16"/>
    <mergeCell ref="D21:D22"/>
    <mergeCell ref="D35:D36"/>
  </mergeCells>
  <dataValidations count="1">
    <dataValidation type="list" allowBlank="1" showInputMessage="1" showErrorMessage="1" sqref="C65064 WVJ982568 WLN982568 WBR982568 VRV982568 VHZ982568 UYD982568 UOH982568 UEL982568 TUP982568 TKT982568 TAX982568 SRB982568 SHF982568 RXJ982568 RNN982568 RDR982568 QTV982568 QJZ982568 QAD982568 PQH982568 PGL982568 OWP982568 OMT982568 OCX982568 NTB982568 NJF982568 MZJ982568 MPN982568 MFR982568 LVV982568 LLZ982568 LCD982568 KSH982568 KIL982568 JYP982568 JOT982568 JEX982568 IVB982568 ILF982568 IBJ982568 HRN982568 HHR982568 GXV982568 GNZ982568 GED982568 FUH982568 FKL982568 FAP982568 EQT982568 EGX982568 DXB982568 DNF982568 DDJ982568 CTN982568 CJR982568 BZV982568 BPZ982568 BGD982568 AWH982568 AML982568 ACP982568 ST982568 IX982568 C982568 WVJ917032 WLN917032 WBR917032 VRV917032 VHZ917032 UYD917032 UOH917032 UEL917032 TUP917032 TKT917032 TAX917032 SRB917032 SHF917032 RXJ917032 RNN917032 RDR917032 QTV917032 QJZ917032 QAD917032 PQH917032 PGL917032 OWP917032 OMT917032 OCX917032 NTB917032 NJF917032 MZJ917032 MPN917032 MFR917032 LVV917032 LLZ917032 LCD917032 KSH917032 KIL917032 JYP917032 JOT917032 JEX917032 IVB917032 ILF917032 IBJ917032 HRN917032 HHR917032 GXV917032 GNZ917032 GED917032 FUH917032 FKL917032 FAP917032 EQT917032 EGX917032 DXB917032 DNF917032 DDJ917032 CTN917032 CJR917032 BZV917032 BPZ917032 BGD917032 AWH917032 AML917032 ACP917032 ST917032 IX917032 C917032 WVJ851496 WLN851496 WBR851496 VRV851496 VHZ851496 UYD851496 UOH851496 UEL851496 TUP851496 TKT851496 TAX851496 SRB851496 SHF851496 RXJ851496 RNN851496 RDR851496 QTV851496 QJZ851496 QAD851496 PQH851496 PGL851496 OWP851496 OMT851496 OCX851496 NTB851496 NJF851496 MZJ851496 MPN851496 MFR851496 LVV851496 LLZ851496 LCD851496 KSH851496 KIL851496 JYP851496 JOT851496 JEX851496 IVB851496 ILF851496 IBJ851496 HRN851496 HHR851496 GXV851496 GNZ851496 GED851496 FUH851496 FKL851496 FAP851496 EQT851496 EGX851496 DXB851496 DNF851496 DDJ851496 CTN851496 CJR851496 BZV851496 BPZ851496 BGD851496 AWH851496 AML851496 ACP851496 ST851496 IX851496 C851496 WVJ785960 WLN785960 WBR785960 VRV785960 VHZ785960 UYD785960 UOH785960 UEL785960 TUP785960 TKT785960 TAX785960 SRB785960 SHF785960 RXJ785960 RNN785960 RDR785960 QTV785960 QJZ785960 QAD785960 PQH785960 PGL785960 OWP785960 OMT785960 OCX785960 NTB785960 NJF785960 MZJ785960 MPN785960 MFR785960 LVV785960 LLZ785960 LCD785960 KSH785960 KIL785960 JYP785960 JOT785960 JEX785960 IVB785960 ILF785960 IBJ785960 HRN785960 HHR785960 GXV785960 GNZ785960 GED785960 FUH785960 FKL785960 FAP785960 EQT785960 EGX785960 DXB785960 DNF785960 DDJ785960 CTN785960 CJR785960 BZV785960 BPZ785960 BGD785960 AWH785960 AML785960 ACP785960 ST785960 IX785960 C785960 WVJ720424 WLN720424 WBR720424 VRV720424 VHZ720424 UYD720424 UOH720424 UEL720424 TUP720424 TKT720424 TAX720424 SRB720424 SHF720424 RXJ720424 RNN720424 RDR720424 QTV720424 QJZ720424 QAD720424 PQH720424 PGL720424 OWP720424 OMT720424 OCX720424 NTB720424 NJF720424 MZJ720424 MPN720424 MFR720424 LVV720424 LLZ720424 LCD720424 KSH720424 KIL720424 JYP720424 JOT720424 JEX720424 IVB720424 ILF720424 IBJ720424 HRN720424 HHR720424 GXV720424 GNZ720424 GED720424 FUH720424 FKL720424 FAP720424 EQT720424 EGX720424 DXB720424 DNF720424 DDJ720424 CTN720424 CJR720424 BZV720424 BPZ720424 BGD720424 AWH720424 AML720424 ACP720424 ST720424 IX720424 C720424 WVJ654888 WLN654888 WBR654888 VRV654888 VHZ654888 UYD654888 UOH654888 UEL654888 TUP654888 TKT654888 TAX654888 SRB654888 SHF654888 RXJ654888 RNN654888 RDR654888 QTV654888 QJZ654888 QAD654888 PQH654888 PGL654888 OWP654888 OMT654888 OCX654888 NTB654888 NJF654888 MZJ654888 MPN654888 MFR654888 LVV654888 LLZ654888 LCD654888 KSH654888 KIL654888 JYP654888 JOT654888 JEX654888 IVB654888 ILF654888 IBJ654888 HRN654888 HHR654888 GXV654888 GNZ654888 GED654888 FUH654888 FKL654888 FAP654888 EQT654888 EGX654888 DXB654888 DNF654888 DDJ654888 CTN654888 CJR654888 BZV654888 BPZ654888 BGD654888 AWH654888 AML654888 ACP654888 ST654888 IX654888 C654888 WVJ589352 WLN589352 WBR589352 VRV589352 VHZ589352 UYD589352 UOH589352 UEL589352 TUP589352 TKT589352 TAX589352 SRB589352 SHF589352 RXJ589352 RNN589352 RDR589352 QTV589352 QJZ589352 QAD589352 PQH589352 PGL589352 OWP589352 OMT589352 OCX589352 NTB589352 NJF589352 MZJ589352 MPN589352 MFR589352 LVV589352 LLZ589352 LCD589352 KSH589352 KIL589352 JYP589352 JOT589352 JEX589352 IVB589352 ILF589352 IBJ589352 HRN589352 HHR589352 GXV589352 GNZ589352 GED589352 FUH589352 FKL589352 FAP589352 EQT589352 EGX589352 DXB589352 DNF589352 DDJ589352 CTN589352 CJR589352 BZV589352 BPZ589352 BGD589352 AWH589352 AML589352 ACP589352 ST589352 IX589352 C589352 WVJ523816 WLN523816 WBR523816 VRV523816 VHZ523816 UYD523816 UOH523816 UEL523816 TUP523816 TKT523816 TAX523816 SRB523816 SHF523816 RXJ523816 RNN523816 RDR523816 QTV523816 QJZ523816 QAD523816 PQH523816 PGL523816 OWP523816 OMT523816 OCX523816 NTB523816 NJF523816 MZJ523816 MPN523816 MFR523816 LVV523816 LLZ523816 LCD523816 KSH523816 KIL523816 JYP523816 JOT523816 JEX523816 IVB523816 ILF523816 IBJ523816 HRN523816 HHR523816 GXV523816 GNZ523816 GED523816 FUH523816 FKL523816 FAP523816 EQT523816 EGX523816 DXB523816 DNF523816 DDJ523816 CTN523816 CJR523816 BZV523816 BPZ523816 BGD523816 AWH523816 AML523816 ACP523816 ST523816 IX523816 C523816 WVJ458280 WLN458280 WBR458280 VRV458280 VHZ458280 UYD458280 UOH458280 UEL458280 TUP458280 TKT458280 TAX458280 SRB458280 SHF458280 RXJ458280 RNN458280 RDR458280 QTV458280 QJZ458280 QAD458280 PQH458280 PGL458280 OWP458280 OMT458280 OCX458280 NTB458280 NJF458280 MZJ458280 MPN458280 MFR458280 LVV458280 LLZ458280 LCD458280 KSH458280 KIL458280 JYP458280 JOT458280 JEX458280 IVB458280 ILF458280 IBJ458280 HRN458280 HHR458280 GXV458280 GNZ458280 GED458280 FUH458280 FKL458280 FAP458280 EQT458280 EGX458280 DXB458280 DNF458280 DDJ458280 CTN458280 CJR458280 BZV458280 BPZ458280 BGD458280 AWH458280 AML458280 ACP458280 ST458280 IX458280 C458280 WVJ392744 WLN392744 WBR392744 VRV392744 VHZ392744 UYD392744 UOH392744 UEL392744 TUP392744 TKT392744 TAX392744 SRB392744 SHF392744 RXJ392744 RNN392744 RDR392744 QTV392744 QJZ392744 QAD392744 PQH392744 PGL392744 OWP392744 OMT392744 OCX392744 NTB392744 NJF392744 MZJ392744 MPN392744 MFR392744 LVV392744 LLZ392744 LCD392744 KSH392744 KIL392744 JYP392744 JOT392744 JEX392744 IVB392744 ILF392744 IBJ392744 HRN392744 HHR392744 GXV392744 GNZ392744 GED392744 FUH392744 FKL392744 FAP392744 EQT392744 EGX392744 DXB392744 DNF392744 DDJ392744 CTN392744 CJR392744 BZV392744 BPZ392744 BGD392744 AWH392744 AML392744 ACP392744 ST392744 IX392744 C392744 WVJ327208 WLN327208 WBR327208 VRV327208 VHZ327208 UYD327208 UOH327208 UEL327208 TUP327208 TKT327208 TAX327208 SRB327208 SHF327208 RXJ327208 RNN327208 RDR327208 QTV327208 QJZ327208 QAD327208 PQH327208 PGL327208 OWP327208 OMT327208 OCX327208 NTB327208 NJF327208 MZJ327208 MPN327208 MFR327208 LVV327208 LLZ327208 LCD327208 KSH327208 KIL327208 JYP327208 JOT327208 JEX327208 IVB327208 ILF327208 IBJ327208 HRN327208 HHR327208 GXV327208 GNZ327208 GED327208 FUH327208 FKL327208 FAP327208 EQT327208 EGX327208 DXB327208 DNF327208 DDJ327208 CTN327208 CJR327208 BZV327208 BPZ327208 BGD327208 AWH327208 AML327208 ACP327208 ST327208 IX327208 C327208 WVJ261672 WLN261672 WBR261672 VRV261672 VHZ261672 UYD261672 UOH261672 UEL261672 TUP261672 TKT261672 TAX261672 SRB261672 SHF261672 RXJ261672 RNN261672 RDR261672 QTV261672 QJZ261672 QAD261672 PQH261672 PGL261672 OWP261672 OMT261672 OCX261672 NTB261672 NJF261672 MZJ261672 MPN261672 MFR261672 LVV261672 LLZ261672 LCD261672 KSH261672 KIL261672 JYP261672 JOT261672 JEX261672 IVB261672 ILF261672 IBJ261672 HRN261672 HHR261672 GXV261672 GNZ261672 GED261672 FUH261672 FKL261672 FAP261672 EQT261672 EGX261672 DXB261672 DNF261672 DDJ261672 CTN261672 CJR261672 BZV261672 BPZ261672 BGD261672 AWH261672 AML261672 ACP261672 ST261672 IX261672 C261672 WVJ196136 WLN196136 WBR196136 VRV196136 VHZ196136 UYD196136 UOH196136 UEL196136 TUP196136 TKT196136 TAX196136 SRB196136 SHF196136 RXJ196136 RNN196136 RDR196136 QTV196136 QJZ196136 QAD196136 PQH196136 PGL196136 OWP196136 OMT196136 OCX196136 NTB196136 NJF196136 MZJ196136 MPN196136 MFR196136 LVV196136 LLZ196136 LCD196136 KSH196136 KIL196136 JYP196136 JOT196136 JEX196136 IVB196136 ILF196136 IBJ196136 HRN196136 HHR196136 GXV196136 GNZ196136 GED196136 FUH196136 FKL196136 FAP196136 EQT196136 EGX196136 DXB196136 DNF196136 DDJ196136 CTN196136 CJR196136 BZV196136 BPZ196136 BGD196136 AWH196136 AML196136 ACP196136 ST196136 IX196136 C196136 WVJ130600 WLN130600 WBR130600 VRV130600 VHZ130600 UYD130600 UOH130600 UEL130600 TUP130600 TKT130600 TAX130600 SRB130600 SHF130600 RXJ130600 RNN130600 RDR130600 QTV130600 QJZ130600 QAD130600 PQH130600 PGL130600 OWP130600 OMT130600 OCX130600 NTB130600 NJF130600 MZJ130600 MPN130600 MFR130600 LVV130600 LLZ130600 LCD130600 KSH130600 KIL130600 JYP130600 JOT130600 JEX130600 IVB130600 ILF130600 IBJ130600 HRN130600 HHR130600 GXV130600 GNZ130600 GED130600 FUH130600 FKL130600 FAP130600 EQT130600 EGX130600 DXB130600 DNF130600 DDJ130600 CTN130600 CJR130600 BZV130600 BPZ130600 BGD130600 AWH130600 AML130600 ACP130600 ST130600 IX130600 C130600 WVJ65064 WLN65064 WBR65064 VRV65064 VHZ65064 UYD65064 UOH65064 UEL65064 TUP65064 TKT65064 TAX65064 SRB65064 SHF65064 RXJ65064 RNN65064 RDR65064 QTV65064 QJZ65064 QAD65064 PQH65064 PGL65064 OWP65064 OMT65064 OCX65064 NTB65064 NJF65064 MZJ65064 MPN65064 MFR65064 LVV65064 LLZ65064 LCD65064 KSH65064 KIL65064 JYP65064 JOT65064 JEX65064 IVB65064 ILF65064 IBJ65064 HRN65064 HHR65064 GXV65064 GNZ65064 GED65064 FUH65064 FKL65064 FAP65064 EQT65064 EGX65064 DXB65064 DNF65064 DDJ65064 CTN65064 CJR65064 BZV65064 BPZ65064 BGD65064 AWH65064 AML65064 ACP65064 ST65064 IX65064">
      <formula1>$J$2:$J$9</formula1>
    </dataValidation>
  </dataValidations>
  <pageMargins left="0.35433070866141736" right="0.15748031496062992" top="0.39370078740157483" bottom="0.19685039370078741" header="0.31496062992125984" footer="0.11811023622047245"/>
  <pageSetup paperSize="9" orientation="landscape" r:id="rId1"/>
  <headerFooter alignWithMargins="0">
    <oddHeader>&amp;R&amp;"Times New Roman,Regular"&amp;P</oddHeader>
    <oddFooter>&amp;C&amp;"Times New Roman,Regular"&amp;F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1"/>
  <sheetViews>
    <sheetView topLeftCell="A22" zoomScaleNormal="100" workbookViewId="0">
      <selection activeCell="D27" sqref="D27"/>
    </sheetView>
  </sheetViews>
  <sheetFormatPr defaultRowHeight="12.75"/>
  <cols>
    <col min="1" max="1" width="8.85546875" style="92" customWidth="1"/>
    <col min="2" max="2" width="49.42578125" style="96" customWidth="1"/>
    <col min="3" max="3" width="11" style="96" customWidth="1"/>
    <col min="4" max="4" width="74.140625" style="98" customWidth="1"/>
    <col min="5" max="9" width="9.140625" style="96"/>
    <col min="10" max="10" width="9.140625" style="96" hidden="1" customWidth="1"/>
    <col min="11" max="255" width="9.140625" style="96"/>
    <col min="256" max="256" width="9.140625" style="96" customWidth="1"/>
    <col min="257" max="257" width="32.85546875" style="96" customWidth="1"/>
    <col min="258" max="258" width="20.140625" style="96" customWidth="1"/>
    <col min="259" max="259" width="52.85546875" style="96" customWidth="1"/>
    <col min="260" max="265" width="9.140625" style="96"/>
    <col min="266" max="266" width="0" style="96" hidden="1" customWidth="1"/>
    <col min="267" max="511" width="9.140625" style="96"/>
    <col min="512" max="512" width="9.140625" style="96" customWidth="1"/>
    <col min="513" max="513" width="32.85546875" style="96" customWidth="1"/>
    <col min="514" max="514" width="20.140625" style="96" customWidth="1"/>
    <col min="515" max="515" width="52.85546875" style="96" customWidth="1"/>
    <col min="516" max="521" width="9.140625" style="96"/>
    <col min="522" max="522" width="0" style="96" hidden="1" customWidth="1"/>
    <col min="523" max="767" width="9.140625" style="96"/>
    <col min="768" max="768" width="9.140625" style="96" customWidth="1"/>
    <col min="769" max="769" width="32.85546875" style="96" customWidth="1"/>
    <col min="770" max="770" width="20.140625" style="96" customWidth="1"/>
    <col min="771" max="771" width="52.85546875" style="96" customWidth="1"/>
    <col min="772" max="777" width="9.140625" style="96"/>
    <col min="778" max="778" width="0" style="96" hidden="1" customWidth="1"/>
    <col min="779" max="1023" width="9.140625" style="96"/>
    <col min="1024" max="1024" width="9.140625" style="96" customWidth="1"/>
    <col min="1025" max="1025" width="32.85546875" style="96" customWidth="1"/>
    <col min="1026" max="1026" width="20.140625" style="96" customWidth="1"/>
    <col min="1027" max="1027" width="52.85546875" style="96" customWidth="1"/>
    <col min="1028" max="1033" width="9.140625" style="96"/>
    <col min="1034" max="1034" width="0" style="96" hidden="1" customWidth="1"/>
    <col min="1035" max="1279" width="9.140625" style="96"/>
    <col min="1280" max="1280" width="9.140625" style="96" customWidth="1"/>
    <col min="1281" max="1281" width="32.85546875" style="96" customWidth="1"/>
    <col min="1282" max="1282" width="20.140625" style="96" customWidth="1"/>
    <col min="1283" max="1283" width="52.85546875" style="96" customWidth="1"/>
    <col min="1284" max="1289" width="9.140625" style="96"/>
    <col min="1290" max="1290" width="0" style="96" hidden="1" customWidth="1"/>
    <col min="1291" max="1535" width="9.140625" style="96"/>
    <col min="1536" max="1536" width="9.140625" style="96" customWidth="1"/>
    <col min="1537" max="1537" width="32.85546875" style="96" customWidth="1"/>
    <col min="1538" max="1538" width="20.140625" style="96" customWidth="1"/>
    <col min="1539" max="1539" width="52.85546875" style="96" customWidth="1"/>
    <col min="1540" max="1545" width="9.140625" style="96"/>
    <col min="1546" max="1546" width="0" style="96" hidden="1" customWidth="1"/>
    <col min="1547" max="1791" width="9.140625" style="96"/>
    <col min="1792" max="1792" width="9.140625" style="96" customWidth="1"/>
    <col min="1793" max="1793" width="32.85546875" style="96" customWidth="1"/>
    <col min="1794" max="1794" width="20.140625" style="96" customWidth="1"/>
    <col min="1795" max="1795" width="52.85546875" style="96" customWidth="1"/>
    <col min="1796" max="1801" width="9.140625" style="96"/>
    <col min="1802" max="1802" width="0" style="96" hidden="1" customWidth="1"/>
    <col min="1803" max="2047" width="9.140625" style="96"/>
    <col min="2048" max="2048" width="9.140625" style="96" customWidth="1"/>
    <col min="2049" max="2049" width="32.85546875" style="96" customWidth="1"/>
    <col min="2050" max="2050" width="20.140625" style="96" customWidth="1"/>
    <col min="2051" max="2051" width="52.85546875" style="96" customWidth="1"/>
    <col min="2052" max="2057" width="9.140625" style="96"/>
    <col min="2058" max="2058" width="0" style="96" hidden="1" customWidth="1"/>
    <col min="2059" max="2303" width="9.140625" style="96"/>
    <col min="2304" max="2304" width="9.140625" style="96" customWidth="1"/>
    <col min="2305" max="2305" width="32.85546875" style="96" customWidth="1"/>
    <col min="2306" max="2306" width="20.140625" style="96" customWidth="1"/>
    <col min="2307" max="2307" width="52.85546875" style="96" customWidth="1"/>
    <col min="2308" max="2313" width="9.140625" style="96"/>
    <col min="2314" max="2314" width="0" style="96" hidden="1" customWidth="1"/>
    <col min="2315" max="2559" width="9.140625" style="96"/>
    <col min="2560" max="2560" width="9.140625" style="96" customWidth="1"/>
    <col min="2561" max="2561" width="32.85546875" style="96" customWidth="1"/>
    <col min="2562" max="2562" width="20.140625" style="96" customWidth="1"/>
    <col min="2563" max="2563" width="52.85546875" style="96" customWidth="1"/>
    <col min="2564" max="2569" width="9.140625" style="96"/>
    <col min="2570" max="2570" width="0" style="96" hidden="1" customWidth="1"/>
    <col min="2571" max="2815" width="9.140625" style="96"/>
    <col min="2816" max="2816" width="9.140625" style="96" customWidth="1"/>
    <col min="2817" max="2817" width="32.85546875" style="96" customWidth="1"/>
    <col min="2818" max="2818" width="20.140625" style="96" customWidth="1"/>
    <col min="2819" max="2819" width="52.85546875" style="96" customWidth="1"/>
    <col min="2820" max="2825" width="9.140625" style="96"/>
    <col min="2826" max="2826" width="0" style="96" hidden="1" customWidth="1"/>
    <col min="2827" max="3071" width="9.140625" style="96"/>
    <col min="3072" max="3072" width="9.140625" style="96" customWidth="1"/>
    <col min="3073" max="3073" width="32.85546875" style="96" customWidth="1"/>
    <col min="3074" max="3074" width="20.140625" style="96" customWidth="1"/>
    <col min="3075" max="3075" width="52.85546875" style="96" customWidth="1"/>
    <col min="3076" max="3081" width="9.140625" style="96"/>
    <col min="3082" max="3082" width="0" style="96" hidden="1" customWidth="1"/>
    <col min="3083" max="3327" width="9.140625" style="96"/>
    <col min="3328" max="3328" width="9.140625" style="96" customWidth="1"/>
    <col min="3329" max="3329" width="32.85546875" style="96" customWidth="1"/>
    <col min="3330" max="3330" width="20.140625" style="96" customWidth="1"/>
    <col min="3331" max="3331" width="52.85546875" style="96" customWidth="1"/>
    <col min="3332" max="3337" width="9.140625" style="96"/>
    <col min="3338" max="3338" width="0" style="96" hidden="1" customWidth="1"/>
    <col min="3339" max="3583" width="9.140625" style="96"/>
    <col min="3584" max="3584" width="9.140625" style="96" customWidth="1"/>
    <col min="3585" max="3585" width="32.85546875" style="96" customWidth="1"/>
    <col min="3586" max="3586" width="20.140625" style="96" customWidth="1"/>
    <col min="3587" max="3587" width="52.85546875" style="96" customWidth="1"/>
    <col min="3588" max="3593" width="9.140625" style="96"/>
    <col min="3594" max="3594" width="0" style="96" hidden="1" customWidth="1"/>
    <col min="3595" max="3839" width="9.140625" style="96"/>
    <col min="3840" max="3840" width="9.140625" style="96" customWidth="1"/>
    <col min="3841" max="3841" width="32.85546875" style="96" customWidth="1"/>
    <col min="3842" max="3842" width="20.140625" style="96" customWidth="1"/>
    <col min="3843" max="3843" width="52.85546875" style="96" customWidth="1"/>
    <col min="3844" max="3849" width="9.140625" style="96"/>
    <col min="3850" max="3850" width="0" style="96" hidden="1" customWidth="1"/>
    <col min="3851" max="4095" width="9.140625" style="96"/>
    <col min="4096" max="4096" width="9.140625" style="96" customWidth="1"/>
    <col min="4097" max="4097" width="32.85546875" style="96" customWidth="1"/>
    <col min="4098" max="4098" width="20.140625" style="96" customWidth="1"/>
    <col min="4099" max="4099" width="52.85546875" style="96" customWidth="1"/>
    <col min="4100" max="4105" width="9.140625" style="96"/>
    <col min="4106" max="4106" width="0" style="96" hidden="1" customWidth="1"/>
    <col min="4107" max="4351" width="9.140625" style="96"/>
    <col min="4352" max="4352" width="9.140625" style="96" customWidth="1"/>
    <col min="4353" max="4353" width="32.85546875" style="96" customWidth="1"/>
    <col min="4354" max="4354" width="20.140625" style="96" customWidth="1"/>
    <col min="4355" max="4355" width="52.85546875" style="96" customWidth="1"/>
    <col min="4356" max="4361" width="9.140625" style="96"/>
    <col min="4362" max="4362" width="0" style="96" hidden="1" customWidth="1"/>
    <col min="4363" max="4607" width="9.140625" style="96"/>
    <col min="4608" max="4608" width="9.140625" style="96" customWidth="1"/>
    <col min="4609" max="4609" width="32.85546875" style="96" customWidth="1"/>
    <col min="4610" max="4610" width="20.140625" style="96" customWidth="1"/>
    <col min="4611" max="4611" width="52.85546875" style="96" customWidth="1"/>
    <col min="4612" max="4617" width="9.140625" style="96"/>
    <col min="4618" max="4618" width="0" style="96" hidden="1" customWidth="1"/>
    <col min="4619" max="4863" width="9.140625" style="96"/>
    <col min="4864" max="4864" width="9.140625" style="96" customWidth="1"/>
    <col min="4865" max="4865" width="32.85546875" style="96" customWidth="1"/>
    <col min="4866" max="4866" width="20.140625" style="96" customWidth="1"/>
    <col min="4867" max="4867" width="52.85546875" style="96" customWidth="1"/>
    <col min="4868" max="4873" width="9.140625" style="96"/>
    <col min="4874" max="4874" width="0" style="96" hidden="1" customWidth="1"/>
    <col min="4875" max="5119" width="9.140625" style="96"/>
    <col min="5120" max="5120" width="9.140625" style="96" customWidth="1"/>
    <col min="5121" max="5121" width="32.85546875" style="96" customWidth="1"/>
    <col min="5122" max="5122" width="20.140625" style="96" customWidth="1"/>
    <col min="5123" max="5123" width="52.85546875" style="96" customWidth="1"/>
    <col min="5124" max="5129" width="9.140625" style="96"/>
    <col min="5130" max="5130" width="0" style="96" hidden="1" customWidth="1"/>
    <col min="5131" max="5375" width="9.140625" style="96"/>
    <col min="5376" max="5376" width="9.140625" style="96" customWidth="1"/>
    <col min="5377" max="5377" width="32.85546875" style="96" customWidth="1"/>
    <col min="5378" max="5378" width="20.140625" style="96" customWidth="1"/>
    <col min="5379" max="5379" width="52.85546875" style="96" customWidth="1"/>
    <col min="5380" max="5385" width="9.140625" style="96"/>
    <col min="5386" max="5386" width="0" style="96" hidden="1" customWidth="1"/>
    <col min="5387" max="5631" width="9.140625" style="96"/>
    <col min="5632" max="5632" width="9.140625" style="96" customWidth="1"/>
    <col min="5633" max="5633" width="32.85546875" style="96" customWidth="1"/>
    <col min="5634" max="5634" width="20.140625" style="96" customWidth="1"/>
    <col min="5635" max="5635" width="52.85546875" style="96" customWidth="1"/>
    <col min="5636" max="5641" width="9.140625" style="96"/>
    <col min="5642" max="5642" width="0" style="96" hidden="1" customWidth="1"/>
    <col min="5643" max="5887" width="9.140625" style="96"/>
    <col min="5888" max="5888" width="9.140625" style="96" customWidth="1"/>
    <col min="5889" max="5889" width="32.85546875" style="96" customWidth="1"/>
    <col min="5890" max="5890" width="20.140625" style="96" customWidth="1"/>
    <col min="5891" max="5891" width="52.85546875" style="96" customWidth="1"/>
    <col min="5892" max="5897" width="9.140625" style="96"/>
    <col min="5898" max="5898" width="0" style="96" hidden="1" customWidth="1"/>
    <col min="5899" max="6143" width="9.140625" style="96"/>
    <col min="6144" max="6144" width="9.140625" style="96" customWidth="1"/>
    <col min="6145" max="6145" width="32.85546875" style="96" customWidth="1"/>
    <col min="6146" max="6146" width="20.140625" style="96" customWidth="1"/>
    <col min="6147" max="6147" width="52.85546875" style="96" customWidth="1"/>
    <col min="6148" max="6153" width="9.140625" style="96"/>
    <col min="6154" max="6154" width="0" style="96" hidden="1" customWidth="1"/>
    <col min="6155" max="6399" width="9.140625" style="96"/>
    <col min="6400" max="6400" width="9.140625" style="96" customWidth="1"/>
    <col min="6401" max="6401" width="32.85546875" style="96" customWidth="1"/>
    <col min="6402" max="6402" width="20.140625" style="96" customWidth="1"/>
    <col min="6403" max="6403" width="52.85546875" style="96" customWidth="1"/>
    <col min="6404" max="6409" width="9.140625" style="96"/>
    <col min="6410" max="6410" width="0" style="96" hidden="1" customWidth="1"/>
    <col min="6411" max="6655" width="9.140625" style="96"/>
    <col min="6656" max="6656" width="9.140625" style="96" customWidth="1"/>
    <col min="6657" max="6657" width="32.85546875" style="96" customWidth="1"/>
    <col min="6658" max="6658" width="20.140625" style="96" customWidth="1"/>
    <col min="6659" max="6659" width="52.85546875" style="96" customWidth="1"/>
    <col min="6660" max="6665" width="9.140625" style="96"/>
    <col min="6666" max="6666" width="0" style="96" hidden="1" customWidth="1"/>
    <col min="6667" max="6911" width="9.140625" style="96"/>
    <col min="6912" max="6912" width="9.140625" style="96" customWidth="1"/>
    <col min="6913" max="6913" width="32.85546875" style="96" customWidth="1"/>
    <col min="6914" max="6914" width="20.140625" style="96" customWidth="1"/>
    <col min="6915" max="6915" width="52.85546875" style="96" customWidth="1"/>
    <col min="6916" max="6921" width="9.140625" style="96"/>
    <col min="6922" max="6922" width="0" style="96" hidden="1" customWidth="1"/>
    <col min="6923" max="7167" width="9.140625" style="96"/>
    <col min="7168" max="7168" width="9.140625" style="96" customWidth="1"/>
    <col min="7169" max="7169" width="32.85546875" style="96" customWidth="1"/>
    <col min="7170" max="7170" width="20.140625" style="96" customWidth="1"/>
    <col min="7171" max="7171" width="52.85546875" style="96" customWidth="1"/>
    <col min="7172" max="7177" width="9.140625" style="96"/>
    <col min="7178" max="7178" width="0" style="96" hidden="1" customWidth="1"/>
    <col min="7179" max="7423" width="9.140625" style="96"/>
    <col min="7424" max="7424" width="9.140625" style="96" customWidth="1"/>
    <col min="7425" max="7425" width="32.85546875" style="96" customWidth="1"/>
    <col min="7426" max="7426" width="20.140625" style="96" customWidth="1"/>
    <col min="7427" max="7427" width="52.85546875" style="96" customWidth="1"/>
    <col min="7428" max="7433" width="9.140625" style="96"/>
    <col min="7434" max="7434" width="0" style="96" hidden="1" customWidth="1"/>
    <col min="7435" max="7679" width="9.140625" style="96"/>
    <col min="7680" max="7680" width="9.140625" style="96" customWidth="1"/>
    <col min="7681" max="7681" width="32.85546875" style="96" customWidth="1"/>
    <col min="7682" max="7682" width="20.140625" style="96" customWidth="1"/>
    <col min="7683" max="7683" width="52.85546875" style="96" customWidth="1"/>
    <col min="7684" max="7689" width="9.140625" style="96"/>
    <col min="7690" max="7690" width="0" style="96" hidden="1" customWidth="1"/>
    <col min="7691" max="7935" width="9.140625" style="96"/>
    <col min="7936" max="7936" width="9.140625" style="96" customWidth="1"/>
    <col min="7937" max="7937" width="32.85546875" style="96" customWidth="1"/>
    <col min="7938" max="7938" width="20.140625" style="96" customWidth="1"/>
    <col min="7939" max="7939" width="52.85546875" style="96" customWidth="1"/>
    <col min="7940" max="7945" width="9.140625" style="96"/>
    <col min="7946" max="7946" width="0" style="96" hidden="1" customWidth="1"/>
    <col min="7947" max="8191" width="9.140625" style="96"/>
    <col min="8192" max="8192" width="9.140625" style="96" customWidth="1"/>
    <col min="8193" max="8193" width="32.85546875" style="96" customWidth="1"/>
    <col min="8194" max="8194" width="20.140625" style="96" customWidth="1"/>
    <col min="8195" max="8195" width="52.85546875" style="96" customWidth="1"/>
    <col min="8196" max="8201" width="9.140625" style="96"/>
    <col min="8202" max="8202" width="0" style="96" hidden="1" customWidth="1"/>
    <col min="8203" max="8447" width="9.140625" style="96"/>
    <col min="8448" max="8448" width="9.140625" style="96" customWidth="1"/>
    <col min="8449" max="8449" width="32.85546875" style="96" customWidth="1"/>
    <col min="8450" max="8450" width="20.140625" style="96" customWidth="1"/>
    <col min="8451" max="8451" width="52.85546875" style="96" customWidth="1"/>
    <col min="8452" max="8457" width="9.140625" style="96"/>
    <col min="8458" max="8458" width="0" style="96" hidden="1" customWidth="1"/>
    <col min="8459" max="8703" width="9.140625" style="96"/>
    <col min="8704" max="8704" width="9.140625" style="96" customWidth="1"/>
    <col min="8705" max="8705" width="32.85546875" style="96" customWidth="1"/>
    <col min="8706" max="8706" width="20.140625" style="96" customWidth="1"/>
    <col min="8707" max="8707" width="52.85546875" style="96" customWidth="1"/>
    <col min="8708" max="8713" width="9.140625" style="96"/>
    <col min="8714" max="8714" width="0" style="96" hidden="1" customWidth="1"/>
    <col min="8715" max="8959" width="9.140625" style="96"/>
    <col min="8960" max="8960" width="9.140625" style="96" customWidth="1"/>
    <col min="8961" max="8961" width="32.85546875" style="96" customWidth="1"/>
    <col min="8962" max="8962" width="20.140625" style="96" customWidth="1"/>
    <col min="8963" max="8963" width="52.85546875" style="96" customWidth="1"/>
    <col min="8964" max="8969" width="9.140625" style="96"/>
    <col min="8970" max="8970" width="0" style="96" hidden="1" customWidth="1"/>
    <col min="8971" max="9215" width="9.140625" style="96"/>
    <col min="9216" max="9216" width="9.140625" style="96" customWidth="1"/>
    <col min="9217" max="9217" width="32.85546875" style="96" customWidth="1"/>
    <col min="9218" max="9218" width="20.140625" style="96" customWidth="1"/>
    <col min="9219" max="9219" width="52.85546875" style="96" customWidth="1"/>
    <col min="9220" max="9225" width="9.140625" style="96"/>
    <col min="9226" max="9226" width="0" style="96" hidden="1" customWidth="1"/>
    <col min="9227" max="9471" width="9.140625" style="96"/>
    <col min="9472" max="9472" width="9.140625" style="96" customWidth="1"/>
    <col min="9473" max="9473" width="32.85546875" style="96" customWidth="1"/>
    <col min="9474" max="9474" width="20.140625" style="96" customWidth="1"/>
    <col min="9475" max="9475" width="52.85546875" style="96" customWidth="1"/>
    <col min="9476" max="9481" width="9.140625" style="96"/>
    <col min="9482" max="9482" width="0" style="96" hidden="1" customWidth="1"/>
    <col min="9483" max="9727" width="9.140625" style="96"/>
    <col min="9728" max="9728" width="9.140625" style="96" customWidth="1"/>
    <col min="9729" max="9729" width="32.85546875" style="96" customWidth="1"/>
    <col min="9730" max="9730" width="20.140625" style="96" customWidth="1"/>
    <col min="9731" max="9731" width="52.85546875" style="96" customWidth="1"/>
    <col min="9732" max="9737" width="9.140625" style="96"/>
    <col min="9738" max="9738" width="0" style="96" hidden="1" customWidth="1"/>
    <col min="9739" max="9983" width="9.140625" style="96"/>
    <col min="9984" max="9984" width="9.140625" style="96" customWidth="1"/>
    <col min="9985" max="9985" width="32.85546875" style="96" customWidth="1"/>
    <col min="9986" max="9986" width="20.140625" style="96" customWidth="1"/>
    <col min="9987" max="9987" width="52.85546875" style="96" customWidth="1"/>
    <col min="9988" max="9993" width="9.140625" style="96"/>
    <col min="9994" max="9994" width="0" style="96" hidden="1" customWidth="1"/>
    <col min="9995" max="10239" width="9.140625" style="96"/>
    <col min="10240" max="10240" width="9.140625" style="96" customWidth="1"/>
    <col min="10241" max="10241" width="32.85546875" style="96" customWidth="1"/>
    <col min="10242" max="10242" width="20.140625" style="96" customWidth="1"/>
    <col min="10243" max="10243" width="52.85546875" style="96" customWidth="1"/>
    <col min="10244" max="10249" width="9.140625" style="96"/>
    <col min="10250" max="10250" width="0" style="96" hidden="1" customWidth="1"/>
    <col min="10251" max="10495" width="9.140625" style="96"/>
    <col min="10496" max="10496" width="9.140625" style="96" customWidth="1"/>
    <col min="10497" max="10497" width="32.85546875" style="96" customWidth="1"/>
    <col min="10498" max="10498" width="20.140625" style="96" customWidth="1"/>
    <col min="10499" max="10499" width="52.85546875" style="96" customWidth="1"/>
    <col min="10500" max="10505" width="9.140625" style="96"/>
    <col min="10506" max="10506" width="0" style="96" hidden="1" customWidth="1"/>
    <col min="10507" max="10751" width="9.140625" style="96"/>
    <col min="10752" max="10752" width="9.140625" style="96" customWidth="1"/>
    <col min="10753" max="10753" width="32.85546875" style="96" customWidth="1"/>
    <col min="10754" max="10754" width="20.140625" style="96" customWidth="1"/>
    <col min="10755" max="10755" width="52.85546875" style="96" customWidth="1"/>
    <col min="10756" max="10761" width="9.140625" style="96"/>
    <col min="10762" max="10762" width="0" style="96" hidden="1" customWidth="1"/>
    <col min="10763" max="11007" width="9.140625" style="96"/>
    <col min="11008" max="11008" width="9.140625" style="96" customWidth="1"/>
    <col min="11009" max="11009" width="32.85546875" style="96" customWidth="1"/>
    <col min="11010" max="11010" width="20.140625" style="96" customWidth="1"/>
    <col min="11011" max="11011" width="52.85546875" style="96" customWidth="1"/>
    <col min="11012" max="11017" width="9.140625" style="96"/>
    <col min="11018" max="11018" width="0" style="96" hidden="1" customWidth="1"/>
    <col min="11019" max="11263" width="9.140625" style="96"/>
    <col min="11264" max="11264" width="9.140625" style="96" customWidth="1"/>
    <col min="11265" max="11265" width="32.85546875" style="96" customWidth="1"/>
    <col min="11266" max="11266" width="20.140625" style="96" customWidth="1"/>
    <col min="11267" max="11267" width="52.85546875" style="96" customWidth="1"/>
    <col min="11268" max="11273" width="9.140625" style="96"/>
    <col min="11274" max="11274" width="0" style="96" hidden="1" customWidth="1"/>
    <col min="11275" max="11519" width="9.140625" style="96"/>
    <col min="11520" max="11520" width="9.140625" style="96" customWidth="1"/>
    <col min="11521" max="11521" width="32.85546875" style="96" customWidth="1"/>
    <col min="11522" max="11522" width="20.140625" style="96" customWidth="1"/>
    <col min="11523" max="11523" width="52.85546875" style="96" customWidth="1"/>
    <col min="11524" max="11529" width="9.140625" style="96"/>
    <col min="11530" max="11530" width="0" style="96" hidden="1" customWidth="1"/>
    <col min="11531" max="11775" width="9.140625" style="96"/>
    <col min="11776" max="11776" width="9.140625" style="96" customWidth="1"/>
    <col min="11777" max="11777" width="32.85546875" style="96" customWidth="1"/>
    <col min="11778" max="11778" width="20.140625" style="96" customWidth="1"/>
    <col min="11779" max="11779" width="52.85546875" style="96" customWidth="1"/>
    <col min="11780" max="11785" width="9.140625" style="96"/>
    <col min="11786" max="11786" width="0" style="96" hidden="1" customWidth="1"/>
    <col min="11787" max="12031" width="9.140625" style="96"/>
    <col min="12032" max="12032" width="9.140625" style="96" customWidth="1"/>
    <col min="12033" max="12033" width="32.85546875" style="96" customWidth="1"/>
    <col min="12034" max="12034" width="20.140625" style="96" customWidth="1"/>
    <col min="12035" max="12035" width="52.85546875" style="96" customWidth="1"/>
    <col min="12036" max="12041" width="9.140625" style="96"/>
    <col min="12042" max="12042" width="0" style="96" hidden="1" customWidth="1"/>
    <col min="12043" max="12287" width="9.140625" style="96"/>
    <col min="12288" max="12288" width="9.140625" style="96" customWidth="1"/>
    <col min="12289" max="12289" width="32.85546875" style="96" customWidth="1"/>
    <col min="12290" max="12290" width="20.140625" style="96" customWidth="1"/>
    <col min="12291" max="12291" width="52.85546875" style="96" customWidth="1"/>
    <col min="12292" max="12297" width="9.140625" style="96"/>
    <col min="12298" max="12298" width="0" style="96" hidden="1" customWidth="1"/>
    <col min="12299" max="12543" width="9.140625" style="96"/>
    <col min="12544" max="12544" width="9.140625" style="96" customWidth="1"/>
    <col min="12545" max="12545" width="32.85546875" style="96" customWidth="1"/>
    <col min="12546" max="12546" width="20.140625" style="96" customWidth="1"/>
    <col min="12547" max="12547" width="52.85546875" style="96" customWidth="1"/>
    <col min="12548" max="12553" width="9.140625" style="96"/>
    <col min="12554" max="12554" width="0" style="96" hidden="1" customWidth="1"/>
    <col min="12555" max="12799" width="9.140625" style="96"/>
    <col min="12800" max="12800" width="9.140625" style="96" customWidth="1"/>
    <col min="12801" max="12801" width="32.85546875" style="96" customWidth="1"/>
    <col min="12802" max="12802" width="20.140625" style="96" customWidth="1"/>
    <col min="12803" max="12803" width="52.85546875" style="96" customWidth="1"/>
    <col min="12804" max="12809" width="9.140625" style="96"/>
    <col min="12810" max="12810" width="0" style="96" hidden="1" customWidth="1"/>
    <col min="12811" max="13055" width="9.140625" style="96"/>
    <col min="13056" max="13056" width="9.140625" style="96" customWidth="1"/>
    <col min="13057" max="13057" width="32.85546875" style="96" customWidth="1"/>
    <col min="13058" max="13058" width="20.140625" style="96" customWidth="1"/>
    <col min="13059" max="13059" width="52.85546875" style="96" customWidth="1"/>
    <col min="13060" max="13065" width="9.140625" style="96"/>
    <col min="13066" max="13066" width="0" style="96" hidden="1" customWidth="1"/>
    <col min="13067" max="13311" width="9.140625" style="96"/>
    <col min="13312" max="13312" width="9.140625" style="96" customWidth="1"/>
    <col min="13313" max="13313" width="32.85546875" style="96" customWidth="1"/>
    <col min="13314" max="13314" width="20.140625" style="96" customWidth="1"/>
    <col min="13315" max="13315" width="52.85546875" style="96" customWidth="1"/>
    <col min="13316" max="13321" width="9.140625" style="96"/>
    <col min="13322" max="13322" width="0" style="96" hidden="1" customWidth="1"/>
    <col min="13323" max="13567" width="9.140625" style="96"/>
    <col min="13568" max="13568" width="9.140625" style="96" customWidth="1"/>
    <col min="13569" max="13569" width="32.85546875" style="96" customWidth="1"/>
    <col min="13570" max="13570" width="20.140625" style="96" customWidth="1"/>
    <col min="13571" max="13571" width="52.85546875" style="96" customWidth="1"/>
    <col min="13572" max="13577" width="9.140625" style="96"/>
    <col min="13578" max="13578" width="0" style="96" hidden="1" customWidth="1"/>
    <col min="13579" max="13823" width="9.140625" style="96"/>
    <col min="13824" max="13824" width="9.140625" style="96" customWidth="1"/>
    <col min="13825" max="13825" width="32.85546875" style="96" customWidth="1"/>
    <col min="13826" max="13826" width="20.140625" style="96" customWidth="1"/>
    <col min="13827" max="13827" width="52.85546875" style="96" customWidth="1"/>
    <col min="13828" max="13833" width="9.140625" style="96"/>
    <col min="13834" max="13834" width="0" style="96" hidden="1" customWidth="1"/>
    <col min="13835" max="14079" width="9.140625" style="96"/>
    <col min="14080" max="14080" width="9.140625" style="96" customWidth="1"/>
    <col min="14081" max="14081" width="32.85546875" style="96" customWidth="1"/>
    <col min="14082" max="14082" width="20.140625" style="96" customWidth="1"/>
    <col min="14083" max="14083" width="52.85546875" style="96" customWidth="1"/>
    <col min="14084" max="14089" width="9.140625" style="96"/>
    <col min="14090" max="14090" width="0" style="96" hidden="1" customWidth="1"/>
    <col min="14091" max="14335" width="9.140625" style="96"/>
    <col min="14336" max="14336" width="9.140625" style="96" customWidth="1"/>
    <col min="14337" max="14337" width="32.85546875" style="96" customWidth="1"/>
    <col min="14338" max="14338" width="20.140625" style="96" customWidth="1"/>
    <col min="14339" max="14339" width="52.85546875" style="96" customWidth="1"/>
    <col min="14340" max="14345" width="9.140625" style="96"/>
    <col min="14346" max="14346" width="0" style="96" hidden="1" customWidth="1"/>
    <col min="14347" max="14591" width="9.140625" style="96"/>
    <col min="14592" max="14592" width="9.140625" style="96" customWidth="1"/>
    <col min="14593" max="14593" width="32.85546875" style="96" customWidth="1"/>
    <col min="14594" max="14594" width="20.140625" style="96" customWidth="1"/>
    <col min="14595" max="14595" width="52.85546875" style="96" customWidth="1"/>
    <col min="14596" max="14601" width="9.140625" style="96"/>
    <col min="14602" max="14602" width="0" style="96" hidden="1" customWidth="1"/>
    <col min="14603" max="14847" width="9.140625" style="96"/>
    <col min="14848" max="14848" width="9.140625" style="96" customWidth="1"/>
    <col min="14849" max="14849" width="32.85546875" style="96" customWidth="1"/>
    <col min="14850" max="14850" width="20.140625" style="96" customWidth="1"/>
    <col min="14851" max="14851" width="52.85546875" style="96" customWidth="1"/>
    <col min="14852" max="14857" width="9.140625" style="96"/>
    <col min="14858" max="14858" width="0" style="96" hidden="1" customWidth="1"/>
    <col min="14859" max="15103" width="9.140625" style="96"/>
    <col min="15104" max="15104" width="9.140625" style="96" customWidth="1"/>
    <col min="15105" max="15105" width="32.85546875" style="96" customWidth="1"/>
    <col min="15106" max="15106" width="20.140625" style="96" customWidth="1"/>
    <col min="15107" max="15107" width="52.85546875" style="96" customWidth="1"/>
    <col min="15108" max="15113" width="9.140625" style="96"/>
    <col min="15114" max="15114" width="0" style="96" hidden="1" customWidth="1"/>
    <col min="15115" max="15359" width="9.140625" style="96"/>
    <col min="15360" max="15360" width="9.140625" style="96" customWidth="1"/>
    <col min="15361" max="15361" width="32.85546875" style="96" customWidth="1"/>
    <col min="15362" max="15362" width="20.140625" style="96" customWidth="1"/>
    <col min="15363" max="15363" width="52.85546875" style="96" customWidth="1"/>
    <col min="15364" max="15369" width="9.140625" style="96"/>
    <col min="15370" max="15370" width="0" style="96" hidden="1" customWidth="1"/>
    <col min="15371" max="15615" width="9.140625" style="96"/>
    <col min="15616" max="15616" width="9.140625" style="96" customWidth="1"/>
    <col min="15617" max="15617" width="32.85546875" style="96" customWidth="1"/>
    <col min="15618" max="15618" width="20.140625" style="96" customWidth="1"/>
    <col min="15619" max="15619" width="52.85546875" style="96" customWidth="1"/>
    <col min="15620" max="15625" width="9.140625" style="96"/>
    <col min="15626" max="15626" width="0" style="96" hidden="1" customWidth="1"/>
    <col min="15627" max="15871" width="9.140625" style="96"/>
    <col min="15872" max="15872" width="9.140625" style="96" customWidth="1"/>
    <col min="15873" max="15873" width="32.85546875" style="96" customWidth="1"/>
    <col min="15874" max="15874" width="20.140625" style="96" customWidth="1"/>
    <col min="15875" max="15875" width="52.85546875" style="96" customWidth="1"/>
    <col min="15876" max="15881" width="9.140625" style="96"/>
    <col min="15882" max="15882" width="0" style="96" hidden="1" customWidth="1"/>
    <col min="15883" max="16127" width="9.140625" style="96"/>
    <col min="16128" max="16128" width="9.140625" style="96" customWidth="1"/>
    <col min="16129" max="16129" width="32.85546875" style="96" customWidth="1"/>
    <col min="16130" max="16130" width="20.140625" style="96" customWidth="1"/>
    <col min="16131" max="16131" width="52.85546875" style="96" customWidth="1"/>
    <col min="16132" max="16137" width="9.140625" style="96"/>
    <col min="16138" max="16138" width="0" style="96" hidden="1" customWidth="1"/>
    <col min="16139" max="16384" width="9.140625" style="96"/>
  </cols>
  <sheetData>
    <row r="1" spans="1:10" ht="15.75">
      <c r="B1" s="93" t="s">
        <v>67</v>
      </c>
      <c r="C1" s="94"/>
      <c r="D1" s="95"/>
    </row>
    <row r="2" spans="1:10" ht="14.25">
      <c r="B2" s="97" t="s">
        <v>190</v>
      </c>
      <c r="J2" s="96" t="s">
        <v>1</v>
      </c>
    </row>
    <row r="3" spans="1:10" ht="14.25">
      <c r="B3" s="97"/>
    </row>
    <row r="4" spans="1:10" s="99" customFormat="1" ht="19.5" customHeight="1">
      <c r="A4" s="49"/>
      <c r="B4" s="48" t="s">
        <v>2</v>
      </c>
      <c r="C4" s="165" t="s">
        <v>3</v>
      </c>
      <c r="D4" s="165" t="s">
        <v>4</v>
      </c>
      <c r="J4" s="99" t="s">
        <v>5</v>
      </c>
    </row>
    <row r="5" spans="1:10" ht="30.75" hidden="1" customHeight="1">
      <c r="A5" s="168" t="s">
        <v>6</v>
      </c>
      <c r="B5" s="167" t="s">
        <v>7</v>
      </c>
      <c r="C5" s="100"/>
      <c r="D5" s="101"/>
    </row>
    <row r="6" spans="1:10" ht="23.25" hidden="1" customHeight="1">
      <c r="A6" s="168" t="s">
        <v>50</v>
      </c>
      <c r="B6" s="167" t="s">
        <v>51</v>
      </c>
      <c r="C6" s="100"/>
      <c r="D6" s="101"/>
    </row>
    <row r="7" spans="1:10" s="98" customFormat="1" ht="25.5">
      <c r="A7" s="168" t="s">
        <v>8</v>
      </c>
      <c r="B7" s="89" t="s">
        <v>9</v>
      </c>
      <c r="C7" s="102">
        <v>1808</v>
      </c>
      <c r="D7" s="103" t="s">
        <v>383</v>
      </c>
      <c r="J7" s="98" t="s">
        <v>10</v>
      </c>
    </row>
    <row r="8" spans="1:10" s="98" customFormat="1" ht="38.25" hidden="1" customHeight="1">
      <c r="A8" s="168" t="s">
        <v>11</v>
      </c>
      <c r="B8" s="167" t="s">
        <v>12</v>
      </c>
      <c r="C8" s="102"/>
      <c r="D8" s="90"/>
    </row>
    <row r="9" spans="1:10" ht="21.75" hidden="1" customHeight="1">
      <c r="A9" s="168" t="s">
        <v>13</v>
      </c>
      <c r="B9" s="167" t="s">
        <v>14</v>
      </c>
      <c r="C9" s="102"/>
      <c r="D9" s="90"/>
    </row>
    <row r="10" spans="1:10" ht="18.75" customHeight="1">
      <c r="A10" s="105"/>
      <c r="B10" s="47" t="s">
        <v>15</v>
      </c>
      <c r="C10" s="106">
        <f>SUM(C5:C9)</f>
        <v>1808</v>
      </c>
      <c r="D10" s="107"/>
    </row>
    <row r="11" spans="1:10" ht="24" customHeight="1">
      <c r="A11" s="162"/>
      <c r="B11" s="160" t="s">
        <v>16</v>
      </c>
      <c r="C11" s="161" t="s">
        <v>3</v>
      </c>
      <c r="D11" s="161" t="s">
        <v>4</v>
      </c>
    </row>
    <row r="12" spans="1:10">
      <c r="A12" s="164" t="s">
        <v>42</v>
      </c>
      <c r="B12" s="120"/>
      <c r="C12" s="280">
        <f>C13+C14+C15+C16+C21+C25+C26+C27+C28+C33+C34+C35</f>
        <v>-1163</v>
      </c>
      <c r="D12" s="121"/>
    </row>
    <row r="13" spans="1:10" ht="35.1" customHeight="1">
      <c r="A13" s="115"/>
      <c r="B13" s="66">
        <v>1100</v>
      </c>
      <c r="C13" s="67">
        <v>-662</v>
      </c>
      <c r="D13" s="396" t="s">
        <v>414</v>
      </c>
    </row>
    <row r="14" spans="1:10" ht="44.25" customHeight="1">
      <c r="A14" s="115"/>
      <c r="B14" s="66">
        <v>1200</v>
      </c>
      <c r="C14" s="67">
        <v>-157</v>
      </c>
      <c r="D14" s="396"/>
    </row>
    <row r="15" spans="1:10" ht="76.5">
      <c r="A15" s="115"/>
      <c r="B15" s="66">
        <v>2100</v>
      </c>
      <c r="C15" s="67">
        <v>-3982</v>
      </c>
      <c r="D15" s="159" t="s">
        <v>415</v>
      </c>
    </row>
    <row r="16" spans="1:10">
      <c r="A16" s="115"/>
      <c r="B16" s="66">
        <v>2200</v>
      </c>
      <c r="C16" s="67">
        <v>7271</v>
      </c>
      <c r="D16" s="159"/>
    </row>
    <row r="17" spans="1:4" ht="38.25">
      <c r="A17" s="281"/>
      <c r="B17" s="282">
        <v>2233</v>
      </c>
      <c r="C17" s="283">
        <v>1037</v>
      </c>
      <c r="D17" s="284" t="s">
        <v>384</v>
      </c>
    </row>
    <row r="18" spans="1:4" ht="63.75">
      <c r="A18" s="281"/>
      <c r="B18" s="282">
        <v>2241</v>
      </c>
      <c r="C18" s="283">
        <v>4510</v>
      </c>
      <c r="D18" s="284" t="s">
        <v>416</v>
      </c>
    </row>
    <row r="19" spans="1:4" ht="38.25">
      <c r="A19" s="281"/>
      <c r="B19" s="282">
        <v>2242</v>
      </c>
      <c r="C19" s="283">
        <v>3500</v>
      </c>
      <c r="D19" s="284" t="s">
        <v>417</v>
      </c>
    </row>
    <row r="20" spans="1:4" ht="51">
      <c r="A20" s="281"/>
      <c r="B20" s="282">
        <v>2261</v>
      </c>
      <c r="C20" s="283">
        <v>-2000</v>
      </c>
      <c r="D20" s="284" t="s">
        <v>385</v>
      </c>
    </row>
    <row r="21" spans="1:4">
      <c r="A21" s="281"/>
      <c r="B21" s="285">
        <v>2300</v>
      </c>
      <c r="C21" s="280">
        <v>-8953</v>
      </c>
      <c r="D21" s="286"/>
    </row>
    <row r="22" spans="1:4" ht="76.5">
      <c r="A22" s="281"/>
      <c r="B22" s="282">
        <v>2322</v>
      </c>
      <c r="C22" s="283">
        <v>-4471</v>
      </c>
      <c r="D22" s="286" t="s">
        <v>386</v>
      </c>
    </row>
    <row r="23" spans="1:4" ht="51">
      <c r="A23" s="281"/>
      <c r="B23" s="282">
        <v>2350</v>
      </c>
      <c r="C23" s="283">
        <v>-1240</v>
      </c>
      <c r="D23" s="286" t="s">
        <v>418</v>
      </c>
    </row>
    <row r="24" spans="1:4" ht="63.75">
      <c r="A24" s="281"/>
      <c r="B24" s="282">
        <v>2363</v>
      </c>
      <c r="C24" s="283">
        <v>-3496</v>
      </c>
      <c r="D24" s="286" t="s">
        <v>419</v>
      </c>
    </row>
    <row r="25" spans="1:4" ht="25.5">
      <c r="A25" s="281"/>
      <c r="B25" s="285">
        <v>2500</v>
      </c>
      <c r="C25" s="280">
        <v>260</v>
      </c>
      <c r="D25" s="284" t="s">
        <v>387</v>
      </c>
    </row>
    <row r="26" spans="1:4" hidden="1">
      <c r="A26" s="281"/>
      <c r="B26" s="285">
        <v>3200</v>
      </c>
      <c r="C26" s="280"/>
      <c r="D26" s="71"/>
    </row>
    <row r="27" spans="1:4" ht="51">
      <c r="A27" s="281"/>
      <c r="B27" s="285">
        <v>5100</v>
      </c>
      <c r="C27" s="280">
        <v>788</v>
      </c>
      <c r="D27" s="286" t="s">
        <v>420</v>
      </c>
    </row>
    <row r="28" spans="1:4">
      <c r="A28" s="281"/>
      <c r="B28" s="285">
        <v>5200</v>
      </c>
      <c r="C28" s="280">
        <v>4272</v>
      </c>
      <c r="D28" s="287"/>
    </row>
    <row r="29" spans="1:4" ht="25.5">
      <c r="A29" s="281"/>
      <c r="B29" s="282">
        <v>5218</v>
      </c>
      <c r="C29" s="283">
        <v>497</v>
      </c>
      <c r="D29" s="286" t="s">
        <v>388</v>
      </c>
    </row>
    <row r="30" spans="1:4" ht="38.25">
      <c r="A30" s="281"/>
      <c r="B30" s="282">
        <v>5219</v>
      </c>
      <c r="C30" s="283">
        <v>1580</v>
      </c>
      <c r="D30" s="288" t="s">
        <v>421</v>
      </c>
    </row>
    <row r="31" spans="1:4" ht="38.25">
      <c r="A31" s="281"/>
      <c r="B31" s="282">
        <v>5238</v>
      </c>
      <c r="C31" s="283">
        <v>1145</v>
      </c>
      <c r="D31" s="284" t="s">
        <v>389</v>
      </c>
    </row>
    <row r="32" spans="1:4" ht="25.5">
      <c r="A32" s="281"/>
      <c r="B32" s="282">
        <v>5239</v>
      </c>
      <c r="C32" s="283">
        <v>1350</v>
      </c>
      <c r="D32" s="286" t="s">
        <v>390</v>
      </c>
    </row>
    <row r="33" spans="1:4" hidden="1">
      <c r="A33" s="281"/>
      <c r="B33" s="285">
        <v>6400</v>
      </c>
      <c r="C33" s="280"/>
      <c r="D33" s="286"/>
    </row>
    <row r="34" spans="1:4" hidden="1">
      <c r="A34" s="281"/>
      <c r="B34" s="285">
        <v>7200</v>
      </c>
      <c r="C34" s="280"/>
      <c r="D34" s="289"/>
    </row>
    <row r="35" spans="1:4" hidden="1">
      <c r="A35" s="281"/>
      <c r="B35" s="285">
        <v>8100</v>
      </c>
      <c r="C35" s="280"/>
      <c r="D35" s="289"/>
    </row>
    <row r="36" spans="1:4">
      <c r="A36" s="290"/>
      <c r="B36" s="291"/>
      <c r="C36" s="104"/>
      <c r="D36" s="280"/>
    </row>
    <row r="37" spans="1:4">
      <c r="A37" s="292" t="s">
        <v>43</v>
      </c>
      <c r="B37" s="125" t="s">
        <v>23</v>
      </c>
      <c r="C37" s="280">
        <f>C38+C39+C40+C41+C45+C46+C48</f>
        <v>7515</v>
      </c>
      <c r="D37" s="293"/>
    </row>
    <row r="38" spans="1:4" ht="24.95" customHeight="1">
      <c r="A38" s="294"/>
      <c r="B38" s="295">
        <v>1100</v>
      </c>
      <c r="C38" s="354">
        <v>-598</v>
      </c>
      <c r="D38" s="397" t="s">
        <v>492</v>
      </c>
    </row>
    <row r="39" spans="1:4" ht="24.95" customHeight="1">
      <c r="A39" s="294"/>
      <c r="B39" s="295">
        <v>1200</v>
      </c>
      <c r="C39" s="354">
        <v>788</v>
      </c>
      <c r="D39" s="397"/>
    </row>
    <row r="40" spans="1:4" hidden="1">
      <c r="A40" s="294"/>
      <c r="B40" s="296">
        <v>2100</v>
      </c>
      <c r="C40" s="354"/>
      <c r="D40" s="297"/>
    </row>
    <row r="41" spans="1:4">
      <c r="A41" s="294"/>
      <c r="B41" s="296">
        <v>2200</v>
      </c>
      <c r="C41" s="354">
        <v>5886</v>
      </c>
      <c r="D41" s="298"/>
    </row>
    <row r="42" spans="1:4" ht="38.25">
      <c r="A42" s="281"/>
      <c r="B42" s="282">
        <v>2220</v>
      </c>
      <c r="C42" s="283">
        <v>1801</v>
      </c>
      <c r="D42" s="286" t="s">
        <v>391</v>
      </c>
    </row>
    <row r="43" spans="1:4">
      <c r="A43" s="281"/>
      <c r="B43" s="282">
        <v>2230</v>
      </c>
      <c r="C43" s="283">
        <v>-71</v>
      </c>
      <c r="D43" s="286"/>
    </row>
    <row r="44" spans="1:4" ht="153">
      <c r="A44" s="281"/>
      <c r="B44" s="282">
        <v>2240</v>
      </c>
      <c r="C44" s="283">
        <v>4156</v>
      </c>
      <c r="D44" s="286" t="s">
        <v>392</v>
      </c>
    </row>
    <row r="45" spans="1:4" ht="51">
      <c r="A45" s="294"/>
      <c r="B45" s="296">
        <v>2300</v>
      </c>
      <c r="C45" s="354">
        <v>2195</v>
      </c>
      <c r="D45" s="298" t="s">
        <v>393</v>
      </c>
    </row>
    <row r="46" spans="1:4" ht="25.5">
      <c r="A46" s="294"/>
      <c r="B46" s="296">
        <v>2500</v>
      </c>
      <c r="C46" s="355">
        <v>433</v>
      </c>
      <c r="D46" s="284" t="s">
        <v>394</v>
      </c>
    </row>
    <row r="47" spans="1:4" hidden="1">
      <c r="A47" s="294"/>
      <c r="B47" s="296">
        <v>3200</v>
      </c>
      <c r="C47" s="354"/>
      <c r="D47" s="286"/>
    </row>
    <row r="48" spans="1:4">
      <c r="A48" s="294"/>
      <c r="B48" s="296">
        <v>5200</v>
      </c>
      <c r="C48" s="354">
        <v>-1189</v>
      </c>
      <c r="D48" s="286"/>
    </row>
    <row r="49" spans="1:4" ht="38.25">
      <c r="A49" s="281"/>
      <c r="B49" s="282">
        <v>5232</v>
      </c>
      <c r="C49" s="282">
        <v>1461</v>
      </c>
      <c r="D49" s="299" t="s">
        <v>395</v>
      </c>
    </row>
    <row r="50" spans="1:4">
      <c r="A50" s="281"/>
      <c r="B50" s="282">
        <v>5238</v>
      </c>
      <c r="C50" s="282">
        <v>50</v>
      </c>
      <c r="D50" s="299" t="s">
        <v>396</v>
      </c>
    </row>
    <row r="51" spans="1:4" hidden="1">
      <c r="A51" s="294"/>
      <c r="B51" s="296">
        <v>6400</v>
      </c>
      <c r="C51" s="293"/>
      <c r="D51" s="286"/>
    </row>
    <row r="52" spans="1:4" ht="89.25">
      <c r="A52" s="294"/>
      <c r="B52" s="282">
        <v>5239</v>
      </c>
      <c r="C52" s="300">
        <v>-2700</v>
      </c>
      <c r="D52" s="286" t="s">
        <v>397</v>
      </c>
    </row>
    <row r="53" spans="1:4">
      <c r="A53" s="290"/>
      <c r="B53" s="291"/>
      <c r="C53" s="104"/>
      <c r="D53" s="301"/>
    </row>
    <row r="54" spans="1:4" ht="280.5">
      <c r="A54" s="127"/>
      <c r="B54" s="128" t="s">
        <v>25</v>
      </c>
      <c r="C54" s="117">
        <f>C12+C37</f>
        <v>6352</v>
      </c>
      <c r="D54" s="151" t="s">
        <v>422</v>
      </c>
    </row>
    <row r="55" spans="1:4">
      <c r="A55" s="55"/>
      <c r="B55" s="54"/>
      <c r="C55" s="53"/>
      <c r="D55" s="104"/>
    </row>
    <row r="56" spans="1:4">
      <c r="A56" s="108"/>
      <c r="B56" s="113"/>
    </row>
    <row r="57" spans="1:4">
      <c r="A57" s="108"/>
      <c r="B57" s="113"/>
    </row>
    <row r="58" spans="1:4">
      <c r="A58" s="108"/>
      <c r="B58" s="113"/>
    </row>
    <row r="59" spans="1:4">
      <c r="A59" s="108"/>
      <c r="B59" s="109"/>
    </row>
    <row r="60" spans="1:4">
      <c r="A60" s="108"/>
      <c r="B60" s="113"/>
    </row>
    <row r="61" spans="1:4">
      <c r="A61" s="108"/>
      <c r="B61" s="113"/>
    </row>
    <row r="62" spans="1:4">
      <c r="A62" s="108"/>
      <c r="B62" s="113"/>
    </row>
    <row r="63" spans="1:4">
      <c r="A63" s="108"/>
      <c r="B63" s="113"/>
    </row>
    <row r="64" spans="1:4">
      <c r="A64" s="108"/>
      <c r="B64" s="109"/>
    </row>
    <row r="65" spans="1:2">
      <c r="A65" s="108"/>
      <c r="B65" s="109"/>
    </row>
    <row r="66" spans="1:2">
      <c r="A66" s="108"/>
      <c r="B66" s="113"/>
    </row>
    <row r="67" spans="1:2">
      <c r="A67" s="108"/>
      <c r="B67" s="113"/>
    </row>
    <row r="68" spans="1:2">
      <c r="A68" s="108"/>
      <c r="B68" s="113"/>
    </row>
    <row r="69" spans="1:2">
      <c r="A69" s="108"/>
      <c r="B69" s="113"/>
    </row>
    <row r="70" spans="1:2">
      <c r="A70" s="108"/>
      <c r="B70" s="109"/>
    </row>
    <row r="71" spans="1:2">
      <c r="A71" s="108"/>
      <c r="B71" s="113"/>
    </row>
    <row r="72" spans="1:2">
      <c r="A72" s="108"/>
      <c r="B72" s="113"/>
    </row>
    <row r="73" spans="1:2">
      <c r="A73" s="108"/>
      <c r="B73" s="113"/>
    </row>
    <row r="74" spans="1:2">
      <c r="A74" s="108"/>
      <c r="B74" s="113"/>
    </row>
    <row r="75" spans="1:2">
      <c r="A75" s="108"/>
      <c r="B75" s="113"/>
    </row>
    <row r="76" spans="1:2">
      <c r="A76" s="108"/>
      <c r="B76" s="113"/>
    </row>
    <row r="77" spans="1:2">
      <c r="A77" s="108"/>
      <c r="B77" s="113"/>
    </row>
    <row r="78" spans="1:2">
      <c r="A78" s="108"/>
      <c r="B78" s="109"/>
    </row>
    <row r="79" spans="1:2">
      <c r="A79" s="108"/>
      <c r="B79" s="113"/>
    </row>
    <row r="80" spans="1:2">
      <c r="A80" s="108"/>
      <c r="B80" s="113"/>
    </row>
    <row r="81" spans="1:2">
      <c r="A81" s="108"/>
      <c r="B81" s="109"/>
    </row>
    <row r="82" spans="1:2">
      <c r="A82" s="108"/>
      <c r="B82" s="113"/>
    </row>
    <row r="83" spans="1:2">
      <c r="A83" s="108"/>
      <c r="B83" s="113"/>
    </row>
    <row r="84" spans="1:2">
      <c r="A84" s="108"/>
      <c r="B84" s="113"/>
    </row>
    <row r="85" spans="1:2">
      <c r="A85" s="108"/>
      <c r="B85" s="112"/>
    </row>
    <row r="86" spans="1:2">
      <c r="A86" s="108"/>
      <c r="B86" s="110"/>
    </row>
    <row r="87" spans="1:2">
      <c r="A87" s="108"/>
      <c r="B87" s="109"/>
    </row>
    <row r="88" spans="1:2">
      <c r="A88" s="108"/>
      <c r="B88" s="113"/>
    </row>
    <row r="89" spans="1:2">
      <c r="A89" s="108"/>
      <c r="B89" s="113"/>
    </row>
    <row r="90" spans="1:2">
      <c r="A90" s="108"/>
      <c r="B90" s="113"/>
    </row>
    <row r="91" spans="1:2">
      <c r="A91" s="108"/>
      <c r="B91" s="113"/>
    </row>
    <row r="92" spans="1:2">
      <c r="A92" s="108"/>
      <c r="B92" s="109"/>
    </row>
    <row r="93" spans="1:2">
      <c r="A93" s="108"/>
      <c r="B93" s="113"/>
    </row>
    <row r="94" spans="1:2">
      <c r="A94" s="108"/>
      <c r="B94" s="113"/>
    </row>
    <row r="95" spans="1:2">
      <c r="A95" s="108"/>
      <c r="B95" s="113"/>
    </row>
    <row r="96" spans="1:2">
      <c r="A96" s="108"/>
      <c r="B96" s="113"/>
    </row>
    <row r="97" spans="1:2">
      <c r="A97" s="108"/>
      <c r="B97" s="109"/>
    </row>
    <row r="98" spans="1:2">
      <c r="A98" s="108"/>
      <c r="B98" s="109"/>
    </row>
    <row r="99" spans="1:2">
      <c r="A99" s="108"/>
      <c r="B99" s="109"/>
    </row>
    <row r="100" spans="1:2">
      <c r="A100" s="108"/>
      <c r="B100" s="113"/>
    </row>
    <row r="101" spans="1:2">
      <c r="A101" s="108"/>
      <c r="B101" s="113"/>
    </row>
    <row r="102" spans="1:2">
      <c r="A102" s="108"/>
      <c r="B102" s="109"/>
    </row>
    <row r="103" spans="1:2">
      <c r="A103" s="108"/>
      <c r="B103" s="113"/>
    </row>
    <row r="104" spans="1:2">
      <c r="A104" s="108"/>
      <c r="B104" s="113"/>
    </row>
    <row r="105" spans="1:2">
      <c r="A105" s="108"/>
      <c r="B105" s="109"/>
    </row>
    <row r="106" spans="1:2">
      <c r="A106" s="108"/>
      <c r="B106" s="113"/>
    </row>
    <row r="107" spans="1:2">
      <c r="A107" s="108"/>
      <c r="B107" s="113"/>
    </row>
    <row r="108" spans="1:2">
      <c r="A108" s="108"/>
      <c r="B108" s="110"/>
    </row>
    <row r="109" spans="1:2">
      <c r="A109" s="108"/>
      <c r="B109" s="109"/>
    </row>
    <row r="110" spans="1:2">
      <c r="A110" s="108"/>
      <c r="B110" s="109"/>
    </row>
    <row r="111" spans="1:2">
      <c r="A111" s="108"/>
      <c r="B111" s="111"/>
    </row>
    <row r="112" spans="1:2">
      <c r="A112" s="108"/>
      <c r="B112" s="112"/>
    </row>
    <row r="113" spans="1:2">
      <c r="A113" s="108"/>
      <c r="B113" s="110"/>
    </row>
    <row r="114" spans="1:2">
      <c r="A114" s="108"/>
      <c r="B114" s="109"/>
    </row>
    <row r="115" spans="1:2">
      <c r="A115" s="108"/>
      <c r="B115" s="113"/>
    </row>
    <row r="116" spans="1:2">
      <c r="A116" s="108"/>
      <c r="B116" s="113"/>
    </row>
    <row r="117" spans="1:2">
      <c r="A117" s="108"/>
      <c r="B117" s="113"/>
    </row>
    <row r="118" spans="1:2">
      <c r="A118" s="108"/>
      <c r="B118" s="113"/>
    </row>
    <row r="119" spans="1:2">
      <c r="A119" s="108"/>
      <c r="B119" s="113"/>
    </row>
    <row r="120" spans="1:2">
      <c r="A120" s="108"/>
      <c r="B120" s="113"/>
    </row>
    <row r="121" spans="1:2">
      <c r="A121" s="108"/>
      <c r="B121" s="113"/>
    </row>
    <row r="122" spans="1:2">
      <c r="A122" s="108"/>
      <c r="B122" s="113"/>
    </row>
    <row r="123" spans="1:2">
      <c r="A123" s="108"/>
      <c r="B123" s="113"/>
    </row>
    <row r="124" spans="1:2">
      <c r="A124" s="108"/>
      <c r="B124" s="109"/>
    </row>
    <row r="125" spans="1:2">
      <c r="A125" s="108"/>
      <c r="B125" s="113"/>
    </row>
    <row r="126" spans="1:2">
      <c r="A126" s="108"/>
      <c r="B126" s="113"/>
    </row>
    <row r="127" spans="1:2">
      <c r="A127" s="108"/>
      <c r="B127" s="113"/>
    </row>
    <row r="128" spans="1:2">
      <c r="A128" s="108"/>
      <c r="B128" s="109"/>
    </row>
    <row r="129" spans="1:2">
      <c r="A129" s="108"/>
      <c r="B129" s="113"/>
    </row>
    <row r="130" spans="1:2">
      <c r="A130" s="108"/>
      <c r="B130" s="113"/>
    </row>
    <row r="131" spans="1:2">
      <c r="A131" s="108"/>
      <c r="B131" s="109"/>
    </row>
    <row r="132" spans="1:2">
      <c r="A132" s="108"/>
      <c r="B132" s="109"/>
    </row>
    <row r="133" spans="1:2">
      <c r="A133" s="108"/>
      <c r="B133" s="113"/>
    </row>
    <row r="134" spans="1:2">
      <c r="A134" s="108"/>
      <c r="B134" s="113"/>
    </row>
    <row r="135" spans="1:2">
      <c r="A135" s="108"/>
      <c r="B135" s="110"/>
    </row>
    <row r="136" spans="1:2">
      <c r="A136" s="108"/>
      <c r="B136" s="109"/>
    </row>
    <row r="137" spans="1:2">
      <c r="A137" s="108"/>
      <c r="B137" s="113"/>
    </row>
    <row r="138" spans="1:2">
      <c r="A138" s="108"/>
      <c r="B138" s="113"/>
    </row>
    <row r="139" spans="1:2">
      <c r="A139" s="108"/>
      <c r="B139" s="113"/>
    </row>
    <row r="140" spans="1:2">
      <c r="A140" s="108"/>
      <c r="B140" s="113"/>
    </row>
    <row r="141" spans="1:2">
      <c r="A141" s="108"/>
      <c r="B141" s="113"/>
    </row>
    <row r="142" spans="1:2">
      <c r="A142" s="108"/>
      <c r="B142" s="113"/>
    </row>
    <row r="143" spans="1:2">
      <c r="A143" s="108"/>
      <c r="B143" s="113"/>
    </row>
    <row r="144" spans="1:2">
      <c r="A144" s="108"/>
      <c r="B144" s="110"/>
    </row>
    <row r="145" spans="1:2">
      <c r="A145" s="108"/>
      <c r="B145" s="110"/>
    </row>
    <row r="146" spans="1:2">
      <c r="A146" s="108"/>
      <c r="B146" s="110"/>
    </row>
    <row r="147" spans="1:2">
      <c r="A147" s="108"/>
      <c r="B147" s="109"/>
    </row>
    <row r="148" spans="1:2">
      <c r="A148" s="108"/>
      <c r="B148" s="113"/>
    </row>
    <row r="149" spans="1:2">
      <c r="A149" s="108"/>
      <c r="B149" s="113"/>
    </row>
    <row r="150" spans="1:2">
      <c r="A150" s="108"/>
      <c r="B150" s="113"/>
    </row>
    <row r="151" spans="1:2">
      <c r="A151" s="108"/>
      <c r="B151" s="113"/>
    </row>
    <row r="152" spans="1:2">
      <c r="A152" s="108"/>
      <c r="B152" s="113"/>
    </row>
    <row r="153" spans="1:2">
      <c r="A153" s="108"/>
      <c r="B153" s="113"/>
    </row>
    <row r="154" spans="1:2">
      <c r="A154" s="108"/>
      <c r="B154" s="113"/>
    </row>
    <row r="155" spans="1:2">
      <c r="A155" s="108"/>
      <c r="B155" s="113"/>
    </row>
    <row r="156" spans="1:2">
      <c r="A156" s="108"/>
      <c r="B156" s="113"/>
    </row>
    <row r="157" spans="1:2">
      <c r="A157" s="108"/>
      <c r="B157" s="109"/>
    </row>
    <row r="158" spans="1:2">
      <c r="A158" s="108"/>
      <c r="B158" s="110"/>
    </row>
    <row r="159" spans="1:2">
      <c r="A159" s="108"/>
      <c r="B159" s="109"/>
    </row>
    <row r="160" spans="1:2">
      <c r="A160" s="108"/>
      <c r="B160" s="109"/>
    </row>
    <row r="161" spans="1:2">
      <c r="A161" s="108"/>
      <c r="B161" s="109"/>
    </row>
    <row r="162" spans="1:2">
      <c r="A162" s="108"/>
      <c r="B162" s="109"/>
    </row>
    <row r="163" spans="1:2">
      <c r="A163" s="108"/>
      <c r="B163" s="109"/>
    </row>
    <row r="164" spans="1:2">
      <c r="A164" s="108"/>
      <c r="B164" s="110"/>
    </row>
    <row r="165" spans="1:2">
      <c r="A165" s="108"/>
      <c r="B165" s="109"/>
    </row>
    <row r="166" spans="1:2">
      <c r="A166" s="108"/>
      <c r="B166" s="109"/>
    </row>
    <row r="167" spans="1:2">
      <c r="A167" s="108"/>
      <c r="B167" s="109"/>
    </row>
    <row r="168" spans="1:2">
      <c r="A168" s="108"/>
      <c r="B168" s="110"/>
    </row>
    <row r="169" spans="1:2">
      <c r="A169" s="108"/>
      <c r="B169" s="109"/>
    </row>
    <row r="170" spans="1:2">
      <c r="A170" s="108"/>
      <c r="B170" s="113"/>
    </row>
    <row r="171" spans="1:2">
      <c r="A171" s="108"/>
      <c r="B171" s="113"/>
    </row>
    <row r="172" spans="1:2">
      <c r="A172" s="108"/>
      <c r="B172" s="109"/>
    </row>
    <row r="173" spans="1:2">
      <c r="A173" s="108"/>
      <c r="B173" s="113"/>
    </row>
    <row r="174" spans="1:2">
      <c r="A174" s="108"/>
      <c r="B174" s="113"/>
    </row>
    <row r="175" spans="1:2">
      <c r="A175" s="108"/>
      <c r="B175" s="110"/>
    </row>
    <row r="176" spans="1:2">
      <c r="A176" s="108"/>
      <c r="B176" s="109"/>
    </row>
    <row r="177" spans="1:2">
      <c r="A177" s="108"/>
      <c r="B177" s="109"/>
    </row>
    <row r="178" spans="1:2">
      <c r="A178" s="108"/>
      <c r="B178" s="109"/>
    </row>
    <row r="179" spans="1:2">
      <c r="A179" s="108"/>
      <c r="B179" s="112"/>
    </row>
    <row r="180" spans="1:2">
      <c r="A180" s="108"/>
      <c r="B180" s="110"/>
    </row>
    <row r="181" spans="1:2">
      <c r="A181" s="108"/>
      <c r="B181" s="109"/>
    </row>
    <row r="182" spans="1:2">
      <c r="A182" s="108"/>
      <c r="B182" s="113"/>
    </row>
    <row r="183" spans="1:2">
      <c r="A183" s="108"/>
      <c r="B183" s="113"/>
    </row>
    <row r="184" spans="1:2">
      <c r="A184" s="108"/>
      <c r="B184" s="109"/>
    </row>
    <row r="185" spans="1:2">
      <c r="A185" s="108"/>
      <c r="B185" s="113"/>
    </row>
    <row r="186" spans="1:2">
      <c r="A186" s="108"/>
      <c r="B186" s="113"/>
    </row>
    <row r="187" spans="1:2">
      <c r="A187" s="108"/>
      <c r="B187" s="110"/>
    </row>
    <row r="188" spans="1:2">
      <c r="A188" s="108"/>
      <c r="B188" s="109"/>
    </row>
    <row r="189" spans="1:2">
      <c r="A189" s="108"/>
      <c r="B189" s="109"/>
    </row>
    <row r="190" spans="1:2">
      <c r="A190" s="108"/>
      <c r="B190" s="109"/>
    </row>
    <row r="191" spans="1:2">
      <c r="A191" s="108"/>
      <c r="B191" s="109"/>
    </row>
    <row r="192" spans="1:2">
      <c r="A192" s="108"/>
      <c r="B192" s="109"/>
    </row>
    <row r="193" spans="1:2">
      <c r="A193" s="108"/>
      <c r="B193" s="110"/>
    </row>
    <row r="194" spans="1:2">
      <c r="A194" s="108"/>
      <c r="B194" s="109"/>
    </row>
    <row r="195" spans="1:2">
      <c r="A195" s="108"/>
      <c r="B195" s="113"/>
    </row>
    <row r="196" spans="1:2">
      <c r="A196" s="108"/>
      <c r="B196" s="114"/>
    </row>
    <row r="197" spans="1:2">
      <c r="A197" s="108"/>
      <c r="B197" s="114"/>
    </row>
    <row r="198" spans="1:2">
      <c r="A198" s="108"/>
      <c r="B198" s="114"/>
    </row>
    <row r="199" spans="1:2">
      <c r="A199" s="108"/>
      <c r="B199" s="114"/>
    </row>
    <row r="200" spans="1:2">
      <c r="A200" s="108"/>
      <c r="B200" s="114"/>
    </row>
    <row r="201" spans="1:2">
      <c r="A201" s="108"/>
      <c r="B201" s="114"/>
    </row>
    <row r="202" spans="1:2">
      <c r="A202" s="108"/>
      <c r="B202" s="98"/>
    </row>
    <row r="203" spans="1:2">
      <c r="A203" s="108"/>
      <c r="B203" s="98"/>
    </row>
    <row r="204" spans="1:2">
      <c r="A204" s="108"/>
      <c r="B204" s="98"/>
    </row>
    <row r="205" spans="1:2">
      <c r="A205" s="108"/>
      <c r="B205" s="98"/>
    </row>
    <row r="206" spans="1:2">
      <c r="A206" s="108"/>
      <c r="B206" s="98"/>
    </row>
    <row r="207" spans="1:2">
      <c r="A207" s="108"/>
      <c r="B207" s="98"/>
    </row>
    <row r="208" spans="1:2">
      <c r="A208" s="108"/>
      <c r="B208" s="98"/>
    </row>
    <row r="209" spans="1:2">
      <c r="A209" s="108"/>
      <c r="B209" s="98"/>
    </row>
    <row r="210" spans="1:2">
      <c r="A210" s="108"/>
      <c r="B210" s="98"/>
    </row>
    <row r="211" spans="1:2">
      <c r="A211" s="108"/>
      <c r="B211" s="98"/>
    </row>
    <row r="212" spans="1:2">
      <c r="A212" s="108"/>
      <c r="B212" s="98"/>
    </row>
    <row r="213" spans="1:2">
      <c r="A213" s="108"/>
      <c r="B213" s="98"/>
    </row>
    <row r="214" spans="1:2">
      <c r="A214" s="108"/>
      <c r="B214" s="98"/>
    </row>
    <row r="215" spans="1:2">
      <c r="A215" s="108"/>
      <c r="B215" s="98"/>
    </row>
    <row r="216" spans="1:2">
      <c r="A216" s="108"/>
      <c r="B216" s="98"/>
    </row>
    <row r="217" spans="1:2">
      <c r="A217" s="108"/>
      <c r="B217" s="98"/>
    </row>
    <row r="218" spans="1:2">
      <c r="A218" s="108"/>
      <c r="B218" s="98"/>
    </row>
    <row r="219" spans="1:2">
      <c r="A219" s="108"/>
      <c r="B219" s="98"/>
    </row>
    <row r="220" spans="1:2">
      <c r="A220" s="108"/>
      <c r="B220" s="98"/>
    </row>
    <row r="221" spans="1:2">
      <c r="A221" s="108"/>
      <c r="B221" s="98"/>
    </row>
    <row r="222" spans="1:2">
      <c r="A222" s="108"/>
      <c r="B222" s="98"/>
    </row>
    <row r="223" spans="1:2">
      <c r="A223" s="108"/>
      <c r="B223" s="98"/>
    </row>
    <row r="224" spans="1:2">
      <c r="A224" s="108"/>
      <c r="B224" s="98"/>
    </row>
    <row r="225" spans="1:2">
      <c r="A225" s="108"/>
      <c r="B225" s="98"/>
    </row>
    <row r="226" spans="1:2">
      <c r="A226" s="108"/>
      <c r="B226" s="98"/>
    </row>
    <row r="227" spans="1:2">
      <c r="A227" s="108"/>
      <c r="B227" s="98"/>
    </row>
    <row r="228" spans="1:2">
      <c r="A228" s="108"/>
      <c r="B228" s="98"/>
    </row>
    <row r="229" spans="1:2">
      <c r="A229" s="108"/>
      <c r="B229" s="98"/>
    </row>
    <row r="230" spans="1:2">
      <c r="A230" s="108"/>
      <c r="B230" s="98"/>
    </row>
    <row r="231" spans="1:2">
      <c r="A231" s="108"/>
      <c r="B231" s="98"/>
    </row>
    <row r="232" spans="1:2">
      <c r="A232" s="108"/>
      <c r="B232" s="98"/>
    </row>
    <row r="233" spans="1:2">
      <c r="A233" s="108"/>
      <c r="B233" s="98"/>
    </row>
    <row r="234" spans="1:2">
      <c r="A234" s="108"/>
      <c r="B234" s="98"/>
    </row>
    <row r="235" spans="1:2">
      <c r="A235" s="108"/>
      <c r="B235" s="98"/>
    </row>
    <row r="236" spans="1:2">
      <c r="A236" s="108"/>
      <c r="B236" s="98"/>
    </row>
    <row r="237" spans="1:2">
      <c r="A237" s="108"/>
      <c r="B237" s="98"/>
    </row>
    <row r="238" spans="1:2">
      <c r="A238" s="108"/>
      <c r="B238" s="98"/>
    </row>
    <row r="239" spans="1:2">
      <c r="A239" s="108"/>
      <c r="B239" s="98"/>
    </row>
    <row r="240" spans="1:2">
      <c r="A240" s="108"/>
      <c r="B240" s="98"/>
    </row>
    <row r="241" spans="1:2">
      <c r="A241" s="108"/>
      <c r="B241" s="98"/>
    </row>
    <row r="242" spans="1:2">
      <c r="A242" s="108"/>
      <c r="B242" s="98"/>
    </row>
    <row r="243" spans="1:2">
      <c r="A243" s="108"/>
      <c r="B243" s="98"/>
    </row>
    <row r="244" spans="1:2">
      <c r="A244" s="108"/>
      <c r="B244" s="98"/>
    </row>
    <row r="245" spans="1:2">
      <c r="A245" s="108"/>
      <c r="B245" s="98"/>
    </row>
    <row r="246" spans="1:2">
      <c r="A246" s="108"/>
      <c r="B246" s="98"/>
    </row>
    <row r="247" spans="1:2">
      <c r="A247" s="108"/>
      <c r="B247" s="98"/>
    </row>
    <row r="248" spans="1:2">
      <c r="A248" s="108"/>
      <c r="B248" s="98"/>
    </row>
    <row r="249" spans="1:2">
      <c r="A249" s="108"/>
      <c r="B249" s="98"/>
    </row>
    <row r="250" spans="1:2">
      <c r="A250" s="108"/>
      <c r="B250" s="98"/>
    </row>
    <row r="251" spans="1:2">
      <c r="A251" s="108"/>
      <c r="B251" s="98"/>
    </row>
    <row r="252" spans="1:2">
      <c r="A252" s="108"/>
      <c r="B252" s="98"/>
    </row>
    <row r="253" spans="1:2">
      <c r="A253" s="108"/>
      <c r="B253" s="98"/>
    </row>
    <row r="254" spans="1:2">
      <c r="A254" s="108"/>
      <c r="B254" s="98"/>
    </row>
    <row r="255" spans="1:2">
      <c r="A255" s="108"/>
      <c r="B255" s="98"/>
    </row>
    <row r="256" spans="1:2">
      <c r="A256" s="108"/>
      <c r="B256" s="98"/>
    </row>
    <row r="257" spans="1:2">
      <c r="A257" s="108"/>
      <c r="B257" s="98"/>
    </row>
    <row r="258" spans="1:2">
      <c r="A258" s="108"/>
      <c r="B258" s="98"/>
    </row>
    <row r="259" spans="1:2">
      <c r="A259" s="108"/>
      <c r="B259" s="98"/>
    </row>
    <row r="260" spans="1:2">
      <c r="A260" s="108"/>
      <c r="B260" s="98"/>
    </row>
    <row r="261" spans="1:2">
      <c r="A261" s="108"/>
      <c r="B261" s="98"/>
    </row>
    <row r="262" spans="1:2">
      <c r="A262" s="108"/>
      <c r="B262" s="98"/>
    </row>
    <row r="263" spans="1:2">
      <c r="A263" s="108"/>
      <c r="B263" s="98"/>
    </row>
    <row r="264" spans="1:2">
      <c r="A264" s="108"/>
      <c r="B264" s="98"/>
    </row>
    <row r="265" spans="1:2">
      <c r="A265" s="108"/>
      <c r="B265" s="98"/>
    </row>
    <row r="266" spans="1:2">
      <c r="A266" s="108"/>
      <c r="B266" s="98"/>
    </row>
    <row r="267" spans="1:2">
      <c r="A267" s="108"/>
      <c r="B267" s="98"/>
    </row>
    <row r="268" spans="1:2">
      <c r="A268" s="108"/>
      <c r="B268" s="98"/>
    </row>
    <row r="269" spans="1:2">
      <c r="A269" s="108"/>
      <c r="B269" s="98"/>
    </row>
    <row r="270" spans="1:2">
      <c r="A270" s="108"/>
      <c r="B270" s="98"/>
    </row>
    <row r="271" spans="1:2">
      <c r="A271" s="108"/>
      <c r="B271" s="98"/>
    </row>
    <row r="272" spans="1:2">
      <c r="A272" s="108"/>
      <c r="B272" s="98"/>
    </row>
    <row r="273" spans="1:2">
      <c r="A273" s="108"/>
      <c r="B273" s="98"/>
    </row>
    <row r="274" spans="1:2">
      <c r="A274" s="108"/>
      <c r="B274" s="98"/>
    </row>
    <row r="275" spans="1:2">
      <c r="A275" s="108"/>
      <c r="B275" s="98"/>
    </row>
    <row r="276" spans="1:2">
      <c r="A276" s="108"/>
      <c r="B276" s="98"/>
    </row>
    <row r="277" spans="1:2">
      <c r="A277" s="108"/>
      <c r="B277" s="98"/>
    </row>
    <row r="278" spans="1:2">
      <c r="A278" s="108"/>
      <c r="B278" s="98"/>
    </row>
    <row r="279" spans="1:2">
      <c r="A279" s="108"/>
      <c r="B279" s="98"/>
    </row>
    <row r="280" spans="1:2">
      <c r="A280" s="108"/>
      <c r="B280" s="98"/>
    </row>
    <row r="281" spans="1:2">
      <c r="A281" s="108"/>
      <c r="B281" s="98"/>
    </row>
    <row r="282" spans="1:2">
      <c r="A282" s="108"/>
      <c r="B282" s="98"/>
    </row>
    <row r="283" spans="1:2">
      <c r="A283" s="108"/>
      <c r="B283" s="98"/>
    </row>
    <row r="284" spans="1:2">
      <c r="A284" s="108"/>
      <c r="B284" s="98"/>
    </row>
    <row r="285" spans="1:2">
      <c r="A285" s="108"/>
      <c r="B285" s="98"/>
    </row>
    <row r="286" spans="1:2">
      <c r="A286" s="108"/>
      <c r="B286" s="98"/>
    </row>
    <row r="287" spans="1:2">
      <c r="A287" s="108"/>
      <c r="B287" s="98"/>
    </row>
    <row r="288" spans="1:2">
      <c r="A288" s="108"/>
      <c r="B288" s="98"/>
    </row>
    <row r="289" spans="1:2">
      <c r="A289" s="108"/>
      <c r="B289" s="98"/>
    </row>
    <row r="290" spans="1:2">
      <c r="A290" s="108"/>
      <c r="B290" s="98"/>
    </row>
    <row r="291" spans="1:2">
      <c r="A291" s="108"/>
      <c r="B291" s="98"/>
    </row>
    <row r="292" spans="1:2">
      <c r="A292" s="108"/>
      <c r="B292" s="98"/>
    </row>
    <row r="293" spans="1:2">
      <c r="A293" s="108"/>
      <c r="B293" s="98"/>
    </row>
    <row r="294" spans="1:2">
      <c r="A294" s="108"/>
      <c r="B294" s="98"/>
    </row>
    <row r="295" spans="1:2">
      <c r="A295" s="108"/>
      <c r="B295" s="98"/>
    </row>
    <row r="296" spans="1:2">
      <c r="A296" s="108"/>
      <c r="B296" s="98"/>
    </row>
    <row r="297" spans="1:2">
      <c r="A297" s="108"/>
      <c r="B297" s="98"/>
    </row>
    <row r="298" spans="1:2">
      <c r="A298" s="108"/>
      <c r="B298" s="98"/>
    </row>
    <row r="299" spans="1:2">
      <c r="A299" s="108"/>
      <c r="B299" s="98"/>
    </row>
    <row r="300" spans="1:2">
      <c r="A300" s="108"/>
      <c r="B300" s="98"/>
    </row>
    <row r="301" spans="1:2">
      <c r="A301" s="108"/>
      <c r="B301" s="98"/>
    </row>
    <row r="302" spans="1:2">
      <c r="A302" s="108"/>
      <c r="B302" s="98"/>
    </row>
    <row r="303" spans="1:2">
      <c r="A303" s="108"/>
      <c r="B303" s="98"/>
    </row>
    <row r="304" spans="1:2">
      <c r="A304" s="108"/>
      <c r="B304" s="98"/>
    </row>
    <row r="305" spans="1:2">
      <c r="A305" s="108"/>
      <c r="B305" s="98"/>
    </row>
    <row r="306" spans="1:2">
      <c r="A306" s="108"/>
      <c r="B306" s="98"/>
    </row>
    <row r="307" spans="1:2">
      <c r="A307" s="108"/>
      <c r="B307" s="98"/>
    </row>
    <row r="308" spans="1:2">
      <c r="A308" s="108"/>
      <c r="B308" s="98"/>
    </row>
    <row r="309" spans="1:2">
      <c r="A309" s="108"/>
      <c r="B309" s="98"/>
    </row>
    <row r="310" spans="1:2">
      <c r="A310" s="108"/>
      <c r="B310" s="98"/>
    </row>
    <row r="311" spans="1:2">
      <c r="A311" s="108"/>
      <c r="B311" s="98"/>
    </row>
    <row r="312" spans="1:2">
      <c r="A312" s="108"/>
      <c r="B312" s="98"/>
    </row>
    <row r="313" spans="1:2">
      <c r="A313" s="108"/>
      <c r="B313" s="98"/>
    </row>
    <row r="314" spans="1:2">
      <c r="A314" s="108"/>
      <c r="B314" s="98"/>
    </row>
    <row r="315" spans="1:2">
      <c r="A315" s="108"/>
      <c r="B315" s="98"/>
    </row>
    <row r="316" spans="1:2">
      <c r="A316" s="108"/>
      <c r="B316" s="98"/>
    </row>
    <row r="317" spans="1:2">
      <c r="A317" s="108"/>
      <c r="B317" s="98"/>
    </row>
    <row r="318" spans="1:2">
      <c r="A318" s="108"/>
      <c r="B318" s="98"/>
    </row>
    <row r="319" spans="1:2">
      <c r="A319" s="108"/>
      <c r="B319" s="98"/>
    </row>
    <row r="320" spans="1:2">
      <c r="A320" s="108"/>
      <c r="B320" s="98"/>
    </row>
    <row r="321" spans="1:2">
      <c r="A321" s="108"/>
      <c r="B321" s="98"/>
    </row>
    <row r="322" spans="1:2">
      <c r="A322" s="108"/>
      <c r="B322" s="98"/>
    </row>
    <row r="323" spans="1:2">
      <c r="A323" s="108"/>
      <c r="B323" s="98"/>
    </row>
    <row r="324" spans="1:2">
      <c r="A324" s="108"/>
      <c r="B324" s="98"/>
    </row>
    <row r="325" spans="1:2">
      <c r="A325" s="108"/>
      <c r="B325" s="98"/>
    </row>
    <row r="326" spans="1:2">
      <c r="A326" s="108"/>
      <c r="B326" s="98"/>
    </row>
    <row r="327" spans="1:2">
      <c r="A327" s="108"/>
      <c r="B327" s="98"/>
    </row>
    <row r="328" spans="1:2">
      <c r="A328" s="108"/>
      <c r="B328" s="98"/>
    </row>
    <row r="329" spans="1:2">
      <c r="A329" s="108"/>
      <c r="B329" s="98"/>
    </row>
    <row r="330" spans="1:2">
      <c r="A330" s="108"/>
      <c r="B330" s="98"/>
    </row>
    <row r="331" spans="1:2">
      <c r="A331" s="108"/>
      <c r="B331" s="98"/>
    </row>
    <row r="332" spans="1:2">
      <c r="A332" s="108"/>
      <c r="B332" s="98"/>
    </row>
    <row r="333" spans="1:2">
      <c r="A333" s="108"/>
      <c r="B333" s="98"/>
    </row>
    <row r="334" spans="1:2">
      <c r="A334" s="108"/>
      <c r="B334" s="98"/>
    </row>
    <row r="335" spans="1:2">
      <c r="A335" s="108"/>
      <c r="B335" s="98"/>
    </row>
    <row r="336" spans="1:2">
      <c r="A336" s="108"/>
      <c r="B336" s="98"/>
    </row>
    <row r="337" spans="1:2">
      <c r="A337" s="108"/>
      <c r="B337" s="98"/>
    </row>
    <row r="338" spans="1:2">
      <c r="A338" s="108"/>
      <c r="B338" s="98"/>
    </row>
    <row r="339" spans="1:2">
      <c r="A339" s="108"/>
      <c r="B339" s="98"/>
    </row>
    <row r="340" spans="1:2">
      <c r="A340" s="108"/>
      <c r="B340" s="98"/>
    </row>
    <row r="341" spans="1:2">
      <c r="A341" s="108"/>
      <c r="B341" s="98"/>
    </row>
    <row r="342" spans="1:2">
      <c r="A342" s="108"/>
      <c r="B342" s="98"/>
    </row>
    <row r="343" spans="1:2">
      <c r="A343" s="108"/>
      <c r="B343" s="98"/>
    </row>
    <row r="344" spans="1:2">
      <c r="A344" s="108"/>
      <c r="B344" s="98"/>
    </row>
    <row r="345" spans="1:2">
      <c r="A345" s="108"/>
      <c r="B345" s="98"/>
    </row>
    <row r="346" spans="1:2">
      <c r="A346" s="108"/>
      <c r="B346" s="98"/>
    </row>
    <row r="347" spans="1:2">
      <c r="A347" s="108"/>
      <c r="B347" s="98"/>
    </row>
    <row r="348" spans="1:2">
      <c r="A348" s="108"/>
      <c r="B348" s="98"/>
    </row>
    <row r="349" spans="1:2">
      <c r="A349" s="108"/>
      <c r="B349" s="98"/>
    </row>
    <row r="350" spans="1:2">
      <c r="A350" s="108"/>
      <c r="B350" s="98"/>
    </row>
    <row r="351" spans="1:2">
      <c r="A351" s="108"/>
      <c r="B351" s="98"/>
    </row>
    <row r="352" spans="1:2">
      <c r="A352" s="108"/>
      <c r="B352" s="98"/>
    </row>
    <row r="353" spans="1:2">
      <c r="A353" s="108"/>
      <c r="B353" s="98"/>
    </row>
    <row r="354" spans="1:2">
      <c r="A354" s="108"/>
      <c r="B354" s="98"/>
    </row>
    <row r="355" spans="1:2">
      <c r="A355" s="108"/>
      <c r="B355" s="98"/>
    </row>
    <row r="356" spans="1:2">
      <c r="A356" s="108"/>
      <c r="B356" s="98"/>
    </row>
    <row r="357" spans="1:2">
      <c r="A357" s="108"/>
      <c r="B357" s="98"/>
    </row>
    <row r="358" spans="1:2">
      <c r="A358" s="108"/>
      <c r="B358" s="98"/>
    </row>
    <row r="359" spans="1:2">
      <c r="A359" s="108"/>
      <c r="B359" s="98"/>
    </row>
    <row r="360" spans="1:2">
      <c r="A360" s="108"/>
      <c r="B360" s="98"/>
    </row>
    <row r="361" spans="1:2">
      <c r="A361" s="108"/>
      <c r="B361" s="98"/>
    </row>
  </sheetData>
  <mergeCells count="2">
    <mergeCell ref="D13:D14"/>
    <mergeCell ref="D38:D39"/>
  </mergeCells>
  <dataValidations count="1">
    <dataValidation type="list" allowBlank="1" showInputMessage="1" showErrorMessage="1" sqref="C65077 IX65077 ST65077 ACP65077 AML65077 AWH65077 BGD65077 BPZ65077 BZV65077 CJR65077 CTN65077 DDJ65077 DNF65077 DXB65077 EGX65077 EQT65077 FAP65077 FKL65077 FUH65077 GED65077 GNZ65077 GXV65077 HHR65077 HRN65077 IBJ65077 ILF65077 IVB65077 JEX65077 JOT65077 JYP65077 KIL65077 KSH65077 LCD65077 LLZ65077 LVV65077 MFR65077 MPN65077 MZJ65077 NJF65077 NTB65077 OCX65077 OMT65077 OWP65077 PGL65077 PQH65077 QAD65077 QJZ65077 QTV65077 RDR65077 RNN65077 RXJ65077 SHF65077 SRB65077 TAX65077 TKT65077 TUP65077 UEL65077 UOH65077 UYD65077 VHZ65077 VRV65077 WBR65077 WLN65077 WVJ65077 C130613 IX130613 ST130613 ACP130613 AML130613 AWH130613 BGD130613 BPZ130613 BZV130613 CJR130613 CTN130613 DDJ130613 DNF130613 DXB130613 EGX130613 EQT130613 FAP130613 FKL130613 FUH130613 GED130613 GNZ130613 GXV130613 HHR130613 HRN130613 IBJ130613 ILF130613 IVB130613 JEX130613 JOT130613 JYP130613 KIL130613 KSH130613 LCD130613 LLZ130613 LVV130613 MFR130613 MPN130613 MZJ130613 NJF130613 NTB130613 OCX130613 OMT130613 OWP130613 PGL130613 PQH130613 QAD130613 QJZ130613 QTV130613 RDR130613 RNN130613 RXJ130613 SHF130613 SRB130613 TAX130613 TKT130613 TUP130613 UEL130613 UOH130613 UYD130613 VHZ130613 VRV130613 WBR130613 WLN130613 WVJ130613 C196149 IX196149 ST196149 ACP196149 AML196149 AWH196149 BGD196149 BPZ196149 BZV196149 CJR196149 CTN196149 DDJ196149 DNF196149 DXB196149 EGX196149 EQT196149 FAP196149 FKL196149 FUH196149 GED196149 GNZ196149 GXV196149 HHR196149 HRN196149 IBJ196149 ILF196149 IVB196149 JEX196149 JOT196149 JYP196149 KIL196149 KSH196149 LCD196149 LLZ196149 LVV196149 MFR196149 MPN196149 MZJ196149 NJF196149 NTB196149 OCX196149 OMT196149 OWP196149 PGL196149 PQH196149 QAD196149 QJZ196149 QTV196149 RDR196149 RNN196149 RXJ196149 SHF196149 SRB196149 TAX196149 TKT196149 TUP196149 UEL196149 UOH196149 UYD196149 VHZ196149 VRV196149 WBR196149 WLN196149 WVJ196149 C261685 IX261685 ST261685 ACP261685 AML261685 AWH261685 BGD261685 BPZ261685 BZV261685 CJR261685 CTN261685 DDJ261685 DNF261685 DXB261685 EGX261685 EQT261685 FAP261685 FKL261685 FUH261685 GED261685 GNZ261685 GXV261685 HHR261685 HRN261685 IBJ261685 ILF261685 IVB261685 JEX261685 JOT261685 JYP261685 KIL261685 KSH261685 LCD261685 LLZ261685 LVV261685 MFR261685 MPN261685 MZJ261685 NJF261685 NTB261685 OCX261685 OMT261685 OWP261685 PGL261685 PQH261685 QAD261685 QJZ261685 QTV261685 RDR261685 RNN261685 RXJ261685 SHF261685 SRB261685 TAX261685 TKT261685 TUP261685 UEL261685 UOH261685 UYD261685 VHZ261685 VRV261685 WBR261685 WLN261685 WVJ261685 C327221 IX327221 ST327221 ACP327221 AML327221 AWH327221 BGD327221 BPZ327221 BZV327221 CJR327221 CTN327221 DDJ327221 DNF327221 DXB327221 EGX327221 EQT327221 FAP327221 FKL327221 FUH327221 GED327221 GNZ327221 GXV327221 HHR327221 HRN327221 IBJ327221 ILF327221 IVB327221 JEX327221 JOT327221 JYP327221 KIL327221 KSH327221 LCD327221 LLZ327221 LVV327221 MFR327221 MPN327221 MZJ327221 NJF327221 NTB327221 OCX327221 OMT327221 OWP327221 PGL327221 PQH327221 QAD327221 QJZ327221 QTV327221 RDR327221 RNN327221 RXJ327221 SHF327221 SRB327221 TAX327221 TKT327221 TUP327221 UEL327221 UOH327221 UYD327221 VHZ327221 VRV327221 WBR327221 WLN327221 WVJ327221 C392757 IX392757 ST392757 ACP392757 AML392757 AWH392757 BGD392757 BPZ392757 BZV392757 CJR392757 CTN392757 DDJ392757 DNF392757 DXB392757 EGX392757 EQT392757 FAP392757 FKL392757 FUH392757 GED392757 GNZ392757 GXV392757 HHR392757 HRN392757 IBJ392757 ILF392757 IVB392757 JEX392757 JOT392757 JYP392757 KIL392757 KSH392757 LCD392757 LLZ392757 LVV392757 MFR392757 MPN392757 MZJ392757 NJF392757 NTB392757 OCX392757 OMT392757 OWP392757 PGL392757 PQH392757 QAD392757 QJZ392757 QTV392757 RDR392757 RNN392757 RXJ392757 SHF392757 SRB392757 TAX392757 TKT392757 TUP392757 UEL392757 UOH392757 UYD392757 VHZ392757 VRV392757 WBR392757 WLN392757 WVJ392757 C458293 IX458293 ST458293 ACP458293 AML458293 AWH458293 BGD458293 BPZ458293 BZV458293 CJR458293 CTN458293 DDJ458293 DNF458293 DXB458293 EGX458293 EQT458293 FAP458293 FKL458293 FUH458293 GED458293 GNZ458293 GXV458293 HHR458293 HRN458293 IBJ458293 ILF458293 IVB458293 JEX458293 JOT458293 JYP458293 KIL458293 KSH458293 LCD458293 LLZ458293 LVV458293 MFR458293 MPN458293 MZJ458293 NJF458293 NTB458293 OCX458293 OMT458293 OWP458293 PGL458293 PQH458293 QAD458293 QJZ458293 QTV458293 RDR458293 RNN458293 RXJ458293 SHF458293 SRB458293 TAX458293 TKT458293 TUP458293 UEL458293 UOH458293 UYD458293 VHZ458293 VRV458293 WBR458293 WLN458293 WVJ458293 C523829 IX523829 ST523829 ACP523829 AML523829 AWH523829 BGD523829 BPZ523829 BZV523829 CJR523829 CTN523829 DDJ523829 DNF523829 DXB523829 EGX523829 EQT523829 FAP523829 FKL523829 FUH523829 GED523829 GNZ523829 GXV523829 HHR523829 HRN523829 IBJ523829 ILF523829 IVB523829 JEX523829 JOT523829 JYP523829 KIL523829 KSH523829 LCD523829 LLZ523829 LVV523829 MFR523829 MPN523829 MZJ523829 NJF523829 NTB523829 OCX523829 OMT523829 OWP523829 PGL523829 PQH523829 QAD523829 QJZ523829 QTV523829 RDR523829 RNN523829 RXJ523829 SHF523829 SRB523829 TAX523829 TKT523829 TUP523829 UEL523829 UOH523829 UYD523829 VHZ523829 VRV523829 WBR523829 WLN523829 WVJ523829 C589365 IX589365 ST589365 ACP589365 AML589365 AWH589365 BGD589365 BPZ589365 BZV589365 CJR589365 CTN589365 DDJ589365 DNF589365 DXB589365 EGX589365 EQT589365 FAP589365 FKL589365 FUH589365 GED589365 GNZ589365 GXV589365 HHR589365 HRN589365 IBJ589365 ILF589365 IVB589365 JEX589365 JOT589365 JYP589365 KIL589365 KSH589365 LCD589365 LLZ589365 LVV589365 MFR589365 MPN589365 MZJ589365 NJF589365 NTB589365 OCX589365 OMT589365 OWP589365 PGL589365 PQH589365 QAD589365 QJZ589365 QTV589365 RDR589365 RNN589365 RXJ589365 SHF589365 SRB589365 TAX589365 TKT589365 TUP589365 UEL589365 UOH589365 UYD589365 VHZ589365 VRV589365 WBR589365 WLN589365 WVJ589365 C654901 IX654901 ST654901 ACP654901 AML654901 AWH654901 BGD654901 BPZ654901 BZV654901 CJR654901 CTN654901 DDJ654901 DNF654901 DXB654901 EGX654901 EQT654901 FAP654901 FKL654901 FUH654901 GED654901 GNZ654901 GXV654901 HHR654901 HRN654901 IBJ654901 ILF654901 IVB654901 JEX654901 JOT654901 JYP654901 KIL654901 KSH654901 LCD654901 LLZ654901 LVV654901 MFR654901 MPN654901 MZJ654901 NJF654901 NTB654901 OCX654901 OMT654901 OWP654901 PGL654901 PQH654901 QAD654901 QJZ654901 QTV654901 RDR654901 RNN654901 RXJ654901 SHF654901 SRB654901 TAX654901 TKT654901 TUP654901 UEL654901 UOH654901 UYD654901 VHZ654901 VRV654901 WBR654901 WLN654901 WVJ654901 C720437 IX720437 ST720437 ACP720437 AML720437 AWH720437 BGD720437 BPZ720437 BZV720437 CJR720437 CTN720437 DDJ720437 DNF720437 DXB720437 EGX720437 EQT720437 FAP720437 FKL720437 FUH720437 GED720437 GNZ720437 GXV720437 HHR720437 HRN720437 IBJ720437 ILF720437 IVB720437 JEX720437 JOT720437 JYP720437 KIL720437 KSH720437 LCD720437 LLZ720437 LVV720437 MFR720437 MPN720437 MZJ720437 NJF720437 NTB720437 OCX720437 OMT720437 OWP720437 PGL720437 PQH720437 QAD720437 QJZ720437 QTV720437 RDR720437 RNN720437 RXJ720437 SHF720437 SRB720437 TAX720437 TKT720437 TUP720437 UEL720437 UOH720437 UYD720437 VHZ720437 VRV720437 WBR720437 WLN720437 WVJ720437 C785973 IX785973 ST785973 ACP785973 AML785973 AWH785973 BGD785973 BPZ785973 BZV785973 CJR785973 CTN785973 DDJ785973 DNF785973 DXB785973 EGX785973 EQT785973 FAP785973 FKL785973 FUH785973 GED785973 GNZ785973 GXV785973 HHR785973 HRN785973 IBJ785973 ILF785973 IVB785973 JEX785973 JOT785973 JYP785973 KIL785973 KSH785973 LCD785973 LLZ785973 LVV785973 MFR785973 MPN785973 MZJ785973 NJF785973 NTB785973 OCX785973 OMT785973 OWP785973 PGL785973 PQH785973 QAD785973 QJZ785973 QTV785973 RDR785973 RNN785973 RXJ785973 SHF785973 SRB785973 TAX785973 TKT785973 TUP785973 UEL785973 UOH785973 UYD785973 VHZ785973 VRV785973 WBR785973 WLN785973 WVJ785973 C851509 IX851509 ST851509 ACP851509 AML851509 AWH851509 BGD851509 BPZ851509 BZV851509 CJR851509 CTN851509 DDJ851509 DNF851509 DXB851509 EGX851509 EQT851509 FAP851509 FKL851509 FUH851509 GED851509 GNZ851509 GXV851509 HHR851509 HRN851509 IBJ851509 ILF851509 IVB851509 JEX851509 JOT851509 JYP851509 KIL851509 KSH851509 LCD851509 LLZ851509 LVV851509 MFR851509 MPN851509 MZJ851509 NJF851509 NTB851509 OCX851509 OMT851509 OWP851509 PGL851509 PQH851509 QAD851509 QJZ851509 QTV851509 RDR851509 RNN851509 RXJ851509 SHF851509 SRB851509 TAX851509 TKT851509 TUP851509 UEL851509 UOH851509 UYD851509 VHZ851509 VRV851509 WBR851509 WLN851509 WVJ851509 C917045 IX917045 ST917045 ACP917045 AML917045 AWH917045 BGD917045 BPZ917045 BZV917045 CJR917045 CTN917045 DDJ917045 DNF917045 DXB917045 EGX917045 EQT917045 FAP917045 FKL917045 FUH917045 GED917045 GNZ917045 GXV917045 HHR917045 HRN917045 IBJ917045 ILF917045 IVB917045 JEX917045 JOT917045 JYP917045 KIL917045 KSH917045 LCD917045 LLZ917045 LVV917045 MFR917045 MPN917045 MZJ917045 NJF917045 NTB917045 OCX917045 OMT917045 OWP917045 PGL917045 PQH917045 QAD917045 QJZ917045 QTV917045 RDR917045 RNN917045 RXJ917045 SHF917045 SRB917045 TAX917045 TKT917045 TUP917045 UEL917045 UOH917045 UYD917045 VHZ917045 VRV917045 WBR917045 WLN917045 WVJ917045 C982581 IX982581 ST982581 ACP982581 AML982581 AWH982581 BGD982581 BPZ982581 BZV982581 CJR982581 CTN982581 DDJ982581 DNF982581 DXB982581 EGX982581 EQT982581 FAP982581 FKL982581 FUH982581 GED982581 GNZ982581 GXV982581 HHR982581 HRN982581 IBJ982581 ILF982581 IVB982581 JEX982581 JOT982581 JYP982581 KIL982581 KSH982581 LCD982581 LLZ982581 LVV982581 MFR982581 MPN982581 MZJ982581 NJF982581 NTB982581 OCX982581 OMT982581 OWP982581 PGL982581 PQH982581 QAD982581 QJZ982581 QTV982581 RDR982581 RNN982581 RXJ982581 SHF982581 SRB982581 TAX982581 TKT982581 TUP982581 UEL982581 UOH982581 UYD982581 VHZ982581 VRV982581 WBR982581 WLN982581 WVJ982581">
      <formula1>$J$2:$J$8</formula1>
    </dataValidation>
  </dataValidations>
  <pageMargins left="0.35433070866141736" right="0.15748031496062992" top="0.39370078740157483" bottom="0.19685039370078741" header="0.31496062992125984" footer="0.11811023622047245"/>
  <pageSetup paperSize="9" orientation="landscape" r:id="rId1"/>
  <headerFooter alignWithMargins="0">
    <oddHeader>&amp;R&amp;"Times New Roman,Regular"&amp;P</oddHeader>
    <oddFooter>&amp;C&amp;"Times New Roman,Regular"&amp;F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3"/>
  <sheetViews>
    <sheetView zoomScaleNormal="100" workbookViewId="0">
      <selection activeCell="H15" sqref="H15"/>
    </sheetView>
  </sheetViews>
  <sheetFormatPr defaultRowHeight="12.75"/>
  <cols>
    <col min="1" max="1" width="10" style="92" customWidth="1"/>
    <col min="2" max="2" width="52.5703125" style="96" customWidth="1"/>
    <col min="3" max="3" width="9.85546875" style="96" customWidth="1"/>
    <col min="4" max="4" width="67.28515625" style="311" customWidth="1"/>
    <col min="5" max="244" width="9.140625" style="96"/>
    <col min="245" max="245" width="9.140625" style="96" customWidth="1"/>
    <col min="246" max="246" width="32.85546875" style="96" customWidth="1"/>
    <col min="247" max="247" width="20.140625" style="96" customWidth="1"/>
    <col min="248" max="248" width="52.85546875" style="96" customWidth="1"/>
    <col min="249" max="254" width="9.140625" style="96"/>
    <col min="255" max="255" width="0" style="96" hidden="1" customWidth="1"/>
    <col min="256" max="500" width="9.140625" style="96"/>
    <col min="501" max="501" width="9.140625" style="96" customWidth="1"/>
    <col min="502" max="502" width="32.85546875" style="96" customWidth="1"/>
    <col min="503" max="503" width="20.140625" style="96" customWidth="1"/>
    <col min="504" max="504" width="52.85546875" style="96" customWidth="1"/>
    <col min="505" max="510" width="9.140625" style="96"/>
    <col min="511" max="511" width="0" style="96" hidden="1" customWidth="1"/>
    <col min="512" max="756" width="9.140625" style="96"/>
    <col min="757" max="757" width="9.140625" style="96" customWidth="1"/>
    <col min="758" max="758" width="32.85546875" style="96" customWidth="1"/>
    <col min="759" max="759" width="20.140625" style="96" customWidth="1"/>
    <col min="760" max="760" width="52.85546875" style="96" customWidth="1"/>
    <col min="761" max="766" width="9.140625" style="96"/>
    <col min="767" max="767" width="0" style="96" hidden="1" customWidth="1"/>
    <col min="768" max="1012" width="9.140625" style="96"/>
    <col min="1013" max="1013" width="9.140625" style="96" customWidth="1"/>
    <col min="1014" max="1014" width="32.85546875" style="96" customWidth="1"/>
    <col min="1015" max="1015" width="20.140625" style="96" customWidth="1"/>
    <col min="1016" max="1016" width="52.85546875" style="96" customWidth="1"/>
    <col min="1017" max="1022" width="9.140625" style="96"/>
    <col min="1023" max="1023" width="0" style="96" hidden="1" customWidth="1"/>
    <col min="1024" max="1268" width="9.140625" style="96"/>
    <col min="1269" max="1269" width="9.140625" style="96" customWidth="1"/>
    <col min="1270" max="1270" width="32.85546875" style="96" customWidth="1"/>
    <col min="1271" max="1271" width="20.140625" style="96" customWidth="1"/>
    <col min="1272" max="1272" width="52.85546875" style="96" customWidth="1"/>
    <col min="1273" max="1278" width="9.140625" style="96"/>
    <col min="1279" max="1279" width="0" style="96" hidden="1" customWidth="1"/>
    <col min="1280" max="1524" width="9.140625" style="96"/>
    <col min="1525" max="1525" width="9.140625" style="96" customWidth="1"/>
    <col min="1526" max="1526" width="32.85546875" style="96" customWidth="1"/>
    <col min="1527" max="1527" width="20.140625" style="96" customWidth="1"/>
    <col min="1528" max="1528" width="52.85546875" style="96" customWidth="1"/>
    <col min="1529" max="1534" width="9.140625" style="96"/>
    <col min="1535" max="1535" width="0" style="96" hidden="1" customWidth="1"/>
    <col min="1536" max="1780" width="9.140625" style="96"/>
    <col min="1781" max="1781" width="9.140625" style="96" customWidth="1"/>
    <col min="1782" max="1782" width="32.85546875" style="96" customWidth="1"/>
    <col min="1783" max="1783" width="20.140625" style="96" customWidth="1"/>
    <col min="1784" max="1784" width="52.85546875" style="96" customWidth="1"/>
    <col min="1785" max="1790" width="9.140625" style="96"/>
    <col min="1791" max="1791" width="0" style="96" hidden="1" customWidth="1"/>
    <col min="1792" max="2036" width="9.140625" style="96"/>
    <col min="2037" max="2037" width="9.140625" style="96" customWidth="1"/>
    <col min="2038" max="2038" width="32.85546875" style="96" customWidth="1"/>
    <col min="2039" max="2039" width="20.140625" style="96" customWidth="1"/>
    <col min="2040" max="2040" width="52.85546875" style="96" customWidth="1"/>
    <col min="2041" max="2046" width="9.140625" style="96"/>
    <col min="2047" max="2047" width="0" style="96" hidden="1" customWidth="1"/>
    <col min="2048" max="2292" width="9.140625" style="96"/>
    <col min="2293" max="2293" width="9.140625" style="96" customWidth="1"/>
    <col min="2294" max="2294" width="32.85546875" style="96" customWidth="1"/>
    <col min="2295" max="2295" width="20.140625" style="96" customWidth="1"/>
    <col min="2296" max="2296" width="52.85546875" style="96" customWidth="1"/>
    <col min="2297" max="2302" width="9.140625" style="96"/>
    <col min="2303" max="2303" width="0" style="96" hidden="1" customWidth="1"/>
    <col min="2304" max="2548" width="9.140625" style="96"/>
    <col min="2549" max="2549" width="9.140625" style="96" customWidth="1"/>
    <col min="2550" max="2550" width="32.85546875" style="96" customWidth="1"/>
    <col min="2551" max="2551" width="20.140625" style="96" customWidth="1"/>
    <col min="2552" max="2552" width="52.85546875" style="96" customWidth="1"/>
    <col min="2553" max="2558" width="9.140625" style="96"/>
    <col min="2559" max="2559" width="0" style="96" hidden="1" customWidth="1"/>
    <col min="2560" max="2804" width="9.140625" style="96"/>
    <col min="2805" max="2805" width="9.140625" style="96" customWidth="1"/>
    <col min="2806" max="2806" width="32.85546875" style="96" customWidth="1"/>
    <col min="2807" max="2807" width="20.140625" style="96" customWidth="1"/>
    <col min="2808" max="2808" width="52.85546875" style="96" customWidth="1"/>
    <col min="2809" max="2814" width="9.140625" style="96"/>
    <col min="2815" max="2815" width="0" style="96" hidden="1" customWidth="1"/>
    <col min="2816" max="3060" width="9.140625" style="96"/>
    <col min="3061" max="3061" width="9.140625" style="96" customWidth="1"/>
    <col min="3062" max="3062" width="32.85546875" style="96" customWidth="1"/>
    <col min="3063" max="3063" width="20.140625" style="96" customWidth="1"/>
    <col min="3064" max="3064" width="52.85546875" style="96" customWidth="1"/>
    <col min="3065" max="3070" width="9.140625" style="96"/>
    <col min="3071" max="3071" width="0" style="96" hidden="1" customWidth="1"/>
    <col min="3072" max="3316" width="9.140625" style="96"/>
    <col min="3317" max="3317" width="9.140625" style="96" customWidth="1"/>
    <col min="3318" max="3318" width="32.85546875" style="96" customWidth="1"/>
    <col min="3319" max="3319" width="20.140625" style="96" customWidth="1"/>
    <col min="3320" max="3320" width="52.85546875" style="96" customWidth="1"/>
    <col min="3321" max="3326" width="9.140625" style="96"/>
    <col min="3327" max="3327" width="0" style="96" hidden="1" customWidth="1"/>
    <col min="3328" max="3572" width="9.140625" style="96"/>
    <col min="3573" max="3573" width="9.140625" style="96" customWidth="1"/>
    <col min="3574" max="3574" width="32.85546875" style="96" customWidth="1"/>
    <col min="3575" max="3575" width="20.140625" style="96" customWidth="1"/>
    <col min="3576" max="3576" width="52.85546875" style="96" customWidth="1"/>
    <col min="3577" max="3582" width="9.140625" style="96"/>
    <col min="3583" max="3583" width="0" style="96" hidden="1" customWidth="1"/>
    <col min="3584" max="3828" width="9.140625" style="96"/>
    <col min="3829" max="3829" width="9.140625" style="96" customWidth="1"/>
    <col min="3830" max="3830" width="32.85546875" style="96" customWidth="1"/>
    <col min="3831" max="3831" width="20.140625" style="96" customWidth="1"/>
    <col min="3832" max="3832" width="52.85546875" style="96" customWidth="1"/>
    <col min="3833" max="3838" width="9.140625" style="96"/>
    <col min="3839" max="3839" width="0" style="96" hidden="1" customWidth="1"/>
    <col min="3840" max="4084" width="9.140625" style="96"/>
    <col min="4085" max="4085" width="9.140625" style="96" customWidth="1"/>
    <col min="4086" max="4086" width="32.85546875" style="96" customWidth="1"/>
    <col min="4087" max="4087" width="20.140625" style="96" customWidth="1"/>
    <col min="4088" max="4088" width="52.85546875" style="96" customWidth="1"/>
    <col min="4089" max="4094" width="9.140625" style="96"/>
    <col min="4095" max="4095" width="0" style="96" hidden="1" customWidth="1"/>
    <col min="4096" max="4340" width="9.140625" style="96"/>
    <col min="4341" max="4341" width="9.140625" style="96" customWidth="1"/>
    <col min="4342" max="4342" width="32.85546875" style="96" customWidth="1"/>
    <col min="4343" max="4343" width="20.140625" style="96" customWidth="1"/>
    <col min="4344" max="4344" width="52.85546875" style="96" customWidth="1"/>
    <col min="4345" max="4350" width="9.140625" style="96"/>
    <col min="4351" max="4351" width="0" style="96" hidden="1" customWidth="1"/>
    <col min="4352" max="4596" width="9.140625" style="96"/>
    <col min="4597" max="4597" width="9.140625" style="96" customWidth="1"/>
    <col min="4598" max="4598" width="32.85546875" style="96" customWidth="1"/>
    <col min="4599" max="4599" width="20.140625" style="96" customWidth="1"/>
    <col min="4600" max="4600" width="52.85546875" style="96" customWidth="1"/>
    <col min="4601" max="4606" width="9.140625" style="96"/>
    <col min="4607" max="4607" width="0" style="96" hidden="1" customWidth="1"/>
    <col min="4608" max="4852" width="9.140625" style="96"/>
    <col min="4853" max="4853" width="9.140625" style="96" customWidth="1"/>
    <col min="4854" max="4854" width="32.85546875" style="96" customWidth="1"/>
    <col min="4855" max="4855" width="20.140625" style="96" customWidth="1"/>
    <col min="4856" max="4856" width="52.85546875" style="96" customWidth="1"/>
    <col min="4857" max="4862" width="9.140625" style="96"/>
    <col min="4863" max="4863" width="0" style="96" hidden="1" customWidth="1"/>
    <col min="4864" max="5108" width="9.140625" style="96"/>
    <col min="5109" max="5109" width="9.140625" style="96" customWidth="1"/>
    <col min="5110" max="5110" width="32.85546875" style="96" customWidth="1"/>
    <col min="5111" max="5111" width="20.140625" style="96" customWidth="1"/>
    <col min="5112" max="5112" width="52.85546875" style="96" customWidth="1"/>
    <col min="5113" max="5118" width="9.140625" style="96"/>
    <col min="5119" max="5119" width="0" style="96" hidden="1" customWidth="1"/>
    <col min="5120" max="5364" width="9.140625" style="96"/>
    <col min="5365" max="5365" width="9.140625" style="96" customWidth="1"/>
    <col min="5366" max="5366" width="32.85546875" style="96" customWidth="1"/>
    <col min="5367" max="5367" width="20.140625" style="96" customWidth="1"/>
    <col min="5368" max="5368" width="52.85546875" style="96" customWidth="1"/>
    <col min="5369" max="5374" width="9.140625" style="96"/>
    <col min="5375" max="5375" width="0" style="96" hidden="1" customWidth="1"/>
    <col min="5376" max="5620" width="9.140625" style="96"/>
    <col min="5621" max="5621" width="9.140625" style="96" customWidth="1"/>
    <col min="5622" max="5622" width="32.85546875" style="96" customWidth="1"/>
    <col min="5623" max="5623" width="20.140625" style="96" customWidth="1"/>
    <col min="5624" max="5624" width="52.85546875" style="96" customWidth="1"/>
    <col min="5625" max="5630" width="9.140625" style="96"/>
    <col min="5631" max="5631" width="0" style="96" hidden="1" customWidth="1"/>
    <col min="5632" max="5876" width="9.140625" style="96"/>
    <col min="5877" max="5877" width="9.140625" style="96" customWidth="1"/>
    <col min="5878" max="5878" width="32.85546875" style="96" customWidth="1"/>
    <col min="5879" max="5879" width="20.140625" style="96" customWidth="1"/>
    <col min="5880" max="5880" width="52.85546875" style="96" customWidth="1"/>
    <col min="5881" max="5886" width="9.140625" style="96"/>
    <col min="5887" max="5887" width="0" style="96" hidden="1" customWidth="1"/>
    <col min="5888" max="6132" width="9.140625" style="96"/>
    <col min="6133" max="6133" width="9.140625" style="96" customWidth="1"/>
    <col min="6134" max="6134" width="32.85546875" style="96" customWidth="1"/>
    <col min="6135" max="6135" width="20.140625" style="96" customWidth="1"/>
    <col min="6136" max="6136" width="52.85546875" style="96" customWidth="1"/>
    <col min="6137" max="6142" width="9.140625" style="96"/>
    <col min="6143" max="6143" width="0" style="96" hidden="1" customWidth="1"/>
    <col min="6144" max="6388" width="9.140625" style="96"/>
    <col min="6389" max="6389" width="9.140625" style="96" customWidth="1"/>
    <col min="6390" max="6390" width="32.85546875" style="96" customWidth="1"/>
    <col min="6391" max="6391" width="20.140625" style="96" customWidth="1"/>
    <col min="6392" max="6392" width="52.85546875" style="96" customWidth="1"/>
    <col min="6393" max="6398" width="9.140625" style="96"/>
    <col min="6399" max="6399" width="0" style="96" hidden="1" customWidth="1"/>
    <col min="6400" max="6644" width="9.140625" style="96"/>
    <col min="6645" max="6645" width="9.140625" style="96" customWidth="1"/>
    <col min="6646" max="6646" width="32.85546875" style="96" customWidth="1"/>
    <col min="6647" max="6647" width="20.140625" style="96" customWidth="1"/>
    <col min="6648" max="6648" width="52.85546875" style="96" customWidth="1"/>
    <col min="6649" max="6654" width="9.140625" style="96"/>
    <col min="6655" max="6655" width="0" style="96" hidden="1" customWidth="1"/>
    <col min="6656" max="6900" width="9.140625" style="96"/>
    <col min="6901" max="6901" width="9.140625" style="96" customWidth="1"/>
    <col min="6902" max="6902" width="32.85546875" style="96" customWidth="1"/>
    <col min="6903" max="6903" width="20.140625" style="96" customWidth="1"/>
    <col min="6904" max="6904" width="52.85546875" style="96" customWidth="1"/>
    <col min="6905" max="6910" width="9.140625" style="96"/>
    <col min="6911" max="6911" width="0" style="96" hidden="1" customWidth="1"/>
    <col min="6912" max="7156" width="9.140625" style="96"/>
    <col min="7157" max="7157" width="9.140625" style="96" customWidth="1"/>
    <col min="7158" max="7158" width="32.85546875" style="96" customWidth="1"/>
    <col min="7159" max="7159" width="20.140625" style="96" customWidth="1"/>
    <col min="7160" max="7160" width="52.85546875" style="96" customWidth="1"/>
    <col min="7161" max="7166" width="9.140625" style="96"/>
    <col min="7167" max="7167" width="0" style="96" hidden="1" customWidth="1"/>
    <col min="7168" max="7412" width="9.140625" style="96"/>
    <col min="7413" max="7413" width="9.140625" style="96" customWidth="1"/>
    <col min="7414" max="7414" width="32.85546875" style="96" customWidth="1"/>
    <col min="7415" max="7415" width="20.140625" style="96" customWidth="1"/>
    <col min="7416" max="7416" width="52.85546875" style="96" customWidth="1"/>
    <col min="7417" max="7422" width="9.140625" style="96"/>
    <col min="7423" max="7423" width="0" style="96" hidden="1" customWidth="1"/>
    <col min="7424" max="7668" width="9.140625" style="96"/>
    <col min="7669" max="7669" width="9.140625" style="96" customWidth="1"/>
    <col min="7670" max="7670" width="32.85546875" style="96" customWidth="1"/>
    <col min="7671" max="7671" width="20.140625" style="96" customWidth="1"/>
    <col min="7672" max="7672" width="52.85546875" style="96" customWidth="1"/>
    <col min="7673" max="7678" width="9.140625" style="96"/>
    <col min="7679" max="7679" width="0" style="96" hidden="1" customWidth="1"/>
    <col min="7680" max="7924" width="9.140625" style="96"/>
    <col min="7925" max="7925" width="9.140625" style="96" customWidth="1"/>
    <col min="7926" max="7926" width="32.85546875" style="96" customWidth="1"/>
    <col min="7927" max="7927" width="20.140625" style="96" customWidth="1"/>
    <col min="7928" max="7928" width="52.85546875" style="96" customWidth="1"/>
    <col min="7929" max="7934" width="9.140625" style="96"/>
    <col min="7935" max="7935" width="0" style="96" hidden="1" customWidth="1"/>
    <col min="7936" max="8180" width="9.140625" style="96"/>
    <col min="8181" max="8181" width="9.140625" style="96" customWidth="1"/>
    <col min="8182" max="8182" width="32.85546875" style="96" customWidth="1"/>
    <col min="8183" max="8183" width="20.140625" style="96" customWidth="1"/>
    <col min="8184" max="8184" width="52.85546875" style="96" customWidth="1"/>
    <col min="8185" max="8190" width="9.140625" style="96"/>
    <col min="8191" max="8191" width="0" style="96" hidden="1" customWidth="1"/>
    <col min="8192" max="8436" width="9.140625" style="96"/>
    <col min="8437" max="8437" width="9.140625" style="96" customWidth="1"/>
    <col min="8438" max="8438" width="32.85546875" style="96" customWidth="1"/>
    <col min="8439" max="8439" width="20.140625" style="96" customWidth="1"/>
    <col min="8440" max="8440" width="52.85546875" style="96" customWidth="1"/>
    <col min="8441" max="8446" width="9.140625" style="96"/>
    <col min="8447" max="8447" width="0" style="96" hidden="1" customWidth="1"/>
    <col min="8448" max="8692" width="9.140625" style="96"/>
    <col min="8693" max="8693" width="9.140625" style="96" customWidth="1"/>
    <col min="8694" max="8694" width="32.85546875" style="96" customWidth="1"/>
    <col min="8695" max="8695" width="20.140625" style="96" customWidth="1"/>
    <col min="8696" max="8696" width="52.85546875" style="96" customWidth="1"/>
    <col min="8697" max="8702" width="9.140625" style="96"/>
    <col min="8703" max="8703" width="0" style="96" hidden="1" customWidth="1"/>
    <col min="8704" max="8948" width="9.140625" style="96"/>
    <col min="8949" max="8949" width="9.140625" style="96" customWidth="1"/>
    <col min="8950" max="8950" width="32.85546875" style="96" customWidth="1"/>
    <col min="8951" max="8951" width="20.140625" style="96" customWidth="1"/>
    <col min="8952" max="8952" width="52.85546875" style="96" customWidth="1"/>
    <col min="8953" max="8958" width="9.140625" style="96"/>
    <col min="8959" max="8959" width="0" style="96" hidden="1" customWidth="1"/>
    <col min="8960" max="9204" width="9.140625" style="96"/>
    <col min="9205" max="9205" width="9.140625" style="96" customWidth="1"/>
    <col min="9206" max="9206" width="32.85546875" style="96" customWidth="1"/>
    <col min="9207" max="9207" width="20.140625" style="96" customWidth="1"/>
    <col min="9208" max="9208" width="52.85546875" style="96" customWidth="1"/>
    <col min="9209" max="9214" width="9.140625" style="96"/>
    <col min="9215" max="9215" width="0" style="96" hidden="1" customWidth="1"/>
    <col min="9216" max="9460" width="9.140625" style="96"/>
    <col min="9461" max="9461" width="9.140625" style="96" customWidth="1"/>
    <col min="9462" max="9462" width="32.85546875" style="96" customWidth="1"/>
    <col min="9463" max="9463" width="20.140625" style="96" customWidth="1"/>
    <col min="9464" max="9464" width="52.85546875" style="96" customWidth="1"/>
    <col min="9465" max="9470" width="9.140625" style="96"/>
    <col min="9471" max="9471" width="0" style="96" hidden="1" customWidth="1"/>
    <col min="9472" max="9716" width="9.140625" style="96"/>
    <col min="9717" max="9717" width="9.140625" style="96" customWidth="1"/>
    <col min="9718" max="9718" width="32.85546875" style="96" customWidth="1"/>
    <col min="9719" max="9719" width="20.140625" style="96" customWidth="1"/>
    <col min="9720" max="9720" width="52.85546875" style="96" customWidth="1"/>
    <col min="9721" max="9726" width="9.140625" style="96"/>
    <col min="9727" max="9727" width="0" style="96" hidden="1" customWidth="1"/>
    <col min="9728" max="9972" width="9.140625" style="96"/>
    <col min="9973" max="9973" width="9.140625" style="96" customWidth="1"/>
    <col min="9974" max="9974" width="32.85546875" style="96" customWidth="1"/>
    <col min="9975" max="9975" width="20.140625" style="96" customWidth="1"/>
    <col min="9976" max="9976" width="52.85546875" style="96" customWidth="1"/>
    <col min="9977" max="9982" width="9.140625" style="96"/>
    <col min="9983" max="9983" width="0" style="96" hidden="1" customWidth="1"/>
    <col min="9984" max="10228" width="9.140625" style="96"/>
    <col min="10229" max="10229" width="9.140625" style="96" customWidth="1"/>
    <col min="10230" max="10230" width="32.85546875" style="96" customWidth="1"/>
    <col min="10231" max="10231" width="20.140625" style="96" customWidth="1"/>
    <col min="10232" max="10232" width="52.85546875" style="96" customWidth="1"/>
    <col min="10233" max="10238" width="9.140625" style="96"/>
    <col min="10239" max="10239" width="0" style="96" hidden="1" customWidth="1"/>
    <col min="10240" max="10484" width="9.140625" style="96"/>
    <col min="10485" max="10485" width="9.140625" style="96" customWidth="1"/>
    <col min="10486" max="10486" width="32.85546875" style="96" customWidth="1"/>
    <col min="10487" max="10487" width="20.140625" style="96" customWidth="1"/>
    <col min="10488" max="10488" width="52.85546875" style="96" customWidth="1"/>
    <col min="10489" max="10494" width="9.140625" style="96"/>
    <col min="10495" max="10495" width="0" style="96" hidden="1" customWidth="1"/>
    <col min="10496" max="10740" width="9.140625" style="96"/>
    <col min="10741" max="10741" width="9.140625" style="96" customWidth="1"/>
    <col min="10742" max="10742" width="32.85546875" style="96" customWidth="1"/>
    <col min="10743" max="10743" width="20.140625" style="96" customWidth="1"/>
    <col min="10744" max="10744" width="52.85546875" style="96" customWidth="1"/>
    <col min="10745" max="10750" width="9.140625" style="96"/>
    <col min="10751" max="10751" width="0" style="96" hidden="1" customWidth="1"/>
    <col min="10752" max="10996" width="9.140625" style="96"/>
    <col min="10997" max="10997" width="9.140625" style="96" customWidth="1"/>
    <col min="10998" max="10998" width="32.85546875" style="96" customWidth="1"/>
    <col min="10999" max="10999" width="20.140625" style="96" customWidth="1"/>
    <col min="11000" max="11000" width="52.85546875" style="96" customWidth="1"/>
    <col min="11001" max="11006" width="9.140625" style="96"/>
    <col min="11007" max="11007" width="0" style="96" hidden="1" customWidth="1"/>
    <col min="11008" max="11252" width="9.140625" style="96"/>
    <col min="11253" max="11253" width="9.140625" style="96" customWidth="1"/>
    <col min="11254" max="11254" width="32.85546875" style="96" customWidth="1"/>
    <col min="11255" max="11255" width="20.140625" style="96" customWidth="1"/>
    <col min="11256" max="11256" width="52.85546875" style="96" customWidth="1"/>
    <col min="11257" max="11262" width="9.140625" style="96"/>
    <col min="11263" max="11263" width="0" style="96" hidden="1" customWidth="1"/>
    <col min="11264" max="11508" width="9.140625" style="96"/>
    <col min="11509" max="11509" width="9.140625" style="96" customWidth="1"/>
    <col min="11510" max="11510" width="32.85546875" style="96" customWidth="1"/>
    <col min="11511" max="11511" width="20.140625" style="96" customWidth="1"/>
    <col min="11512" max="11512" width="52.85546875" style="96" customWidth="1"/>
    <col min="11513" max="11518" width="9.140625" style="96"/>
    <col min="11519" max="11519" width="0" style="96" hidden="1" customWidth="1"/>
    <col min="11520" max="11764" width="9.140625" style="96"/>
    <col min="11765" max="11765" width="9.140625" style="96" customWidth="1"/>
    <col min="11766" max="11766" width="32.85546875" style="96" customWidth="1"/>
    <col min="11767" max="11767" width="20.140625" style="96" customWidth="1"/>
    <col min="11768" max="11768" width="52.85546875" style="96" customWidth="1"/>
    <col min="11769" max="11774" width="9.140625" style="96"/>
    <col min="11775" max="11775" width="0" style="96" hidden="1" customWidth="1"/>
    <col min="11776" max="12020" width="9.140625" style="96"/>
    <col min="12021" max="12021" width="9.140625" style="96" customWidth="1"/>
    <col min="12022" max="12022" width="32.85546875" style="96" customWidth="1"/>
    <col min="12023" max="12023" width="20.140625" style="96" customWidth="1"/>
    <col min="12024" max="12024" width="52.85546875" style="96" customWidth="1"/>
    <col min="12025" max="12030" width="9.140625" style="96"/>
    <col min="12031" max="12031" width="0" style="96" hidden="1" customWidth="1"/>
    <col min="12032" max="12276" width="9.140625" style="96"/>
    <col min="12277" max="12277" width="9.140625" style="96" customWidth="1"/>
    <col min="12278" max="12278" width="32.85546875" style="96" customWidth="1"/>
    <col min="12279" max="12279" width="20.140625" style="96" customWidth="1"/>
    <col min="12280" max="12280" width="52.85546875" style="96" customWidth="1"/>
    <col min="12281" max="12286" width="9.140625" style="96"/>
    <col min="12287" max="12287" width="0" style="96" hidden="1" customWidth="1"/>
    <col min="12288" max="12532" width="9.140625" style="96"/>
    <col min="12533" max="12533" width="9.140625" style="96" customWidth="1"/>
    <col min="12534" max="12534" width="32.85546875" style="96" customWidth="1"/>
    <col min="12535" max="12535" width="20.140625" style="96" customWidth="1"/>
    <col min="12536" max="12536" width="52.85546875" style="96" customWidth="1"/>
    <col min="12537" max="12542" width="9.140625" style="96"/>
    <col min="12543" max="12543" width="0" style="96" hidden="1" customWidth="1"/>
    <col min="12544" max="12788" width="9.140625" style="96"/>
    <col min="12789" max="12789" width="9.140625" style="96" customWidth="1"/>
    <col min="12790" max="12790" width="32.85546875" style="96" customWidth="1"/>
    <col min="12791" max="12791" width="20.140625" style="96" customWidth="1"/>
    <col min="12792" max="12792" width="52.85546875" style="96" customWidth="1"/>
    <col min="12793" max="12798" width="9.140625" style="96"/>
    <col min="12799" max="12799" width="0" style="96" hidden="1" customWidth="1"/>
    <col min="12800" max="13044" width="9.140625" style="96"/>
    <col min="13045" max="13045" width="9.140625" style="96" customWidth="1"/>
    <col min="13046" max="13046" width="32.85546875" style="96" customWidth="1"/>
    <col min="13047" max="13047" width="20.140625" style="96" customWidth="1"/>
    <col min="13048" max="13048" width="52.85546875" style="96" customWidth="1"/>
    <col min="13049" max="13054" width="9.140625" style="96"/>
    <col min="13055" max="13055" width="0" style="96" hidden="1" customWidth="1"/>
    <col min="13056" max="13300" width="9.140625" style="96"/>
    <col min="13301" max="13301" width="9.140625" style="96" customWidth="1"/>
    <col min="13302" max="13302" width="32.85546875" style="96" customWidth="1"/>
    <col min="13303" max="13303" width="20.140625" style="96" customWidth="1"/>
    <col min="13304" max="13304" width="52.85546875" style="96" customWidth="1"/>
    <col min="13305" max="13310" width="9.140625" style="96"/>
    <col min="13311" max="13311" width="0" style="96" hidden="1" customWidth="1"/>
    <col min="13312" max="13556" width="9.140625" style="96"/>
    <col min="13557" max="13557" width="9.140625" style="96" customWidth="1"/>
    <col min="13558" max="13558" width="32.85546875" style="96" customWidth="1"/>
    <col min="13559" max="13559" width="20.140625" style="96" customWidth="1"/>
    <col min="13560" max="13560" width="52.85546875" style="96" customWidth="1"/>
    <col min="13561" max="13566" width="9.140625" style="96"/>
    <col min="13567" max="13567" width="0" style="96" hidden="1" customWidth="1"/>
    <col min="13568" max="13812" width="9.140625" style="96"/>
    <col min="13813" max="13813" width="9.140625" style="96" customWidth="1"/>
    <col min="13814" max="13814" width="32.85546875" style="96" customWidth="1"/>
    <col min="13815" max="13815" width="20.140625" style="96" customWidth="1"/>
    <col min="13816" max="13816" width="52.85546875" style="96" customWidth="1"/>
    <col min="13817" max="13822" width="9.140625" style="96"/>
    <col min="13823" max="13823" width="0" style="96" hidden="1" customWidth="1"/>
    <col min="13824" max="14068" width="9.140625" style="96"/>
    <col min="14069" max="14069" width="9.140625" style="96" customWidth="1"/>
    <col min="14070" max="14070" width="32.85546875" style="96" customWidth="1"/>
    <col min="14071" max="14071" width="20.140625" style="96" customWidth="1"/>
    <col min="14072" max="14072" width="52.85546875" style="96" customWidth="1"/>
    <col min="14073" max="14078" width="9.140625" style="96"/>
    <col min="14079" max="14079" width="0" style="96" hidden="1" customWidth="1"/>
    <col min="14080" max="14324" width="9.140625" style="96"/>
    <col min="14325" max="14325" width="9.140625" style="96" customWidth="1"/>
    <col min="14326" max="14326" width="32.85546875" style="96" customWidth="1"/>
    <col min="14327" max="14327" width="20.140625" style="96" customWidth="1"/>
    <col min="14328" max="14328" width="52.85546875" style="96" customWidth="1"/>
    <col min="14329" max="14334" width="9.140625" style="96"/>
    <col min="14335" max="14335" width="0" style="96" hidden="1" customWidth="1"/>
    <col min="14336" max="14580" width="9.140625" style="96"/>
    <col min="14581" max="14581" width="9.140625" style="96" customWidth="1"/>
    <col min="14582" max="14582" width="32.85546875" style="96" customWidth="1"/>
    <col min="14583" max="14583" width="20.140625" style="96" customWidth="1"/>
    <col min="14584" max="14584" width="52.85546875" style="96" customWidth="1"/>
    <col min="14585" max="14590" width="9.140625" style="96"/>
    <col min="14591" max="14591" width="0" style="96" hidden="1" customWidth="1"/>
    <col min="14592" max="14836" width="9.140625" style="96"/>
    <col min="14837" max="14837" width="9.140625" style="96" customWidth="1"/>
    <col min="14838" max="14838" width="32.85546875" style="96" customWidth="1"/>
    <col min="14839" max="14839" width="20.140625" style="96" customWidth="1"/>
    <col min="14840" max="14840" width="52.85546875" style="96" customWidth="1"/>
    <col min="14841" max="14846" width="9.140625" style="96"/>
    <col min="14847" max="14847" width="0" style="96" hidden="1" customWidth="1"/>
    <col min="14848" max="15092" width="9.140625" style="96"/>
    <col min="15093" max="15093" width="9.140625" style="96" customWidth="1"/>
    <col min="15094" max="15094" width="32.85546875" style="96" customWidth="1"/>
    <col min="15095" max="15095" width="20.140625" style="96" customWidth="1"/>
    <col min="15096" max="15096" width="52.85546875" style="96" customWidth="1"/>
    <col min="15097" max="15102" width="9.140625" style="96"/>
    <col min="15103" max="15103" width="0" style="96" hidden="1" customWidth="1"/>
    <col min="15104" max="15348" width="9.140625" style="96"/>
    <col min="15349" max="15349" width="9.140625" style="96" customWidth="1"/>
    <col min="15350" max="15350" width="32.85546875" style="96" customWidth="1"/>
    <col min="15351" max="15351" width="20.140625" style="96" customWidth="1"/>
    <col min="15352" max="15352" width="52.85546875" style="96" customWidth="1"/>
    <col min="15353" max="15358" width="9.140625" style="96"/>
    <col min="15359" max="15359" width="0" style="96" hidden="1" customWidth="1"/>
    <col min="15360" max="15604" width="9.140625" style="96"/>
    <col min="15605" max="15605" width="9.140625" style="96" customWidth="1"/>
    <col min="15606" max="15606" width="32.85546875" style="96" customWidth="1"/>
    <col min="15607" max="15607" width="20.140625" style="96" customWidth="1"/>
    <col min="15608" max="15608" width="52.85546875" style="96" customWidth="1"/>
    <col min="15609" max="15614" width="9.140625" style="96"/>
    <col min="15615" max="15615" width="0" style="96" hidden="1" customWidth="1"/>
    <col min="15616" max="15860" width="9.140625" style="96"/>
    <col min="15861" max="15861" width="9.140625" style="96" customWidth="1"/>
    <col min="15862" max="15862" width="32.85546875" style="96" customWidth="1"/>
    <col min="15863" max="15863" width="20.140625" style="96" customWidth="1"/>
    <col min="15864" max="15864" width="52.85546875" style="96" customWidth="1"/>
    <col min="15865" max="15870" width="9.140625" style="96"/>
    <col min="15871" max="15871" width="0" style="96" hidden="1" customWidth="1"/>
    <col min="15872" max="16116" width="9.140625" style="96"/>
    <col min="16117" max="16117" width="9.140625" style="96" customWidth="1"/>
    <col min="16118" max="16118" width="32.85546875" style="96" customWidth="1"/>
    <col min="16119" max="16119" width="20.140625" style="96" customWidth="1"/>
    <col min="16120" max="16120" width="52.85546875" style="96" customWidth="1"/>
    <col min="16121" max="16126" width="9.140625" style="96"/>
    <col min="16127" max="16127" width="0" style="96" hidden="1" customWidth="1"/>
    <col min="16128" max="16384" width="9.140625" style="96"/>
  </cols>
  <sheetData>
    <row r="1" spans="1:4" ht="15.75">
      <c r="B1" s="93" t="s">
        <v>69</v>
      </c>
      <c r="C1" s="94"/>
      <c r="D1" s="310"/>
    </row>
    <row r="2" spans="1:4" ht="14.25">
      <c r="B2" s="97" t="s">
        <v>190</v>
      </c>
    </row>
    <row r="3" spans="1:4" ht="14.25">
      <c r="B3" s="97"/>
    </row>
    <row r="4" spans="1:4" s="99" customFormat="1" ht="19.5" customHeight="1">
      <c r="A4" s="49"/>
      <c r="B4" s="48" t="s">
        <v>2</v>
      </c>
      <c r="C4" s="165" t="s">
        <v>3</v>
      </c>
      <c r="D4" s="165" t="s">
        <v>4</v>
      </c>
    </row>
    <row r="5" spans="1:4" ht="25.5">
      <c r="A5" s="168" t="s">
        <v>6</v>
      </c>
      <c r="B5" s="167" t="s">
        <v>7</v>
      </c>
      <c r="C5" s="312">
        <v>-780</v>
      </c>
      <c r="D5" s="103" t="s">
        <v>423</v>
      </c>
    </row>
    <row r="6" spans="1:4" ht="25.5">
      <c r="A6" s="168" t="s">
        <v>72</v>
      </c>
      <c r="B6" s="167" t="s">
        <v>79</v>
      </c>
      <c r="C6" s="313">
        <v>467</v>
      </c>
      <c r="D6" s="103" t="s">
        <v>424</v>
      </c>
    </row>
    <row r="7" spans="1:4" ht="23.25" hidden="1" customHeight="1">
      <c r="A7" s="168" t="s">
        <v>50</v>
      </c>
      <c r="B7" s="167" t="s">
        <v>51</v>
      </c>
      <c r="C7" s="313"/>
      <c r="D7" s="101"/>
    </row>
    <row r="8" spans="1:4" s="98" customFormat="1" ht="38.25">
      <c r="A8" s="168" t="s">
        <v>8</v>
      </c>
      <c r="B8" s="134" t="s">
        <v>9</v>
      </c>
      <c r="C8" s="312">
        <f>4727-1808</f>
        <v>2919</v>
      </c>
      <c r="D8" s="103" t="s">
        <v>435</v>
      </c>
    </row>
    <row r="9" spans="1:4" s="98" customFormat="1" ht="38.25">
      <c r="A9" s="168" t="s">
        <v>83</v>
      </c>
      <c r="B9" s="314" t="s">
        <v>95</v>
      </c>
      <c r="C9" s="312">
        <v>-15187</v>
      </c>
      <c r="D9" s="103" t="s">
        <v>425</v>
      </c>
    </row>
    <row r="10" spans="1:4" s="98" customFormat="1" ht="156" customHeight="1">
      <c r="A10" s="168" t="s">
        <v>11</v>
      </c>
      <c r="B10" s="167" t="s">
        <v>12</v>
      </c>
      <c r="C10" s="312">
        <f>-177334</f>
        <v>-177334</v>
      </c>
      <c r="D10" s="103" t="s">
        <v>437</v>
      </c>
    </row>
    <row r="11" spans="1:4" hidden="1">
      <c r="A11" s="168" t="s">
        <v>13</v>
      </c>
      <c r="B11" s="167" t="s">
        <v>14</v>
      </c>
      <c r="C11" s="315"/>
      <c r="D11" s="103"/>
    </row>
    <row r="12" spans="1:4" ht="18.75" customHeight="1">
      <c r="A12" s="105"/>
      <c r="B12" s="47" t="s">
        <v>15</v>
      </c>
      <c r="C12" s="316">
        <f>SUM(C5:C11)</f>
        <v>-189915</v>
      </c>
      <c r="D12" s="317"/>
    </row>
    <row r="13" spans="1:4" ht="22.5" customHeight="1">
      <c r="A13" s="162"/>
      <c r="B13" s="318" t="s">
        <v>16</v>
      </c>
      <c r="C13" s="319" t="s">
        <v>3</v>
      </c>
      <c r="D13" s="319" t="s">
        <v>4</v>
      </c>
    </row>
    <row r="14" spans="1:4">
      <c r="A14" s="164" t="s">
        <v>43</v>
      </c>
      <c r="B14" s="125" t="s">
        <v>23</v>
      </c>
      <c r="C14" s="158"/>
      <c r="D14" s="350"/>
    </row>
    <row r="15" spans="1:4" ht="168" customHeight="1">
      <c r="A15" s="124"/>
      <c r="B15" s="72">
        <v>1100</v>
      </c>
      <c r="C15" s="293">
        <f>-174230-37802+598</f>
        <v>-211434</v>
      </c>
      <c r="D15" s="60" t="s">
        <v>486</v>
      </c>
    </row>
    <row r="16" spans="1:4" ht="154.5" customHeight="1">
      <c r="A16" s="124"/>
      <c r="B16" s="72">
        <v>1200</v>
      </c>
      <c r="C16" s="293">
        <f>-21332+22622-788</f>
        <v>502</v>
      </c>
      <c r="D16" s="60" t="s">
        <v>487</v>
      </c>
    </row>
    <row r="17" spans="1:4" ht="27" customHeight="1">
      <c r="A17" s="124"/>
      <c r="B17" s="72">
        <v>2100</v>
      </c>
      <c r="C17" s="293">
        <f>427-17</f>
        <v>410</v>
      </c>
      <c r="D17" s="159" t="s">
        <v>426</v>
      </c>
    </row>
    <row r="18" spans="1:4" ht="77.25" customHeight="1">
      <c r="A18" s="124"/>
      <c r="B18" s="72">
        <v>2200</v>
      </c>
      <c r="C18" s="313">
        <f>10067+1021-5886</f>
        <v>5202</v>
      </c>
      <c r="D18" s="159" t="s">
        <v>427</v>
      </c>
    </row>
    <row r="19" spans="1:4" ht="66.75" customHeight="1">
      <c r="A19" s="124"/>
      <c r="B19" s="72">
        <v>2300</v>
      </c>
      <c r="C19" s="293">
        <f>7846+18302-2195</f>
        <v>23953</v>
      </c>
      <c r="D19" s="159" t="s">
        <v>439</v>
      </c>
    </row>
    <row r="20" spans="1:4" ht="25.5">
      <c r="A20" s="124"/>
      <c r="B20" s="72">
        <v>2400</v>
      </c>
      <c r="C20" s="351">
        <v>-300</v>
      </c>
      <c r="D20" s="159" t="s">
        <v>428</v>
      </c>
    </row>
    <row r="21" spans="1:4" ht="25.5">
      <c r="A21" s="124"/>
      <c r="B21" s="72">
        <v>2500</v>
      </c>
      <c r="C21" s="293">
        <f>-38+3625-433</f>
        <v>3154</v>
      </c>
      <c r="D21" s="159" t="s">
        <v>429</v>
      </c>
    </row>
    <row r="22" spans="1:4" ht="18.75" hidden="1" customHeight="1">
      <c r="A22" s="124"/>
      <c r="B22" s="72">
        <v>3200</v>
      </c>
      <c r="C22" s="175"/>
      <c r="D22" s="159"/>
    </row>
    <row r="23" spans="1:4" hidden="1">
      <c r="A23" s="124"/>
      <c r="B23" s="72">
        <v>5100</v>
      </c>
      <c r="C23" s="175"/>
      <c r="D23" s="159"/>
    </row>
    <row r="24" spans="1:4" ht="25.5">
      <c r="A24" s="124"/>
      <c r="B24" s="72">
        <v>3200</v>
      </c>
      <c r="C24" s="350">
        <v>2840</v>
      </c>
      <c r="D24" s="159" t="s">
        <v>430</v>
      </c>
    </row>
    <row r="25" spans="1:4" ht="25.5">
      <c r="A25" s="124"/>
      <c r="B25" s="72">
        <v>5100</v>
      </c>
      <c r="C25" s="350">
        <v>496</v>
      </c>
      <c r="D25" s="159" t="s">
        <v>431</v>
      </c>
    </row>
    <row r="26" spans="1:4" ht="25.5">
      <c r="A26" s="124"/>
      <c r="B26" s="72">
        <v>5200</v>
      </c>
      <c r="C26" s="293">
        <f>165+19036+1189</f>
        <v>20390</v>
      </c>
      <c r="D26" s="159" t="s">
        <v>432</v>
      </c>
    </row>
    <row r="27" spans="1:4" ht="90.75" customHeight="1">
      <c r="A27" s="124"/>
      <c r="B27" s="72">
        <v>6200</v>
      </c>
      <c r="C27" s="351">
        <f>-239-7731</f>
        <v>-7970</v>
      </c>
      <c r="D27" s="159" t="s">
        <v>433</v>
      </c>
    </row>
    <row r="28" spans="1:4" ht="25.5">
      <c r="A28" s="124"/>
      <c r="B28" s="72">
        <v>6400</v>
      </c>
      <c r="C28" s="293">
        <v>161</v>
      </c>
      <c r="D28" s="159" t="s">
        <v>434</v>
      </c>
    </row>
    <row r="29" spans="1:4" hidden="1">
      <c r="A29" s="124"/>
      <c r="B29" s="72">
        <v>7200</v>
      </c>
      <c r="C29" s="350"/>
      <c r="D29" s="159"/>
    </row>
    <row r="30" spans="1:4">
      <c r="A30" s="119"/>
      <c r="B30" s="122"/>
      <c r="C30" s="123">
        <f>SUM(C15:C29)</f>
        <v>-162596</v>
      </c>
      <c r="D30" s="123"/>
    </row>
    <row r="31" spans="1:4">
      <c r="A31" s="127"/>
      <c r="B31" s="128" t="s">
        <v>25</v>
      </c>
      <c r="C31" s="117">
        <f>C30</f>
        <v>-162596</v>
      </c>
      <c r="D31" s="117"/>
    </row>
    <row r="32" spans="1:4" hidden="1">
      <c r="A32" s="55"/>
      <c r="B32" s="320"/>
      <c r="C32" s="321">
        <f>C12-C31</f>
        <v>-27319</v>
      </c>
      <c r="D32" s="322"/>
    </row>
    <row r="33" spans="1:5" ht="25.5">
      <c r="A33" s="142"/>
      <c r="B33" s="323"/>
      <c r="C33" s="117">
        <v>9612</v>
      </c>
      <c r="D33" s="143" t="s">
        <v>100</v>
      </c>
    </row>
    <row r="34" spans="1:5" ht="25.5">
      <c r="A34" s="142"/>
      <c r="B34" s="323"/>
      <c r="C34" s="117">
        <v>17707</v>
      </c>
      <c r="D34" s="143" t="s">
        <v>438</v>
      </c>
      <c r="E34" s="57"/>
    </row>
    <row r="35" spans="1:5">
      <c r="A35" s="108"/>
      <c r="B35" s="113"/>
      <c r="E35" s="57"/>
    </row>
    <row r="36" spans="1:5">
      <c r="A36" s="108"/>
      <c r="B36" s="113"/>
      <c r="E36" s="57"/>
    </row>
    <row r="37" spans="1:5">
      <c r="A37" s="108"/>
      <c r="B37" s="109"/>
      <c r="E37" s="57"/>
    </row>
    <row r="38" spans="1:5">
      <c r="A38" s="108"/>
      <c r="B38" s="113"/>
      <c r="E38" s="57"/>
    </row>
    <row r="39" spans="1:5">
      <c r="A39" s="108"/>
      <c r="B39" s="113"/>
      <c r="E39" s="57"/>
    </row>
    <row r="40" spans="1:5">
      <c r="A40" s="108"/>
      <c r="B40" s="113"/>
      <c r="E40" s="57"/>
    </row>
    <row r="41" spans="1:5">
      <c r="A41" s="108"/>
      <c r="B41" s="113"/>
      <c r="E41" s="57"/>
    </row>
    <row r="42" spans="1:5">
      <c r="A42" s="108"/>
      <c r="B42" s="113"/>
      <c r="E42" s="57"/>
    </row>
    <row r="43" spans="1:5" ht="13.5" customHeight="1">
      <c r="A43" s="108"/>
      <c r="B43" s="113"/>
      <c r="E43" s="57"/>
    </row>
    <row r="44" spans="1:5">
      <c r="A44" s="108"/>
      <c r="B44" s="109"/>
      <c r="E44" s="57"/>
    </row>
    <row r="45" spans="1:5">
      <c r="A45" s="108"/>
      <c r="B45" s="109"/>
      <c r="E45" s="57"/>
    </row>
    <row r="46" spans="1:5">
      <c r="A46" s="108"/>
      <c r="B46" s="109"/>
      <c r="E46" s="57"/>
    </row>
    <row r="47" spans="1:5">
      <c r="A47" s="108"/>
      <c r="B47" s="109"/>
      <c r="E47" s="57"/>
    </row>
    <row r="48" spans="1:5">
      <c r="A48" s="108"/>
      <c r="B48" s="113"/>
      <c r="E48" s="57"/>
    </row>
    <row r="49" spans="1:5">
      <c r="A49" s="108"/>
      <c r="B49" s="113"/>
      <c r="E49" s="57"/>
    </row>
    <row r="50" spans="1:5">
      <c r="A50" s="108"/>
      <c r="B50" s="113"/>
    </row>
    <row r="51" spans="1:5">
      <c r="A51" s="108"/>
      <c r="B51" s="113"/>
    </row>
    <row r="52" spans="1:5">
      <c r="A52" s="108"/>
      <c r="B52" s="109"/>
    </row>
    <row r="53" spans="1:5">
      <c r="A53" s="108"/>
      <c r="B53" s="113"/>
    </row>
    <row r="54" spans="1:5">
      <c r="A54" s="108"/>
      <c r="B54" s="113"/>
    </row>
    <row r="55" spans="1:5">
      <c r="A55" s="108"/>
      <c r="B55" s="113"/>
    </row>
    <row r="56" spans="1:5">
      <c r="A56" s="108"/>
      <c r="B56" s="113"/>
    </row>
    <row r="57" spans="1:5">
      <c r="A57" s="108"/>
      <c r="B57" s="113"/>
    </row>
    <row r="58" spans="1:5">
      <c r="A58" s="108"/>
      <c r="B58" s="113"/>
    </row>
    <row r="59" spans="1:5">
      <c r="A59" s="108"/>
      <c r="B59" s="113"/>
    </row>
    <row r="60" spans="1:5">
      <c r="A60" s="108"/>
      <c r="B60" s="109"/>
    </row>
    <row r="61" spans="1:5">
      <c r="A61" s="108"/>
      <c r="B61" s="113"/>
    </row>
    <row r="62" spans="1:5">
      <c r="A62" s="108"/>
      <c r="B62" s="113"/>
    </row>
    <row r="63" spans="1:5">
      <c r="A63" s="108"/>
      <c r="B63" s="109"/>
    </row>
    <row r="64" spans="1:5">
      <c r="A64" s="108"/>
      <c r="B64" s="113"/>
    </row>
    <row r="65" spans="1:2">
      <c r="A65" s="108"/>
      <c r="B65" s="113"/>
    </row>
    <row r="66" spans="1:2">
      <c r="A66" s="108"/>
      <c r="B66" s="113"/>
    </row>
    <row r="67" spans="1:2">
      <c r="A67" s="108"/>
      <c r="B67" s="112"/>
    </row>
    <row r="68" spans="1:2">
      <c r="A68" s="108"/>
      <c r="B68" s="110"/>
    </row>
    <row r="69" spans="1:2">
      <c r="A69" s="108"/>
      <c r="B69" s="109"/>
    </row>
    <row r="70" spans="1:2">
      <c r="A70" s="108"/>
      <c r="B70" s="113"/>
    </row>
    <row r="71" spans="1:2">
      <c r="A71" s="108"/>
      <c r="B71" s="113"/>
    </row>
    <row r="72" spans="1:2">
      <c r="A72" s="108"/>
      <c r="B72" s="113"/>
    </row>
    <row r="73" spans="1:2">
      <c r="A73" s="108"/>
      <c r="B73" s="113"/>
    </row>
    <row r="74" spans="1:2">
      <c r="A74" s="108"/>
      <c r="B74" s="109"/>
    </row>
    <row r="75" spans="1:2">
      <c r="A75" s="108"/>
      <c r="B75" s="113"/>
    </row>
    <row r="76" spans="1:2">
      <c r="A76" s="108"/>
      <c r="B76" s="113"/>
    </row>
    <row r="77" spans="1:2">
      <c r="A77" s="108"/>
      <c r="B77" s="113"/>
    </row>
    <row r="78" spans="1:2">
      <c r="A78" s="108"/>
      <c r="B78" s="113"/>
    </row>
    <row r="79" spans="1:2">
      <c r="A79" s="108"/>
      <c r="B79" s="109"/>
    </row>
    <row r="80" spans="1:2">
      <c r="A80" s="108"/>
      <c r="B80" s="109"/>
    </row>
    <row r="81" spans="1:2">
      <c r="A81" s="108"/>
      <c r="B81" s="109"/>
    </row>
    <row r="82" spans="1:2">
      <c r="A82" s="108"/>
      <c r="B82" s="113"/>
    </row>
    <row r="83" spans="1:2">
      <c r="A83" s="108"/>
      <c r="B83" s="113"/>
    </row>
    <row r="84" spans="1:2">
      <c r="A84" s="108"/>
      <c r="B84" s="109"/>
    </row>
    <row r="85" spans="1:2">
      <c r="A85" s="108"/>
      <c r="B85" s="113"/>
    </row>
    <row r="86" spans="1:2">
      <c r="A86" s="108"/>
      <c r="B86" s="113"/>
    </row>
    <row r="87" spans="1:2">
      <c r="A87" s="108"/>
      <c r="B87" s="109"/>
    </row>
    <row r="88" spans="1:2">
      <c r="A88" s="108"/>
      <c r="B88" s="113"/>
    </row>
    <row r="89" spans="1:2">
      <c r="A89" s="108"/>
      <c r="B89" s="113"/>
    </row>
    <row r="90" spans="1:2">
      <c r="A90" s="108"/>
      <c r="B90" s="110"/>
    </row>
    <row r="91" spans="1:2">
      <c r="A91" s="108"/>
      <c r="B91" s="109"/>
    </row>
    <row r="92" spans="1:2">
      <c r="A92" s="108"/>
      <c r="B92" s="109"/>
    </row>
    <row r="93" spans="1:2">
      <c r="A93" s="108"/>
      <c r="B93" s="111"/>
    </row>
    <row r="94" spans="1:2">
      <c r="A94" s="108"/>
      <c r="B94" s="112"/>
    </row>
    <row r="95" spans="1:2">
      <c r="A95" s="108"/>
      <c r="B95" s="110"/>
    </row>
    <row r="96" spans="1:2">
      <c r="A96" s="108"/>
      <c r="B96" s="109"/>
    </row>
    <row r="97" spans="1:2">
      <c r="A97" s="108"/>
      <c r="B97" s="113"/>
    </row>
    <row r="98" spans="1:2">
      <c r="A98" s="108"/>
      <c r="B98" s="113"/>
    </row>
    <row r="99" spans="1:2">
      <c r="A99" s="108"/>
      <c r="B99" s="113"/>
    </row>
    <row r="100" spans="1:2">
      <c r="A100" s="108"/>
      <c r="B100" s="113"/>
    </row>
    <row r="101" spans="1:2">
      <c r="A101" s="108"/>
      <c r="B101" s="113"/>
    </row>
    <row r="102" spans="1:2">
      <c r="A102" s="108"/>
      <c r="B102" s="113"/>
    </row>
    <row r="103" spans="1:2">
      <c r="A103" s="108"/>
      <c r="B103" s="113"/>
    </row>
    <row r="104" spans="1:2">
      <c r="A104" s="108"/>
      <c r="B104" s="113"/>
    </row>
    <row r="105" spans="1:2">
      <c r="A105" s="108"/>
      <c r="B105" s="113"/>
    </row>
    <row r="106" spans="1:2">
      <c r="A106" s="108"/>
      <c r="B106" s="109"/>
    </row>
    <row r="107" spans="1:2">
      <c r="A107" s="108"/>
      <c r="B107" s="113"/>
    </row>
    <row r="108" spans="1:2">
      <c r="A108" s="108"/>
      <c r="B108" s="113"/>
    </row>
    <row r="109" spans="1:2">
      <c r="A109" s="108"/>
      <c r="B109" s="113"/>
    </row>
    <row r="110" spans="1:2">
      <c r="A110" s="108"/>
      <c r="B110" s="109"/>
    </row>
    <row r="111" spans="1:2">
      <c r="A111" s="108"/>
      <c r="B111" s="113"/>
    </row>
    <row r="112" spans="1:2">
      <c r="A112" s="108"/>
      <c r="B112" s="113"/>
    </row>
    <row r="113" spans="1:2">
      <c r="A113" s="108"/>
      <c r="B113" s="109"/>
    </row>
    <row r="114" spans="1:2">
      <c r="A114" s="108"/>
      <c r="B114" s="109"/>
    </row>
    <row r="115" spans="1:2">
      <c r="A115" s="108"/>
      <c r="B115" s="113"/>
    </row>
    <row r="116" spans="1:2">
      <c r="A116" s="108"/>
      <c r="B116" s="113"/>
    </row>
    <row r="117" spans="1:2">
      <c r="A117" s="108"/>
      <c r="B117" s="110"/>
    </row>
    <row r="118" spans="1:2">
      <c r="A118" s="108"/>
      <c r="B118" s="109"/>
    </row>
    <row r="119" spans="1:2">
      <c r="A119" s="108"/>
      <c r="B119" s="113"/>
    </row>
    <row r="120" spans="1:2">
      <c r="A120" s="108"/>
      <c r="B120" s="113"/>
    </row>
    <row r="121" spans="1:2">
      <c r="A121" s="108"/>
      <c r="B121" s="113"/>
    </row>
    <row r="122" spans="1:2">
      <c r="A122" s="108"/>
      <c r="B122" s="113"/>
    </row>
    <row r="123" spans="1:2">
      <c r="A123" s="108"/>
      <c r="B123" s="113"/>
    </row>
    <row r="124" spans="1:2">
      <c r="A124" s="108"/>
      <c r="B124" s="113"/>
    </row>
    <row r="125" spans="1:2">
      <c r="A125" s="108"/>
      <c r="B125" s="113"/>
    </row>
    <row r="126" spans="1:2">
      <c r="A126" s="108"/>
      <c r="B126" s="110"/>
    </row>
    <row r="127" spans="1:2">
      <c r="A127" s="108"/>
      <c r="B127" s="110"/>
    </row>
    <row r="128" spans="1:2">
      <c r="A128" s="108"/>
      <c r="B128" s="110"/>
    </row>
    <row r="129" spans="1:2">
      <c r="A129" s="108"/>
      <c r="B129" s="109"/>
    </row>
    <row r="130" spans="1:2">
      <c r="A130" s="108"/>
      <c r="B130" s="113"/>
    </row>
    <row r="131" spans="1:2">
      <c r="A131" s="108"/>
      <c r="B131" s="113"/>
    </row>
    <row r="132" spans="1:2">
      <c r="A132" s="108"/>
      <c r="B132" s="113"/>
    </row>
    <row r="133" spans="1:2">
      <c r="A133" s="108"/>
      <c r="B133" s="113"/>
    </row>
    <row r="134" spans="1:2">
      <c r="A134" s="108"/>
      <c r="B134" s="113"/>
    </row>
    <row r="135" spans="1:2">
      <c r="A135" s="108"/>
      <c r="B135" s="113"/>
    </row>
    <row r="136" spans="1:2">
      <c r="A136" s="108"/>
      <c r="B136" s="113"/>
    </row>
    <row r="137" spans="1:2">
      <c r="A137" s="108"/>
      <c r="B137" s="113"/>
    </row>
    <row r="138" spans="1:2">
      <c r="A138" s="108"/>
      <c r="B138" s="113"/>
    </row>
    <row r="139" spans="1:2">
      <c r="A139" s="108"/>
      <c r="B139" s="109"/>
    </row>
    <row r="140" spans="1:2">
      <c r="A140" s="108"/>
      <c r="B140" s="110"/>
    </row>
    <row r="141" spans="1:2">
      <c r="A141" s="108"/>
      <c r="B141" s="109"/>
    </row>
    <row r="142" spans="1:2">
      <c r="A142" s="108"/>
      <c r="B142" s="109"/>
    </row>
    <row r="143" spans="1:2">
      <c r="A143" s="108"/>
      <c r="B143" s="109"/>
    </row>
    <row r="144" spans="1:2">
      <c r="A144" s="108"/>
      <c r="B144" s="109"/>
    </row>
    <row r="145" spans="1:2">
      <c r="A145" s="108"/>
      <c r="B145" s="109"/>
    </row>
    <row r="146" spans="1:2">
      <c r="A146" s="108"/>
      <c r="B146" s="110"/>
    </row>
    <row r="147" spans="1:2">
      <c r="A147" s="108"/>
      <c r="B147" s="109"/>
    </row>
    <row r="148" spans="1:2">
      <c r="A148" s="108"/>
      <c r="B148" s="109"/>
    </row>
    <row r="149" spans="1:2">
      <c r="A149" s="108"/>
      <c r="B149" s="109"/>
    </row>
    <row r="150" spans="1:2">
      <c r="A150" s="108"/>
      <c r="B150" s="110"/>
    </row>
    <row r="151" spans="1:2">
      <c r="A151" s="108"/>
      <c r="B151" s="109"/>
    </row>
    <row r="152" spans="1:2">
      <c r="A152" s="108"/>
      <c r="B152" s="113"/>
    </row>
    <row r="153" spans="1:2">
      <c r="A153" s="108"/>
      <c r="B153" s="113"/>
    </row>
    <row r="154" spans="1:2">
      <c r="A154" s="108"/>
      <c r="B154" s="109"/>
    </row>
    <row r="155" spans="1:2">
      <c r="A155" s="108"/>
      <c r="B155" s="113"/>
    </row>
    <row r="156" spans="1:2">
      <c r="A156" s="108"/>
      <c r="B156" s="113"/>
    </row>
    <row r="157" spans="1:2">
      <c r="A157" s="108"/>
      <c r="B157" s="110"/>
    </row>
    <row r="158" spans="1:2">
      <c r="A158" s="108"/>
      <c r="B158" s="109"/>
    </row>
    <row r="159" spans="1:2">
      <c r="A159" s="108"/>
      <c r="B159" s="109"/>
    </row>
    <row r="160" spans="1:2">
      <c r="A160" s="108"/>
      <c r="B160" s="109"/>
    </row>
    <row r="161" spans="1:2">
      <c r="A161" s="108"/>
      <c r="B161" s="112"/>
    </row>
    <row r="162" spans="1:2">
      <c r="A162" s="108"/>
      <c r="B162" s="110"/>
    </row>
    <row r="163" spans="1:2">
      <c r="A163" s="108"/>
      <c r="B163" s="109"/>
    </row>
    <row r="164" spans="1:2">
      <c r="A164" s="108"/>
      <c r="B164" s="113"/>
    </row>
    <row r="165" spans="1:2">
      <c r="A165" s="108"/>
      <c r="B165" s="113"/>
    </row>
    <row r="166" spans="1:2">
      <c r="A166" s="108"/>
      <c r="B166" s="109"/>
    </row>
    <row r="167" spans="1:2">
      <c r="A167" s="108"/>
      <c r="B167" s="113"/>
    </row>
    <row r="168" spans="1:2">
      <c r="A168" s="108"/>
      <c r="B168" s="113"/>
    </row>
    <row r="169" spans="1:2">
      <c r="A169" s="108"/>
      <c r="B169" s="110"/>
    </row>
    <row r="170" spans="1:2">
      <c r="A170" s="108"/>
      <c r="B170" s="109"/>
    </row>
    <row r="171" spans="1:2">
      <c r="A171" s="108"/>
      <c r="B171" s="109"/>
    </row>
    <row r="172" spans="1:2">
      <c r="A172" s="108"/>
      <c r="B172" s="109"/>
    </row>
    <row r="173" spans="1:2">
      <c r="A173" s="108"/>
      <c r="B173" s="109"/>
    </row>
    <row r="174" spans="1:2">
      <c r="A174" s="108"/>
      <c r="B174" s="109"/>
    </row>
    <row r="175" spans="1:2">
      <c r="A175" s="108"/>
      <c r="B175" s="110"/>
    </row>
    <row r="176" spans="1:2">
      <c r="A176" s="108"/>
      <c r="B176" s="109"/>
    </row>
    <row r="177" spans="1:2">
      <c r="A177" s="108"/>
      <c r="B177" s="113"/>
    </row>
    <row r="178" spans="1:2">
      <c r="A178" s="108"/>
      <c r="B178" s="114"/>
    </row>
    <row r="179" spans="1:2">
      <c r="A179" s="108"/>
      <c r="B179" s="114"/>
    </row>
    <row r="180" spans="1:2">
      <c r="A180" s="108"/>
      <c r="B180" s="114"/>
    </row>
    <row r="181" spans="1:2">
      <c r="A181" s="108"/>
      <c r="B181" s="114"/>
    </row>
    <row r="182" spans="1:2">
      <c r="A182" s="108"/>
      <c r="B182" s="114"/>
    </row>
    <row r="183" spans="1:2">
      <c r="A183" s="108"/>
      <c r="B183" s="114"/>
    </row>
    <row r="184" spans="1:2">
      <c r="A184" s="108"/>
      <c r="B184" s="98"/>
    </row>
    <row r="185" spans="1:2">
      <c r="A185" s="108"/>
      <c r="B185" s="98"/>
    </row>
    <row r="186" spans="1:2">
      <c r="A186" s="108"/>
      <c r="B186" s="98"/>
    </row>
    <row r="187" spans="1:2">
      <c r="A187" s="108"/>
      <c r="B187" s="98"/>
    </row>
    <row r="188" spans="1:2">
      <c r="A188" s="108"/>
      <c r="B188" s="98"/>
    </row>
    <row r="189" spans="1:2">
      <c r="A189" s="108"/>
      <c r="B189" s="98"/>
    </row>
    <row r="190" spans="1:2">
      <c r="A190" s="108"/>
      <c r="B190" s="98"/>
    </row>
    <row r="191" spans="1:2">
      <c r="A191" s="108"/>
      <c r="B191" s="98"/>
    </row>
    <row r="192" spans="1:2">
      <c r="A192" s="108"/>
      <c r="B192" s="98"/>
    </row>
    <row r="193" spans="1:2">
      <c r="A193" s="108"/>
      <c r="B193" s="98"/>
    </row>
    <row r="194" spans="1:2">
      <c r="A194" s="108"/>
      <c r="B194" s="98"/>
    </row>
    <row r="195" spans="1:2">
      <c r="A195" s="108"/>
      <c r="B195" s="98"/>
    </row>
    <row r="196" spans="1:2">
      <c r="A196" s="108"/>
      <c r="B196" s="98"/>
    </row>
    <row r="197" spans="1:2">
      <c r="A197" s="108"/>
      <c r="B197" s="98"/>
    </row>
    <row r="198" spans="1:2">
      <c r="A198" s="108"/>
      <c r="B198" s="98"/>
    </row>
    <row r="199" spans="1:2">
      <c r="A199" s="108"/>
      <c r="B199" s="98"/>
    </row>
    <row r="200" spans="1:2">
      <c r="A200" s="108"/>
      <c r="B200" s="98"/>
    </row>
    <row r="201" spans="1:2">
      <c r="A201" s="108"/>
      <c r="B201" s="98"/>
    </row>
    <row r="202" spans="1:2">
      <c r="A202" s="108"/>
      <c r="B202" s="98"/>
    </row>
    <row r="203" spans="1:2">
      <c r="A203" s="108"/>
      <c r="B203" s="98"/>
    </row>
    <row r="204" spans="1:2">
      <c r="A204" s="108"/>
      <c r="B204" s="98"/>
    </row>
    <row r="205" spans="1:2">
      <c r="A205" s="108"/>
      <c r="B205" s="98"/>
    </row>
    <row r="206" spans="1:2">
      <c r="A206" s="108"/>
      <c r="B206" s="98"/>
    </row>
    <row r="207" spans="1:2">
      <c r="A207" s="108"/>
      <c r="B207" s="98"/>
    </row>
    <row r="208" spans="1:2">
      <c r="A208" s="108"/>
      <c r="B208" s="98"/>
    </row>
    <row r="209" spans="1:2">
      <c r="A209" s="108"/>
      <c r="B209" s="98"/>
    </row>
    <row r="210" spans="1:2">
      <c r="A210" s="108"/>
      <c r="B210" s="98"/>
    </row>
    <row r="211" spans="1:2">
      <c r="A211" s="108"/>
      <c r="B211" s="98"/>
    </row>
    <row r="212" spans="1:2">
      <c r="A212" s="108"/>
      <c r="B212" s="98"/>
    </row>
    <row r="213" spans="1:2">
      <c r="A213" s="108"/>
      <c r="B213" s="98"/>
    </row>
    <row r="214" spans="1:2">
      <c r="A214" s="108"/>
      <c r="B214" s="98"/>
    </row>
    <row r="215" spans="1:2">
      <c r="A215" s="108"/>
      <c r="B215" s="98"/>
    </row>
    <row r="216" spans="1:2">
      <c r="A216" s="108"/>
      <c r="B216" s="98"/>
    </row>
    <row r="217" spans="1:2">
      <c r="A217" s="108"/>
      <c r="B217" s="98"/>
    </row>
    <row r="218" spans="1:2">
      <c r="A218" s="108"/>
      <c r="B218" s="98"/>
    </row>
    <row r="219" spans="1:2">
      <c r="A219" s="108"/>
      <c r="B219" s="98"/>
    </row>
    <row r="220" spans="1:2">
      <c r="A220" s="108"/>
      <c r="B220" s="98"/>
    </row>
    <row r="221" spans="1:2">
      <c r="A221" s="108"/>
      <c r="B221" s="98"/>
    </row>
    <row r="222" spans="1:2">
      <c r="A222" s="108"/>
      <c r="B222" s="98"/>
    </row>
    <row r="223" spans="1:2">
      <c r="A223" s="108"/>
      <c r="B223" s="98"/>
    </row>
    <row r="224" spans="1:2">
      <c r="A224" s="108"/>
      <c r="B224" s="98"/>
    </row>
    <row r="225" spans="1:2">
      <c r="A225" s="108"/>
      <c r="B225" s="98"/>
    </row>
    <row r="226" spans="1:2">
      <c r="A226" s="108"/>
      <c r="B226" s="98"/>
    </row>
    <row r="227" spans="1:2">
      <c r="A227" s="108"/>
      <c r="B227" s="98"/>
    </row>
    <row r="228" spans="1:2">
      <c r="A228" s="108"/>
      <c r="B228" s="98"/>
    </row>
    <row r="229" spans="1:2">
      <c r="A229" s="108"/>
      <c r="B229" s="98"/>
    </row>
    <row r="230" spans="1:2">
      <c r="A230" s="108"/>
      <c r="B230" s="98"/>
    </row>
    <row r="231" spans="1:2">
      <c r="A231" s="108"/>
      <c r="B231" s="98"/>
    </row>
    <row r="232" spans="1:2">
      <c r="A232" s="108"/>
      <c r="B232" s="98"/>
    </row>
    <row r="233" spans="1:2">
      <c r="A233" s="108"/>
      <c r="B233" s="98"/>
    </row>
    <row r="234" spans="1:2">
      <c r="A234" s="108"/>
      <c r="B234" s="98"/>
    </row>
    <row r="235" spans="1:2">
      <c r="A235" s="108"/>
      <c r="B235" s="98"/>
    </row>
    <row r="236" spans="1:2">
      <c r="A236" s="108"/>
      <c r="B236" s="98"/>
    </row>
    <row r="237" spans="1:2">
      <c r="A237" s="108"/>
      <c r="B237" s="98"/>
    </row>
    <row r="238" spans="1:2">
      <c r="A238" s="108"/>
      <c r="B238" s="98"/>
    </row>
    <row r="239" spans="1:2">
      <c r="A239" s="108"/>
      <c r="B239" s="98"/>
    </row>
    <row r="240" spans="1:2">
      <c r="A240" s="108"/>
      <c r="B240" s="98"/>
    </row>
    <row r="241" spans="1:2">
      <c r="A241" s="108"/>
      <c r="B241" s="98"/>
    </row>
    <row r="242" spans="1:2">
      <c r="A242" s="108"/>
      <c r="B242" s="98"/>
    </row>
    <row r="243" spans="1:2">
      <c r="A243" s="108"/>
      <c r="B243" s="98"/>
    </row>
    <row r="244" spans="1:2">
      <c r="A244" s="108"/>
      <c r="B244" s="98"/>
    </row>
    <row r="245" spans="1:2">
      <c r="A245" s="108"/>
      <c r="B245" s="98"/>
    </row>
    <row r="246" spans="1:2">
      <c r="A246" s="108"/>
      <c r="B246" s="98"/>
    </row>
    <row r="247" spans="1:2">
      <c r="A247" s="108"/>
      <c r="B247" s="98"/>
    </row>
    <row r="248" spans="1:2">
      <c r="A248" s="108"/>
      <c r="B248" s="98"/>
    </row>
    <row r="249" spans="1:2">
      <c r="A249" s="108"/>
      <c r="B249" s="98"/>
    </row>
    <row r="250" spans="1:2">
      <c r="A250" s="108"/>
      <c r="B250" s="98"/>
    </row>
    <row r="251" spans="1:2">
      <c r="A251" s="108"/>
      <c r="B251" s="98"/>
    </row>
    <row r="252" spans="1:2">
      <c r="A252" s="108"/>
      <c r="B252" s="98"/>
    </row>
    <row r="253" spans="1:2">
      <c r="A253" s="108"/>
      <c r="B253" s="98"/>
    </row>
    <row r="254" spans="1:2">
      <c r="A254" s="108"/>
      <c r="B254" s="98"/>
    </row>
    <row r="255" spans="1:2">
      <c r="A255" s="108"/>
      <c r="B255" s="98"/>
    </row>
    <row r="256" spans="1:2">
      <c r="A256" s="108"/>
      <c r="B256" s="98"/>
    </row>
    <row r="257" spans="1:2">
      <c r="A257" s="108"/>
      <c r="B257" s="98"/>
    </row>
    <row r="258" spans="1:2">
      <c r="A258" s="108"/>
      <c r="B258" s="98"/>
    </row>
    <row r="259" spans="1:2">
      <c r="A259" s="108"/>
      <c r="B259" s="98"/>
    </row>
    <row r="260" spans="1:2">
      <c r="A260" s="108"/>
      <c r="B260" s="98"/>
    </row>
    <row r="261" spans="1:2">
      <c r="A261" s="108"/>
      <c r="B261" s="98"/>
    </row>
    <row r="262" spans="1:2">
      <c r="A262" s="108"/>
      <c r="B262" s="98"/>
    </row>
    <row r="263" spans="1:2">
      <c r="A263" s="108"/>
      <c r="B263" s="98"/>
    </row>
    <row r="264" spans="1:2">
      <c r="A264" s="108"/>
      <c r="B264" s="98"/>
    </row>
    <row r="265" spans="1:2">
      <c r="A265" s="108"/>
      <c r="B265" s="98"/>
    </row>
    <row r="266" spans="1:2">
      <c r="A266" s="108"/>
      <c r="B266" s="98"/>
    </row>
    <row r="267" spans="1:2">
      <c r="A267" s="108"/>
      <c r="B267" s="98"/>
    </row>
    <row r="268" spans="1:2">
      <c r="A268" s="108"/>
      <c r="B268" s="98"/>
    </row>
    <row r="269" spans="1:2">
      <c r="A269" s="108"/>
      <c r="B269" s="98"/>
    </row>
    <row r="270" spans="1:2">
      <c r="A270" s="108"/>
      <c r="B270" s="98"/>
    </row>
    <row r="271" spans="1:2">
      <c r="A271" s="108"/>
      <c r="B271" s="98"/>
    </row>
    <row r="272" spans="1:2">
      <c r="A272" s="108"/>
      <c r="B272" s="98"/>
    </row>
    <row r="273" spans="1:2">
      <c r="A273" s="108"/>
      <c r="B273" s="98"/>
    </row>
    <row r="274" spans="1:2">
      <c r="A274" s="108"/>
      <c r="B274" s="98"/>
    </row>
    <row r="275" spans="1:2">
      <c r="A275" s="108"/>
      <c r="B275" s="98"/>
    </row>
    <row r="276" spans="1:2">
      <c r="A276" s="108"/>
      <c r="B276" s="98"/>
    </row>
    <row r="277" spans="1:2">
      <c r="A277" s="108"/>
      <c r="B277" s="98"/>
    </row>
    <row r="278" spans="1:2">
      <c r="A278" s="108"/>
      <c r="B278" s="98"/>
    </row>
    <row r="279" spans="1:2">
      <c r="A279" s="108"/>
      <c r="B279" s="98"/>
    </row>
    <row r="280" spans="1:2">
      <c r="A280" s="108"/>
      <c r="B280" s="98"/>
    </row>
    <row r="281" spans="1:2">
      <c r="A281" s="108"/>
      <c r="B281" s="98"/>
    </row>
    <row r="282" spans="1:2">
      <c r="A282" s="108"/>
      <c r="B282" s="98"/>
    </row>
    <row r="283" spans="1:2">
      <c r="A283" s="108"/>
      <c r="B283" s="98"/>
    </row>
    <row r="284" spans="1:2">
      <c r="A284" s="108"/>
      <c r="B284" s="98"/>
    </row>
    <row r="285" spans="1:2">
      <c r="A285" s="108"/>
      <c r="B285" s="98"/>
    </row>
    <row r="286" spans="1:2">
      <c r="A286" s="108"/>
      <c r="B286" s="98"/>
    </row>
    <row r="287" spans="1:2">
      <c r="A287" s="108"/>
      <c r="B287" s="98"/>
    </row>
    <row r="288" spans="1:2">
      <c r="A288" s="108"/>
      <c r="B288" s="98"/>
    </row>
    <row r="289" spans="1:2">
      <c r="A289" s="108"/>
      <c r="B289" s="98"/>
    </row>
    <row r="290" spans="1:2">
      <c r="A290" s="108"/>
      <c r="B290" s="98"/>
    </row>
    <row r="291" spans="1:2">
      <c r="A291" s="108"/>
      <c r="B291" s="98"/>
    </row>
    <row r="292" spans="1:2">
      <c r="A292" s="108"/>
      <c r="B292" s="98"/>
    </row>
    <row r="293" spans="1:2">
      <c r="A293" s="108"/>
      <c r="B293" s="98"/>
    </row>
    <row r="294" spans="1:2">
      <c r="A294" s="108"/>
      <c r="B294" s="98"/>
    </row>
    <row r="295" spans="1:2">
      <c r="A295" s="108"/>
      <c r="B295" s="98"/>
    </row>
    <row r="296" spans="1:2">
      <c r="A296" s="108"/>
      <c r="B296" s="98"/>
    </row>
    <row r="297" spans="1:2">
      <c r="A297" s="108"/>
      <c r="B297" s="98"/>
    </row>
    <row r="298" spans="1:2">
      <c r="A298" s="108"/>
      <c r="B298" s="98"/>
    </row>
    <row r="299" spans="1:2">
      <c r="A299" s="108"/>
      <c r="B299" s="98"/>
    </row>
    <row r="300" spans="1:2">
      <c r="A300" s="108"/>
      <c r="B300" s="98"/>
    </row>
    <row r="301" spans="1:2">
      <c r="A301" s="108"/>
      <c r="B301" s="98"/>
    </row>
    <row r="302" spans="1:2">
      <c r="A302" s="108"/>
      <c r="B302" s="98"/>
    </row>
    <row r="303" spans="1:2">
      <c r="A303" s="108"/>
      <c r="B303" s="98"/>
    </row>
    <row r="304" spans="1:2">
      <c r="A304" s="108"/>
      <c r="B304" s="98"/>
    </row>
    <row r="305" spans="1:2">
      <c r="A305" s="108"/>
      <c r="B305" s="98"/>
    </row>
    <row r="306" spans="1:2">
      <c r="A306" s="108"/>
      <c r="B306" s="98"/>
    </row>
    <row r="307" spans="1:2">
      <c r="A307" s="108"/>
      <c r="B307" s="98"/>
    </row>
    <row r="308" spans="1:2">
      <c r="A308" s="108"/>
      <c r="B308" s="98"/>
    </row>
    <row r="309" spans="1:2">
      <c r="A309" s="108"/>
      <c r="B309" s="98"/>
    </row>
    <row r="310" spans="1:2">
      <c r="A310" s="108"/>
      <c r="B310" s="98"/>
    </row>
    <row r="311" spans="1:2">
      <c r="A311" s="108"/>
      <c r="B311" s="98"/>
    </row>
    <row r="312" spans="1:2">
      <c r="A312" s="108"/>
      <c r="B312" s="98"/>
    </row>
    <row r="313" spans="1:2">
      <c r="A313" s="108"/>
      <c r="B313" s="98"/>
    </row>
    <row r="314" spans="1:2">
      <c r="A314" s="108"/>
      <c r="B314" s="98"/>
    </row>
    <row r="315" spans="1:2">
      <c r="A315" s="108"/>
      <c r="B315" s="98"/>
    </row>
    <row r="316" spans="1:2">
      <c r="A316" s="108"/>
      <c r="B316" s="98"/>
    </row>
    <row r="317" spans="1:2">
      <c r="A317" s="108"/>
      <c r="B317" s="98"/>
    </row>
    <row r="318" spans="1:2">
      <c r="A318" s="108"/>
      <c r="B318" s="98"/>
    </row>
    <row r="319" spans="1:2">
      <c r="A319" s="108"/>
      <c r="B319" s="98"/>
    </row>
    <row r="320" spans="1:2">
      <c r="A320" s="108"/>
      <c r="B320" s="98"/>
    </row>
    <row r="321" spans="1:2">
      <c r="A321" s="108"/>
      <c r="B321" s="98"/>
    </row>
    <row r="322" spans="1:2">
      <c r="A322" s="108"/>
      <c r="B322" s="98"/>
    </row>
    <row r="323" spans="1:2">
      <c r="A323" s="108"/>
      <c r="B323" s="98"/>
    </row>
    <row r="324" spans="1:2">
      <c r="A324" s="108"/>
      <c r="B324" s="98"/>
    </row>
    <row r="325" spans="1:2">
      <c r="A325" s="108"/>
      <c r="B325" s="98"/>
    </row>
    <row r="326" spans="1:2">
      <c r="A326" s="108"/>
      <c r="B326" s="98"/>
    </row>
    <row r="327" spans="1:2">
      <c r="A327" s="108"/>
      <c r="B327" s="98"/>
    </row>
    <row r="328" spans="1:2">
      <c r="A328" s="108"/>
      <c r="B328" s="98"/>
    </row>
    <row r="329" spans="1:2">
      <c r="A329" s="108"/>
      <c r="B329" s="98"/>
    </row>
    <row r="330" spans="1:2">
      <c r="A330" s="108"/>
      <c r="B330" s="98"/>
    </row>
    <row r="331" spans="1:2">
      <c r="A331" s="108"/>
      <c r="B331" s="98"/>
    </row>
    <row r="332" spans="1:2">
      <c r="A332" s="108"/>
      <c r="B332" s="98"/>
    </row>
    <row r="333" spans="1:2">
      <c r="A333" s="108"/>
      <c r="B333" s="98"/>
    </row>
    <row r="334" spans="1:2">
      <c r="A334" s="108"/>
      <c r="B334" s="98"/>
    </row>
    <row r="335" spans="1:2">
      <c r="A335" s="108"/>
      <c r="B335" s="98"/>
    </row>
    <row r="336" spans="1:2">
      <c r="A336" s="108"/>
      <c r="B336" s="98"/>
    </row>
    <row r="337" spans="1:2">
      <c r="A337" s="108"/>
      <c r="B337" s="98"/>
    </row>
    <row r="338" spans="1:2">
      <c r="A338" s="108"/>
      <c r="B338" s="98"/>
    </row>
    <row r="339" spans="1:2">
      <c r="A339" s="108"/>
      <c r="B339" s="98"/>
    </row>
    <row r="340" spans="1:2">
      <c r="A340" s="108"/>
      <c r="B340" s="98"/>
    </row>
    <row r="341" spans="1:2">
      <c r="A341" s="108"/>
      <c r="B341" s="98"/>
    </row>
    <row r="342" spans="1:2">
      <c r="A342" s="108"/>
      <c r="B342" s="98"/>
    </row>
    <row r="343" spans="1:2">
      <c r="A343" s="108"/>
      <c r="B343" s="98"/>
    </row>
  </sheetData>
  <sheetProtection password="CF7A" sheet="1" objects="1" scenarios="1"/>
  <dataValidations count="1">
    <dataValidation type="list" allowBlank="1" showInputMessage="1" showErrorMessage="1" sqref="IM65059 WUY982563 WLC982563 WBG982563 VRK982563 VHO982563 UXS982563 UNW982563 UEA982563 TUE982563 TKI982563 TAM982563 SQQ982563 SGU982563 RWY982563 RNC982563 RDG982563 QTK982563 QJO982563 PZS982563 PPW982563 PGA982563 OWE982563 OMI982563 OCM982563 NSQ982563 NIU982563 MYY982563 MPC982563 MFG982563 LVK982563 LLO982563 LBS982563 KRW982563 KIA982563 JYE982563 JOI982563 JEM982563 IUQ982563 IKU982563 IAY982563 HRC982563 HHG982563 GXK982563 GNO982563 GDS982563 FTW982563 FKA982563 FAE982563 EQI982563 EGM982563 DWQ982563 DMU982563 DCY982563 CTC982563 CJG982563 BZK982563 BPO982563 BFS982563 AVW982563 AMA982563 ACE982563 SI982563 IM982563 C982563 WUY917027 WLC917027 WBG917027 VRK917027 VHO917027 UXS917027 UNW917027 UEA917027 TUE917027 TKI917027 TAM917027 SQQ917027 SGU917027 RWY917027 RNC917027 RDG917027 QTK917027 QJO917027 PZS917027 PPW917027 PGA917027 OWE917027 OMI917027 OCM917027 NSQ917027 NIU917027 MYY917027 MPC917027 MFG917027 LVK917027 LLO917027 LBS917027 KRW917027 KIA917027 JYE917027 JOI917027 JEM917027 IUQ917027 IKU917027 IAY917027 HRC917027 HHG917027 GXK917027 GNO917027 GDS917027 FTW917027 FKA917027 FAE917027 EQI917027 EGM917027 DWQ917027 DMU917027 DCY917027 CTC917027 CJG917027 BZK917027 BPO917027 BFS917027 AVW917027 AMA917027 ACE917027 SI917027 IM917027 C917027 WUY851491 WLC851491 WBG851491 VRK851491 VHO851491 UXS851491 UNW851491 UEA851491 TUE851491 TKI851491 TAM851491 SQQ851491 SGU851491 RWY851491 RNC851491 RDG851491 QTK851491 QJO851491 PZS851491 PPW851491 PGA851491 OWE851491 OMI851491 OCM851491 NSQ851491 NIU851491 MYY851491 MPC851491 MFG851491 LVK851491 LLO851491 LBS851491 KRW851491 KIA851491 JYE851491 JOI851491 JEM851491 IUQ851491 IKU851491 IAY851491 HRC851491 HHG851491 GXK851491 GNO851491 GDS851491 FTW851491 FKA851491 FAE851491 EQI851491 EGM851491 DWQ851491 DMU851491 DCY851491 CTC851491 CJG851491 BZK851491 BPO851491 BFS851491 AVW851491 AMA851491 ACE851491 SI851491 IM851491 C851491 WUY785955 WLC785955 WBG785955 VRK785955 VHO785955 UXS785955 UNW785955 UEA785955 TUE785955 TKI785955 TAM785955 SQQ785955 SGU785955 RWY785955 RNC785955 RDG785955 QTK785955 QJO785955 PZS785955 PPW785955 PGA785955 OWE785955 OMI785955 OCM785955 NSQ785955 NIU785955 MYY785955 MPC785955 MFG785955 LVK785955 LLO785955 LBS785955 KRW785955 KIA785955 JYE785955 JOI785955 JEM785955 IUQ785955 IKU785955 IAY785955 HRC785955 HHG785955 GXK785955 GNO785955 GDS785955 FTW785955 FKA785955 FAE785955 EQI785955 EGM785955 DWQ785955 DMU785955 DCY785955 CTC785955 CJG785955 BZK785955 BPO785955 BFS785955 AVW785955 AMA785955 ACE785955 SI785955 IM785955 C785955 WUY720419 WLC720419 WBG720419 VRK720419 VHO720419 UXS720419 UNW720419 UEA720419 TUE720419 TKI720419 TAM720419 SQQ720419 SGU720419 RWY720419 RNC720419 RDG720419 QTK720419 QJO720419 PZS720419 PPW720419 PGA720419 OWE720419 OMI720419 OCM720419 NSQ720419 NIU720419 MYY720419 MPC720419 MFG720419 LVK720419 LLO720419 LBS720419 KRW720419 KIA720419 JYE720419 JOI720419 JEM720419 IUQ720419 IKU720419 IAY720419 HRC720419 HHG720419 GXK720419 GNO720419 GDS720419 FTW720419 FKA720419 FAE720419 EQI720419 EGM720419 DWQ720419 DMU720419 DCY720419 CTC720419 CJG720419 BZK720419 BPO720419 BFS720419 AVW720419 AMA720419 ACE720419 SI720419 IM720419 C720419 WUY654883 WLC654883 WBG654883 VRK654883 VHO654883 UXS654883 UNW654883 UEA654883 TUE654883 TKI654883 TAM654883 SQQ654883 SGU654883 RWY654883 RNC654883 RDG654883 QTK654883 QJO654883 PZS654883 PPW654883 PGA654883 OWE654883 OMI654883 OCM654883 NSQ654883 NIU654883 MYY654883 MPC654883 MFG654883 LVK654883 LLO654883 LBS654883 KRW654883 KIA654883 JYE654883 JOI654883 JEM654883 IUQ654883 IKU654883 IAY654883 HRC654883 HHG654883 GXK654883 GNO654883 GDS654883 FTW654883 FKA654883 FAE654883 EQI654883 EGM654883 DWQ654883 DMU654883 DCY654883 CTC654883 CJG654883 BZK654883 BPO654883 BFS654883 AVW654883 AMA654883 ACE654883 SI654883 IM654883 C654883 WUY589347 WLC589347 WBG589347 VRK589347 VHO589347 UXS589347 UNW589347 UEA589347 TUE589347 TKI589347 TAM589347 SQQ589347 SGU589347 RWY589347 RNC589347 RDG589347 QTK589347 QJO589347 PZS589347 PPW589347 PGA589347 OWE589347 OMI589347 OCM589347 NSQ589347 NIU589347 MYY589347 MPC589347 MFG589347 LVK589347 LLO589347 LBS589347 KRW589347 KIA589347 JYE589347 JOI589347 JEM589347 IUQ589347 IKU589347 IAY589347 HRC589347 HHG589347 GXK589347 GNO589347 GDS589347 FTW589347 FKA589347 FAE589347 EQI589347 EGM589347 DWQ589347 DMU589347 DCY589347 CTC589347 CJG589347 BZK589347 BPO589347 BFS589347 AVW589347 AMA589347 ACE589347 SI589347 IM589347 C589347 WUY523811 WLC523811 WBG523811 VRK523811 VHO523811 UXS523811 UNW523811 UEA523811 TUE523811 TKI523811 TAM523811 SQQ523811 SGU523811 RWY523811 RNC523811 RDG523811 QTK523811 QJO523811 PZS523811 PPW523811 PGA523811 OWE523811 OMI523811 OCM523811 NSQ523811 NIU523811 MYY523811 MPC523811 MFG523811 LVK523811 LLO523811 LBS523811 KRW523811 KIA523811 JYE523811 JOI523811 JEM523811 IUQ523811 IKU523811 IAY523811 HRC523811 HHG523811 GXK523811 GNO523811 GDS523811 FTW523811 FKA523811 FAE523811 EQI523811 EGM523811 DWQ523811 DMU523811 DCY523811 CTC523811 CJG523811 BZK523811 BPO523811 BFS523811 AVW523811 AMA523811 ACE523811 SI523811 IM523811 C523811 WUY458275 WLC458275 WBG458275 VRK458275 VHO458275 UXS458275 UNW458275 UEA458275 TUE458275 TKI458275 TAM458275 SQQ458275 SGU458275 RWY458275 RNC458275 RDG458275 QTK458275 QJO458275 PZS458275 PPW458275 PGA458275 OWE458275 OMI458275 OCM458275 NSQ458275 NIU458275 MYY458275 MPC458275 MFG458275 LVK458275 LLO458275 LBS458275 KRW458275 KIA458275 JYE458275 JOI458275 JEM458275 IUQ458275 IKU458275 IAY458275 HRC458275 HHG458275 GXK458275 GNO458275 GDS458275 FTW458275 FKA458275 FAE458275 EQI458275 EGM458275 DWQ458275 DMU458275 DCY458275 CTC458275 CJG458275 BZK458275 BPO458275 BFS458275 AVW458275 AMA458275 ACE458275 SI458275 IM458275 C458275 WUY392739 WLC392739 WBG392739 VRK392739 VHO392739 UXS392739 UNW392739 UEA392739 TUE392739 TKI392739 TAM392739 SQQ392739 SGU392739 RWY392739 RNC392739 RDG392739 QTK392739 QJO392739 PZS392739 PPW392739 PGA392739 OWE392739 OMI392739 OCM392739 NSQ392739 NIU392739 MYY392739 MPC392739 MFG392739 LVK392739 LLO392739 LBS392739 KRW392739 KIA392739 JYE392739 JOI392739 JEM392739 IUQ392739 IKU392739 IAY392739 HRC392739 HHG392739 GXK392739 GNO392739 GDS392739 FTW392739 FKA392739 FAE392739 EQI392739 EGM392739 DWQ392739 DMU392739 DCY392739 CTC392739 CJG392739 BZK392739 BPO392739 BFS392739 AVW392739 AMA392739 ACE392739 SI392739 IM392739 C392739 WUY327203 WLC327203 WBG327203 VRK327203 VHO327203 UXS327203 UNW327203 UEA327203 TUE327203 TKI327203 TAM327203 SQQ327203 SGU327203 RWY327203 RNC327203 RDG327203 QTK327203 QJO327203 PZS327203 PPW327203 PGA327203 OWE327203 OMI327203 OCM327203 NSQ327203 NIU327203 MYY327203 MPC327203 MFG327203 LVK327203 LLO327203 LBS327203 KRW327203 KIA327203 JYE327203 JOI327203 JEM327203 IUQ327203 IKU327203 IAY327203 HRC327203 HHG327203 GXK327203 GNO327203 GDS327203 FTW327203 FKA327203 FAE327203 EQI327203 EGM327203 DWQ327203 DMU327203 DCY327203 CTC327203 CJG327203 BZK327203 BPO327203 BFS327203 AVW327203 AMA327203 ACE327203 SI327203 IM327203 C327203 WUY261667 WLC261667 WBG261667 VRK261667 VHO261667 UXS261667 UNW261667 UEA261667 TUE261667 TKI261667 TAM261667 SQQ261667 SGU261667 RWY261667 RNC261667 RDG261667 QTK261667 QJO261667 PZS261667 PPW261667 PGA261667 OWE261667 OMI261667 OCM261667 NSQ261667 NIU261667 MYY261667 MPC261667 MFG261667 LVK261667 LLO261667 LBS261667 KRW261667 KIA261667 JYE261667 JOI261667 JEM261667 IUQ261667 IKU261667 IAY261667 HRC261667 HHG261667 GXK261667 GNO261667 GDS261667 FTW261667 FKA261667 FAE261667 EQI261667 EGM261667 DWQ261667 DMU261667 DCY261667 CTC261667 CJG261667 BZK261667 BPO261667 BFS261667 AVW261667 AMA261667 ACE261667 SI261667 IM261667 C261667 WUY196131 WLC196131 WBG196131 VRK196131 VHO196131 UXS196131 UNW196131 UEA196131 TUE196131 TKI196131 TAM196131 SQQ196131 SGU196131 RWY196131 RNC196131 RDG196131 QTK196131 QJO196131 PZS196131 PPW196131 PGA196131 OWE196131 OMI196131 OCM196131 NSQ196131 NIU196131 MYY196131 MPC196131 MFG196131 LVK196131 LLO196131 LBS196131 KRW196131 KIA196131 JYE196131 JOI196131 JEM196131 IUQ196131 IKU196131 IAY196131 HRC196131 HHG196131 GXK196131 GNO196131 GDS196131 FTW196131 FKA196131 FAE196131 EQI196131 EGM196131 DWQ196131 DMU196131 DCY196131 CTC196131 CJG196131 BZK196131 BPO196131 BFS196131 AVW196131 AMA196131 ACE196131 SI196131 IM196131 C196131 WUY130595 WLC130595 WBG130595 VRK130595 VHO130595 UXS130595 UNW130595 UEA130595 TUE130595 TKI130595 TAM130595 SQQ130595 SGU130595 RWY130595 RNC130595 RDG130595 QTK130595 QJO130595 PZS130595 PPW130595 PGA130595 OWE130595 OMI130595 OCM130595 NSQ130595 NIU130595 MYY130595 MPC130595 MFG130595 LVK130595 LLO130595 LBS130595 KRW130595 KIA130595 JYE130595 JOI130595 JEM130595 IUQ130595 IKU130595 IAY130595 HRC130595 HHG130595 GXK130595 GNO130595 GDS130595 FTW130595 FKA130595 FAE130595 EQI130595 EGM130595 DWQ130595 DMU130595 DCY130595 CTC130595 CJG130595 BZK130595 BPO130595 BFS130595 AVW130595 AMA130595 ACE130595 SI130595 IM130595 C130595 WUY65059 WLC65059 WBG65059 VRK65059 VHO65059 UXS65059 UNW65059 UEA65059 TUE65059 TKI65059 TAM65059 SQQ65059 SGU65059 RWY65059 RNC65059 RDG65059 QTK65059 QJO65059 PZS65059 PPW65059 PGA65059 OWE65059 OMI65059 OCM65059 NSQ65059 NIU65059 MYY65059 MPC65059 MFG65059 LVK65059 LLO65059 LBS65059 KRW65059 KIA65059 JYE65059 JOI65059 JEM65059 IUQ65059 IKU65059 IAY65059 HRC65059 HHG65059 GXK65059 GNO65059 GDS65059 FTW65059 FKA65059 FAE65059 EQI65059 EGM65059 DWQ65059 DMU65059 DCY65059 CTC65059 CJG65059 BZK65059 BPO65059 BFS65059 AVW65059 AMA65059 ACE65059 SI65059 C65059">
      <formula1>#REF!</formula1>
    </dataValidation>
  </dataValidations>
  <pageMargins left="0.35433070866141736" right="0.15748031496062992" top="0.39370078740157483" bottom="0.19685039370078741" header="0.31496062992125984" footer="0.11811023622047245"/>
  <pageSetup paperSize="9" orientation="landscape" r:id="rId1"/>
  <headerFooter alignWithMargins="0">
    <oddHeader>&amp;R&amp;"Times New Roman,Regular"&amp;P</oddHeader>
    <oddFooter>&amp;C&amp;"Times New Roman,Regular"&amp;F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3"/>
  <sheetViews>
    <sheetView zoomScaleNormal="100" workbookViewId="0">
      <pane xSplit="1" ySplit="8" topLeftCell="B21" activePane="bottomRight" state="frozen"/>
      <selection activeCell="K14" sqref="K14"/>
      <selection pane="topRight" activeCell="K14" sqref="K14"/>
      <selection pane="bottomLeft" activeCell="K14" sqref="K14"/>
      <selection pane="bottomRight" activeCell="C27" sqref="C27"/>
    </sheetView>
  </sheetViews>
  <sheetFormatPr defaultRowHeight="12.75"/>
  <cols>
    <col min="1" max="1" width="8.85546875" style="92" customWidth="1"/>
    <col min="2" max="2" width="49.42578125" style="96" customWidth="1"/>
    <col min="3" max="3" width="11" style="96" customWidth="1"/>
    <col min="4" max="4" width="74.140625" style="98" customWidth="1"/>
    <col min="5" max="249" width="9.140625" style="96"/>
    <col min="250" max="250" width="9.140625" style="96" customWidth="1"/>
    <col min="251" max="251" width="32.85546875" style="96" customWidth="1"/>
    <col min="252" max="252" width="20.140625" style="96" customWidth="1"/>
    <col min="253" max="253" width="52.85546875" style="96" customWidth="1"/>
    <col min="254" max="259" width="9.140625" style="96"/>
    <col min="260" max="260" width="0" style="96" hidden="1" customWidth="1"/>
    <col min="261" max="505" width="9.140625" style="96"/>
    <col min="506" max="506" width="9.140625" style="96" customWidth="1"/>
    <col min="507" max="507" width="32.85546875" style="96" customWidth="1"/>
    <col min="508" max="508" width="20.140625" style="96" customWidth="1"/>
    <col min="509" max="509" width="52.85546875" style="96" customWidth="1"/>
    <col min="510" max="515" width="9.140625" style="96"/>
    <col min="516" max="516" width="0" style="96" hidden="1" customWidth="1"/>
    <col min="517" max="761" width="9.140625" style="96"/>
    <col min="762" max="762" width="9.140625" style="96" customWidth="1"/>
    <col min="763" max="763" width="32.85546875" style="96" customWidth="1"/>
    <col min="764" max="764" width="20.140625" style="96" customWidth="1"/>
    <col min="765" max="765" width="52.85546875" style="96" customWidth="1"/>
    <col min="766" max="771" width="9.140625" style="96"/>
    <col min="772" max="772" width="0" style="96" hidden="1" customWidth="1"/>
    <col min="773" max="1017" width="9.140625" style="96"/>
    <col min="1018" max="1018" width="9.140625" style="96" customWidth="1"/>
    <col min="1019" max="1019" width="32.85546875" style="96" customWidth="1"/>
    <col min="1020" max="1020" width="20.140625" style="96" customWidth="1"/>
    <col min="1021" max="1021" width="52.85546875" style="96" customWidth="1"/>
    <col min="1022" max="1027" width="9.140625" style="96"/>
    <col min="1028" max="1028" width="0" style="96" hidden="1" customWidth="1"/>
    <col min="1029" max="1273" width="9.140625" style="96"/>
    <col min="1274" max="1274" width="9.140625" style="96" customWidth="1"/>
    <col min="1275" max="1275" width="32.85546875" style="96" customWidth="1"/>
    <col min="1276" max="1276" width="20.140625" style="96" customWidth="1"/>
    <col min="1277" max="1277" width="52.85546875" style="96" customWidth="1"/>
    <col min="1278" max="1283" width="9.140625" style="96"/>
    <col min="1284" max="1284" width="0" style="96" hidden="1" customWidth="1"/>
    <col min="1285" max="1529" width="9.140625" style="96"/>
    <col min="1530" max="1530" width="9.140625" style="96" customWidth="1"/>
    <col min="1531" max="1531" width="32.85546875" style="96" customWidth="1"/>
    <col min="1532" max="1532" width="20.140625" style="96" customWidth="1"/>
    <col min="1533" max="1533" width="52.85546875" style="96" customWidth="1"/>
    <col min="1534" max="1539" width="9.140625" style="96"/>
    <col min="1540" max="1540" width="0" style="96" hidden="1" customWidth="1"/>
    <col min="1541" max="1785" width="9.140625" style="96"/>
    <col min="1786" max="1786" width="9.140625" style="96" customWidth="1"/>
    <col min="1787" max="1787" width="32.85546875" style="96" customWidth="1"/>
    <col min="1788" max="1788" width="20.140625" style="96" customWidth="1"/>
    <col min="1789" max="1789" width="52.85546875" style="96" customWidth="1"/>
    <col min="1790" max="1795" width="9.140625" style="96"/>
    <col min="1796" max="1796" width="0" style="96" hidden="1" customWidth="1"/>
    <col min="1797" max="2041" width="9.140625" style="96"/>
    <col min="2042" max="2042" width="9.140625" style="96" customWidth="1"/>
    <col min="2043" max="2043" width="32.85546875" style="96" customWidth="1"/>
    <col min="2044" max="2044" width="20.140625" style="96" customWidth="1"/>
    <col min="2045" max="2045" width="52.85546875" style="96" customWidth="1"/>
    <col min="2046" max="2051" width="9.140625" style="96"/>
    <col min="2052" max="2052" width="0" style="96" hidden="1" customWidth="1"/>
    <col min="2053" max="2297" width="9.140625" style="96"/>
    <col min="2298" max="2298" width="9.140625" style="96" customWidth="1"/>
    <col min="2299" max="2299" width="32.85546875" style="96" customWidth="1"/>
    <col min="2300" max="2300" width="20.140625" style="96" customWidth="1"/>
    <col min="2301" max="2301" width="52.85546875" style="96" customWidth="1"/>
    <col min="2302" max="2307" width="9.140625" style="96"/>
    <col min="2308" max="2308" width="0" style="96" hidden="1" customWidth="1"/>
    <col min="2309" max="2553" width="9.140625" style="96"/>
    <col min="2554" max="2554" width="9.140625" style="96" customWidth="1"/>
    <col min="2555" max="2555" width="32.85546875" style="96" customWidth="1"/>
    <col min="2556" max="2556" width="20.140625" style="96" customWidth="1"/>
    <col min="2557" max="2557" width="52.85546875" style="96" customWidth="1"/>
    <col min="2558" max="2563" width="9.140625" style="96"/>
    <col min="2564" max="2564" width="0" style="96" hidden="1" customWidth="1"/>
    <col min="2565" max="2809" width="9.140625" style="96"/>
    <col min="2810" max="2810" width="9.140625" style="96" customWidth="1"/>
    <col min="2811" max="2811" width="32.85546875" style="96" customWidth="1"/>
    <col min="2812" max="2812" width="20.140625" style="96" customWidth="1"/>
    <col min="2813" max="2813" width="52.85546875" style="96" customWidth="1"/>
    <col min="2814" max="2819" width="9.140625" style="96"/>
    <col min="2820" max="2820" width="0" style="96" hidden="1" customWidth="1"/>
    <col min="2821" max="3065" width="9.140625" style="96"/>
    <col min="3066" max="3066" width="9.140625" style="96" customWidth="1"/>
    <col min="3067" max="3067" width="32.85546875" style="96" customWidth="1"/>
    <col min="3068" max="3068" width="20.140625" style="96" customWidth="1"/>
    <col min="3069" max="3069" width="52.85546875" style="96" customWidth="1"/>
    <col min="3070" max="3075" width="9.140625" style="96"/>
    <col min="3076" max="3076" width="0" style="96" hidden="1" customWidth="1"/>
    <col min="3077" max="3321" width="9.140625" style="96"/>
    <col min="3322" max="3322" width="9.140625" style="96" customWidth="1"/>
    <col min="3323" max="3323" width="32.85546875" style="96" customWidth="1"/>
    <col min="3324" max="3324" width="20.140625" style="96" customWidth="1"/>
    <col min="3325" max="3325" width="52.85546875" style="96" customWidth="1"/>
    <col min="3326" max="3331" width="9.140625" style="96"/>
    <col min="3332" max="3332" width="0" style="96" hidden="1" customWidth="1"/>
    <col min="3333" max="3577" width="9.140625" style="96"/>
    <col min="3578" max="3578" width="9.140625" style="96" customWidth="1"/>
    <col min="3579" max="3579" width="32.85546875" style="96" customWidth="1"/>
    <col min="3580" max="3580" width="20.140625" style="96" customWidth="1"/>
    <col min="3581" max="3581" width="52.85546875" style="96" customWidth="1"/>
    <col min="3582" max="3587" width="9.140625" style="96"/>
    <col min="3588" max="3588" width="0" style="96" hidden="1" customWidth="1"/>
    <col min="3589" max="3833" width="9.140625" style="96"/>
    <col min="3834" max="3834" width="9.140625" style="96" customWidth="1"/>
    <col min="3835" max="3835" width="32.85546875" style="96" customWidth="1"/>
    <col min="3836" max="3836" width="20.140625" style="96" customWidth="1"/>
    <col min="3837" max="3837" width="52.85546875" style="96" customWidth="1"/>
    <col min="3838" max="3843" width="9.140625" style="96"/>
    <col min="3844" max="3844" width="0" style="96" hidden="1" customWidth="1"/>
    <col min="3845" max="4089" width="9.140625" style="96"/>
    <col min="4090" max="4090" width="9.140625" style="96" customWidth="1"/>
    <col min="4091" max="4091" width="32.85546875" style="96" customWidth="1"/>
    <col min="4092" max="4092" width="20.140625" style="96" customWidth="1"/>
    <col min="4093" max="4093" width="52.85546875" style="96" customWidth="1"/>
    <col min="4094" max="4099" width="9.140625" style="96"/>
    <col min="4100" max="4100" width="0" style="96" hidden="1" customWidth="1"/>
    <col min="4101" max="4345" width="9.140625" style="96"/>
    <col min="4346" max="4346" width="9.140625" style="96" customWidth="1"/>
    <col min="4347" max="4347" width="32.85546875" style="96" customWidth="1"/>
    <col min="4348" max="4348" width="20.140625" style="96" customWidth="1"/>
    <col min="4349" max="4349" width="52.85546875" style="96" customWidth="1"/>
    <col min="4350" max="4355" width="9.140625" style="96"/>
    <col min="4356" max="4356" width="0" style="96" hidden="1" customWidth="1"/>
    <col min="4357" max="4601" width="9.140625" style="96"/>
    <col min="4602" max="4602" width="9.140625" style="96" customWidth="1"/>
    <col min="4603" max="4603" width="32.85546875" style="96" customWidth="1"/>
    <col min="4604" max="4604" width="20.140625" style="96" customWidth="1"/>
    <col min="4605" max="4605" width="52.85546875" style="96" customWidth="1"/>
    <col min="4606" max="4611" width="9.140625" style="96"/>
    <col min="4612" max="4612" width="0" style="96" hidden="1" customWidth="1"/>
    <col min="4613" max="4857" width="9.140625" style="96"/>
    <col min="4858" max="4858" width="9.140625" style="96" customWidth="1"/>
    <col min="4859" max="4859" width="32.85546875" style="96" customWidth="1"/>
    <col min="4860" max="4860" width="20.140625" style="96" customWidth="1"/>
    <col min="4861" max="4861" width="52.85546875" style="96" customWidth="1"/>
    <col min="4862" max="4867" width="9.140625" style="96"/>
    <col min="4868" max="4868" width="0" style="96" hidden="1" customWidth="1"/>
    <col min="4869" max="5113" width="9.140625" style="96"/>
    <col min="5114" max="5114" width="9.140625" style="96" customWidth="1"/>
    <col min="5115" max="5115" width="32.85546875" style="96" customWidth="1"/>
    <col min="5116" max="5116" width="20.140625" style="96" customWidth="1"/>
    <col min="5117" max="5117" width="52.85546875" style="96" customWidth="1"/>
    <col min="5118" max="5123" width="9.140625" style="96"/>
    <col min="5124" max="5124" width="0" style="96" hidden="1" customWidth="1"/>
    <col min="5125" max="5369" width="9.140625" style="96"/>
    <col min="5370" max="5370" width="9.140625" style="96" customWidth="1"/>
    <col min="5371" max="5371" width="32.85546875" style="96" customWidth="1"/>
    <col min="5372" max="5372" width="20.140625" style="96" customWidth="1"/>
    <col min="5373" max="5373" width="52.85546875" style="96" customWidth="1"/>
    <col min="5374" max="5379" width="9.140625" style="96"/>
    <col min="5380" max="5380" width="0" style="96" hidden="1" customWidth="1"/>
    <col min="5381" max="5625" width="9.140625" style="96"/>
    <col min="5626" max="5626" width="9.140625" style="96" customWidth="1"/>
    <col min="5627" max="5627" width="32.85546875" style="96" customWidth="1"/>
    <col min="5628" max="5628" width="20.140625" style="96" customWidth="1"/>
    <col min="5629" max="5629" width="52.85546875" style="96" customWidth="1"/>
    <col min="5630" max="5635" width="9.140625" style="96"/>
    <col min="5636" max="5636" width="0" style="96" hidden="1" customWidth="1"/>
    <col min="5637" max="5881" width="9.140625" style="96"/>
    <col min="5882" max="5882" width="9.140625" style="96" customWidth="1"/>
    <col min="5883" max="5883" width="32.85546875" style="96" customWidth="1"/>
    <col min="5884" max="5884" width="20.140625" style="96" customWidth="1"/>
    <col min="5885" max="5885" width="52.85546875" style="96" customWidth="1"/>
    <col min="5886" max="5891" width="9.140625" style="96"/>
    <col min="5892" max="5892" width="0" style="96" hidden="1" customWidth="1"/>
    <col min="5893" max="6137" width="9.140625" style="96"/>
    <col min="6138" max="6138" width="9.140625" style="96" customWidth="1"/>
    <col min="6139" max="6139" width="32.85546875" style="96" customWidth="1"/>
    <col min="6140" max="6140" width="20.140625" style="96" customWidth="1"/>
    <col min="6141" max="6141" width="52.85546875" style="96" customWidth="1"/>
    <col min="6142" max="6147" width="9.140625" style="96"/>
    <col min="6148" max="6148" width="0" style="96" hidden="1" customWidth="1"/>
    <col min="6149" max="6393" width="9.140625" style="96"/>
    <col min="6394" max="6394" width="9.140625" style="96" customWidth="1"/>
    <col min="6395" max="6395" width="32.85546875" style="96" customWidth="1"/>
    <col min="6396" max="6396" width="20.140625" style="96" customWidth="1"/>
    <col min="6397" max="6397" width="52.85546875" style="96" customWidth="1"/>
    <col min="6398" max="6403" width="9.140625" style="96"/>
    <col min="6404" max="6404" width="0" style="96" hidden="1" customWidth="1"/>
    <col min="6405" max="6649" width="9.140625" style="96"/>
    <col min="6650" max="6650" width="9.140625" style="96" customWidth="1"/>
    <col min="6651" max="6651" width="32.85546875" style="96" customWidth="1"/>
    <col min="6652" max="6652" width="20.140625" style="96" customWidth="1"/>
    <col min="6653" max="6653" width="52.85546875" style="96" customWidth="1"/>
    <col min="6654" max="6659" width="9.140625" style="96"/>
    <col min="6660" max="6660" width="0" style="96" hidden="1" customWidth="1"/>
    <col min="6661" max="6905" width="9.140625" style="96"/>
    <col min="6906" max="6906" width="9.140625" style="96" customWidth="1"/>
    <col min="6907" max="6907" width="32.85546875" style="96" customWidth="1"/>
    <col min="6908" max="6908" width="20.140625" style="96" customWidth="1"/>
    <col min="6909" max="6909" width="52.85546875" style="96" customWidth="1"/>
    <col min="6910" max="6915" width="9.140625" style="96"/>
    <col min="6916" max="6916" width="0" style="96" hidden="1" customWidth="1"/>
    <col min="6917" max="7161" width="9.140625" style="96"/>
    <col min="7162" max="7162" width="9.140625" style="96" customWidth="1"/>
    <col min="7163" max="7163" width="32.85546875" style="96" customWidth="1"/>
    <col min="7164" max="7164" width="20.140625" style="96" customWidth="1"/>
    <col min="7165" max="7165" width="52.85546875" style="96" customWidth="1"/>
    <col min="7166" max="7171" width="9.140625" style="96"/>
    <col min="7172" max="7172" width="0" style="96" hidden="1" customWidth="1"/>
    <col min="7173" max="7417" width="9.140625" style="96"/>
    <col min="7418" max="7418" width="9.140625" style="96" customWidth="1"/>
    <col min="7419" max="7419" width="32.85546875" style="96" customWidth="1"/>
    <col min="7420" max="7420" width="20.140625" style="96" customWidth="1"/>
    <col min="7421" max="7421" width="52.85546875" style="96" customWidth="1"/>
    <col min="7422" max="7427" width="9.140625" style="96"/>
    <col min="7428" max="7428" width="0" style="96" hidden="1" customWidth="1"/>
    <col min="7429" max="7673" width="9.140625" style="96"/>
    <col min="7674" max="7674" width="9.140625" style="96" customWidth="1"/>
    <col min="7675" max="7675" width="32.85546875" style="96" customWidth="1"/>
    <col min="7676" max="7676" width="20.140625" style="96" customWidth="1"/>
    <col min="7677" max="7677" width="52.85546875" style="96" customWidth="1"/>
    <col min="7678" max="7683" width="9.140625" style="96"/>
    <col min="7684" max="7684" width="0" style="96" hidden="1" customWidth="1"/>
    <col min="7685" max="7929" width="9.140625" style="96"/>
    <col min="7930" max="7930" width="9.140625" style="96" customWidth="1"/>
    <col min="7931" max="7931" width="32.85546875" style="96" customWidth="1"/>
    <col min="7932" max="7932" width="20.140625" style="96" customWidth="1"/>
    <col min="7933" max="7933" width="52.85546875" style="96" customWidth="1"/>
    <col min="7934" max="7939" width="9.140625" style="96"/>
    <col min="7940" max="7940" width="0" style="96" hidden="1" customWidth="1"/>
    <col min="7941" max="8185" width="9.140625" style="96"/>
    <col min="8186" max="8186" width="9.140625" style="96" customWidth="1"/>
    <col min="8187" max="8187" width="32.85546875" style="96" customWidth="1"/>
    <col min="8188" max="8188" width="20.140625" style="96" customWidth="1"/>
    <col min="8189" max="8189" width="52.85546875" style="96" customWidth="1"/>
    <col min="8190" max="8195" width="9.140625" style="96"/>
    <col min="8196" max="8196" width="0" style="96" hidden="1" customWidth="1"/>
    <col min="8197" max="8441" width="9.140625" style="96"/>
    <col min="8442" max="8442" width="9.140625" style="96" customWidth="1"/>
    <col min="8443" max="8443" width="32.85546875" style="96" customWidth="1"/>
    <col min="8444" max="8444" width="20.140625" style="96" customWidth="1"/>
    <col min="8445" max="8445" width="52.85546875" style="96" customWidth="1"/>
    <col min="8446" max="8451" width="9.140625" style="96"/>
    <col min="8452" max="8452" width="0" style="96" hidden="1" customWidth="1"/>
    <col min="8453" max="8697" width="9.140625" style="96"/>
    <col min="8698" max="8698" width="9.140625" style="96" customWidth="1"/>
    <col min="8699" max="8699" width="32.85546875" style="96" customWidth="1"/>
    <col min="8700" max="8700" width="20.140625" style="96" customWidth="1"/>
    <col min="8701" max="8701" width="52.85546875" style="96" customWidth="1"/>
    <col min="8702" max="8707" width="9.140625" style="96"/>
    <col min="8708" max="8708" width="0" style="96" hidden="1" customWidth="1"/>
    <col min="8709" max="8953" width="9.140625" style="96"/>
    <col min="8954" max="8954" width="9.140625" style="96" customWidth="1"/>
    <col min="8955" max="8955" width="32.85546875" style="96" customWidth="1"/>
    <col min="8956" max="8956" width="20.140625" style="96" customWidth="1"/>
    <col min="8957" max="8957" width="52.85546875" style="96" customWidth="1"/>
    <col min="8958" max="8963" width="9.140625" style="96"/>
    <col min="8964" max="8964" width="0" style="96" hidden="1" customWidth="1"/>
    <col min="8965" max="9209" width="9.140625" style="96"/>
    <col min="9210" max="9210" width="9.140625" style="96" customWidth="1"/>
    <col min="9211" max="9211" width="32.85546875" style="96" customWidth="1"/>
    <col min="9212" max="9212" width="20.140625" style="96" customWidth="1"/>
    <col min="9213" max="9213" width="52.85546875" style="96" customWidth="1"/>
    <col min="9214" max="9219" width="9.140625" style="96"/>
    <col min="9220" max="9220" width="0" style="96" hidden="1" customWidth="1"/>
    <col min="9221" max="9465" width="9.140625" style="96"/>
    <col min="9466" max="9466" width="9.140625" style="96" customWidth="1"/>
    <col min="9467" max="9467" width="32.85546875" style="96" customWidth="1"/>
    <col min="9468" max="9468" width="20.140625" style="96" customWidth="1"/>
    <col min="9469" max="9469" width="52.85546875" style="96" customWidth="1"/>
    <col min="9470" max="9475" width="9.140625" style="96"/>
    <col min="9476" max="9476" width="0" style="96" hidden="1" customWidth="1"/>
    <col min="9477" max="9721" width="9.140625" style="96"/>
    <col min="9722" max="9722" width="9.140625" style="96" customWidth="1"/>
    <col min="9723" max="9723" width="32.85546875" style="96" customWidth="1"/>
    <col min="9724" max="9724" width="20.140625" style="96" customWidth="1"/>
    <col min="9725" max="9725" width="52.85546875" style="96" customWidth="1"/>
    <col min="9726" max="9731" width="9.140625" style="96"/>
    <col min="9732" max="9732" width="0" style="96" hidden="1" customWidth="1"/>
    <col min="9733" max="9977" width="9.140625" style="96"/>
    <col min="9978" max="9978" width="9.140625" style="96" customWidth="1"/>
    <col min="9979" max="9979" width="32.85546875" style="96" customWidth="1"/>
    <col min="9980" max="9980" width="20.140625" style="96" customWidth="1"/>
    <col min="9981" max="9981" width="52.85546875" style="96" customWidth="1"/>
    <col min="9982" max="9987" width="9.140625" style="96"/>
    <col min="9988" max="9988" width="0" style="96" hidden="1" customWidth="1"/>
    <col min="9989" max="10233" width="9.140625" style="96"/>
    <col min="10234" max="10234" width="9.140625" style="96" customWidth="1"/>
    <col min="10235" max="10235" width="32.85546875" style="96" customWidth="1"/>
    <col min="10236" max="10236" width="20.140625" style="96" customWidth="1"/>
    <col min="10237" max="10237" width="52.85546875" style="96" customWidth="1"/>
    <col min="10238" max="10243" width="9.140625" style="96"/>
    <col min="10244" max="10244" width="0" style="96" hidden="1" customWidth="1"/>
    <col min="10245" max="10489" width="9.140625" style="96"/>
    <col min="10490" max="10490" width="9.140625" style="96" customWidth="1"/>
    <col min="10491" max="10491" width="32.85546875" style="96" customWidth="1"/>
    <col min="10492" max="10492" width="20.140625" style="96" customWidth="1"/>
    <col min="10493" max="10493" width="52.85546875" style="96" customWidth="1"/>
    <col min="10494" max="10499" width="9.140625" style="96"/>
    <col min="10500" max="10500" width="0" style="96" hidden="1" customWidth="1"/>
    <col min="10501" max="10745" width="9.140625" style="96"/>
    <col min="10746" max="10746" width="9.140625" style="96" customWidth="1"/>
    <col min="10747" max="10747" width="32.85546875" style="96" customWidth="1"/>
    <col min="10748" max="10748" width="20.140625" style="96" customWidth="1"/>
    <col min="10749" max="10749" width="52.85546875" style="96" customWidth="1"/>
    <col min="10750" max="10755" width="9.140625" style="96"/>
    <col min="10756" max="10756" width="0" style="96" hidden="1" customWidth="1"/>
    <col min="10757" max="11001" width="9.140625" style="96"/>
    <col min="11002" max="11002" width="9.140625" style="96" customWidth="1"/>
    <col min="11003" max="11003" width="32.85546875" style="96" customWidth="1"/>
    <col min="11004" max="11004" width="20.140625" style="96" customWidth="1"/>
    <col min="11005" max="11005" width="52.85546875" style="96" customWidth="1"/>
    <col min="11006" max="11011" width="9.140625" style="96"/>
    <col min="11012" max="11012" width="0" style="96" hidden="1" customWidth="1"/>
    <col min="11013" max="11257" width="9.140625" style="96"/>
    <col min="11258" max="11258" width="9.140625" style="96" customWidth="1"/>
    <col min="11259" max="11259" width="32.85546875" style="96" customWidth="1"/>
    <col min="11260" max="11260" width="20.140625" style="96" customWidth="1"/>
    <col min="11261" max="11261" width="52.85546875" style="96" customWidth="1"/>
    <col min="11262" max="11267" width="9.140625" style="96"/>
    <col min="11268" max="11268" width="0" style="96" hidden="1" customWidth="1"/>
    <col min="11269" max="11513" width="9.140625" style="96"/>
    <col min="11514" max="11514" width="9.140625" style="96" customWidth="1"/>
    <col min="11515" max="11515" width="32.85546875" style="96" customWidth="1"/>
    <col min="11516" max="11516" width="20.140625" style="96" customWidth="1"/>
    <col min="11517" max="11517" width="52.85546875" style="96" customWidth="1"/>
    <col min="11518" max="11523" width="9.140625" style="96"/>
    <col min="11524" max="11524" width="0" style="96" hidden="1" customWidth="1"/>
    <col min="11525" max="11769" width="9.140625" style="96"/>
    <col min="11770" max="11770" width="9.140625" style="96" customWidth="1"/>
    <col min="11771" max="11771" width="32.85546875" style="96" customWidth="1"/>
    <col min="11772" max="11772" width="20.140625" style="96" customWidth="1"/>
    <col min="11773" max="11773" width="52.85546875" style="96" customWidth="1"/>
    <col min="11774" max="11779" width="9.140625" style="96"/>
    <col min="11780" max="11780" width="0" style="96" hidden="1" customWidth="1"/>
    <col min="11781" max="12025" width="9.140625" style="96"/>
    <col min="12026" max="12026" width="9.140625" style="96" customWidth="1"/>
    <col min="12027" max="12027" width="32.85546875" style="96" customWidth="1"/>
    <col min="12028" max="12028" width="20.140625" style="96" customWidth="1"/>
    <col min="12029" max="12029" width="52.85546875" style="96" customWidth="1"/>
    <col min="12030" max="12035" width="9.140625" style="96"/>
    <col min="12036" max="12036" width="0" style="96" hidden="1" customWidth="1"/>
    <col min="12037" max="12281" width="9.140625" style="96"/>
    <col min="12282" max="12282" width="9.140625" style="96" customWidth="1"/>
    <col min="12283" max="12283" width="32.85546875" style="96" customWidth="1"/>
    <col min="12284" max="12284" width="20.140625" style="96" customWidth="1"/>
    <col min="12285" max="12285" width="52.85546875" style="96" customWidth="1"/>
    <col min="12286" max="12291" width="9.140625" style="96"/>
    <col min="12292" max="12292" width="0" style="96" hidden="1" customWidth="1"/>
    <col min="12293" max="12537" width="9.140625" style="96"/>
    <col min="12538" max="12538" width="9.140625" style="96" customWidth="1"/>
    <col min="12539" max="12539" width="32.85546875" style="96" customWidth="1"/>
    <col min="12540" max="12540" width="20.140625" style="96" customWidth="1"/>
    <col min="12541" max="12541" width="52.85546875" style="96" customWidth="1"/>
    <col min="12542" max="12547" width="9.140625" style="96"/>
    <col min="12548" max="12548" width="0" style="96" hidden="1" customWidth="1"/>
    <col min="12549" max="12793" width="9.140625" style="96"/>
    <col min="12794" max="12794" width="9.140625" style="96" customWidth="1"/>
    <col min="12795" max="12795" width="32.85546875" style="96" customWidth="1"/>
    <col min="12796" max="12796" width="20.140625" style="96" customWidth="1"/>
    <col min="12797" max="12797" width="52.85546875" style="96" customWidth="1"/>
    <col min="12798" max="12803" width="9.140625" style="96"/>
    <col min="12804" max="12804" width="0" style="96" hidden="1" customWidth="1"/>
    <col min="12805" max="13049" width="9.140625" style="96"/>
    <col min="13050" max="13050" width="9.140625" style="96" customWidth="1"/>
    <col min="13051" max="13051" width="32.85546875" style="96" customWidth="1"/>
    <col min="13052" max="13052" width="20.140625" style="96" customWidth="1"/>
    <col min="13053" max="13053" width="52.85546875" style="96" customWidth="1"/>
    <col min="13054" max="13059" width="9.140625" style="96"/>
    <col min="13060" max="13060" width="0" style="96" hidden="1" customWidth="1"/>
    <col min="13061" max="13305" width="9.140625" style="96"/>
    <col min="13306" max="13306" width="9.140625" style="96" customWidth="1"/>
    <col min="13307" max="13307" width="32.85546875" style="96" customWidth="1"/>
    <col min="13308" max="13308" width="20.140625" style="96" customWidth="1"/>
    <col min="13309" max="13309" width="52.85546875" style="96" customWidth="1"/>
    <col min="13310" max="13315" width="9.140625" style="96"/>
    <col min="13316" max="13316" width="0" style="96" hidden="1" customWidth="1"/>
    <col min="13317" max="13561" width="9.140625" style="96"/>
    <col min="13562" max="13562" width="9.140625" style="96" customWidth="1"/>
    <col min="13563" max="13563" width="32.85546875" style="96" customWidth="1"/>
    <col min="13564" max="13564" width="20.140625" style="96" customWidth="1"/>
    <col min="13565" max="13565" width="52.85546875" style="96" customWidth="1"/>
    <col min="13566" max="13571" width="9.140625" style="96"/>
    <col min="13572" max="13572" width="0" style="96" hidden="1" customWidth="1"/>
    <col min="13573" max="13817" width="9.140625" style="96"/>
    <col min="13818" max="13818" width="9.140625" style="96" customWidth="1"/>
    <col min="13819" max="13819" width="32.85546875" style="96" customWidth="1"/>
    <col min="13820" max="13820" width="20.140625" style="96" customWidth="1"/>
    <col min="13821" max="13821" width="52.85546875" style="96" customWidth="1"/>
    <col min="13822" max="13827" width="9.140625" style="96"/>
    <col min="13828" max="13828" width="0" style="96" hidden="1" customWidth="1"/>
    <col min="13829" max="14073" width="9.140625" style="96"/>
    <col min="14074" max="14074" width="9.140625" style="96" customWidth="1"/>
    <col min="14075" max="14075" width="32.85546875" style="96" customWidth="1"/>
    <col min="14076" max="14076" width="20.140625" style="96" customWidth="1"/>
    <col min="14077" max="14077" width="52.85546875" style="96" customWidth="1"/>
    <col min="14078" max="14083" width="9.140625" style="96"/>
    <col min="14084" max="14084" width="0" style="96" hidden="1" customWidth="1"/>
    <col min="14085" max="14329" width="9.140625" style="96"/>
    <col min="14330" max="14330" width="9.140625" style="96" customWidth="1"/>
    <col min="14331" max="14331" width="32.85546875" style="96" customWidth="1"/>
    <col min="14332" max="14332" width="20.140625" style="96" customWidth="1"/>
    <col min="14333" max="14333" width="52.85546875" style="96" customWidth="1"/>
    <col min="14334" max="14339" width="9.140625" style="96"/>
    <col min="14340" max="14340" width="0" style="96" hidden="1" customWidth="1"/>
    <col min="14341" max="14585" width="9.140625" style="96"/>
    <col min="14586" max="14586" width="9.140625" style="96" customWidth="1"/>
    <col min="14587" max="14587" width="32.85546875" style="96" customWidth="1"/>
    <col min="14588" max="14588" width="20.140625" style="96" customWidth="1"/>
    <col min="14589" max="14589" width="52.85546875" style="96" customWidth="1"/>
    <col min="14590" max="14595" width="9.140625" style="96"/>
    <col min="14596" max="14596" width="0" style="96" hidden="1" customWidth="1"/>
    <col min="14597" max="14841" width="9.140625" style="96"/>
    <col min="14842" max="14842" width="9.140625" style="96" customWidth="1"/>
    <col min="14843" max="14843" width="32.85546875" style="96" customWidth="1"/>
    <col min="14844" max="14844" width="20.140625" style="96" customWidth="1"/>
    <col min="14845" max="14845" width="52.85546875" style="96" customWidth="1"/>
    <col min="14846" max="14851" width="9.140625" style="96"/>
    <col min="14852" max="14852" width="0" style="96" hidden="1" customWidth="1"/>
    <col min="14853" max="15097" width="9.140625" style="96"/>
    <col min="15098" max="15098" width="9.140625" style="96" customWidth="1"/>
    <col min="15099" max="15099" width="32.85546875" style="96" customWidth="1"/>
    <col min="15100" max="15100" width="20.140625" style="96" customWidth="1"/>
    <col min="15101" max="15101" width="52.85546875" style="96" customWidth="1"/>
    <col min="15102" max="15107" width="9.140625" style="96"/>
    <col min="15108" max="15108" width="0" style="96" hidden="1" customWidth="1"/>
    <col min="15109" max="15353" width="9.140625" style="96"/>
    <col min="15354" max="15354" width="9.140625" style="96" customWidth="1"/>
    <col min="15355" max="15355" width="32.85546875" style="96" customWidth="1"/>
    <col min="15356" max="15356" width="20.140625" style="96" customWidth="1"/>
    <col min="15357" max="15357" width="52.85546875" style="96" customWidth="1"/>
    <col min="15358" max="15363" width="9.140625" style="96"/>
    <col min="15364" max="15364" width="0" style="96" hidden="1" customWidth="1"/>
    <col min="15365" max="15609" width="9.140625" style="96"/>
    <col min="15610" max="15610" width="9.140625" style="96" customWidth="1"/>
    <col min="15611" max="15611" width="32.85546875" style="96" customWidth="1"/>
    <col min="15612" max="15612" width="20.140625" style="96" customWidth="1"/>
    <col min="15613" max="15613" width="52.85546875" style="96" customWidth="1"/>
    <col min="15614" max="15619" width="9.140625" style="96"/>
    <col min="15620" max="15620" width="0" style="96" hidden="1" customWidth="1"/>
    <col min="15621" max="15865" width="9.140625" style="96"/>
    <col min="15866" max="15866" width="9.140625" style="96" customWidth="1"/>
    <col min="15867" max="15867" width="32.85546875" style="96" customWidth="1"/>
    <col min="15868" max="15868" width="20.140625" style="96" customWidth="1"/>
    <col min="15869" max="15869" width="52.85546875" style="96" customWidth="1"/>
    <col min="15870" max="15875" width="9.140625" style="96"/>
    <col min="15876" max="15876" width="0" style="96" hidden="1" customWidth="1"/>
    <col min="15877" max="16121" width="9.140625" style="96"/>
    <col min="16122" max="16122" width="9.140625" style="96" customWidth="1"/>
    <col min="16123" max="16123" width="32.85546875" style="96" customWidth="1"/>
    <col min="16124" max="16124" width="20.140625" style="96" customWidth="1"/>
    <col min="16125" max="16125" width="52.85546875" style="96" customWidth="1"/>
    <col min="16126" max="16131" width="9.140625" style="96"/>
    <col min="16132" max="16132" width="0" style="96" hidden="1" customWidth="1"/>
    <col min="16133" max="16384" width="9.140625" style="96"/>
  </cols>
  <sheetData>
    <row r="1" spans="1:4" ht="15.75">
      <c r="B1" s="93" t="s">
        <v>77</v>
      </c>
      <c r="C1" s="94"/>
      <c r="D1" s="95"/>
    </row>
    <row r="2" spans="1:4" ht="14.25">
      <c r="B2" s="97" t="s">
        <v>190</v>
      </c>
    </row>
    <row r="3" spans="1:4" ht="14.25" customHeight="1">
      <c r="B3" s="97"/>
    </row>
    <row r="4" spans="1:4" s="99" customFormat="1" ht="19.5" customHeight="1">
      <c r="A4" s="49"/>
      <c r="B4" s="48" t="s">
        <v>2</v>
      </c>
      <c r="C4" s="165" t="s">
        <v>3</v>
      </c>
      <c r="D4" s="165" t="s">
        <v>4</v>
      </c>
    </row>
    <row r="5" spans="1:4" ht="17.25" hidden="1" customHeight="1">
      <c r="A5" s="164" t="s">
        <v>43</v>
      </c>
      <c r="B5" s="167" t="s">
        <v>7</v>
      </c>
      <c r="C5" s="100"/>
      <c r="D5" s="101"/>
    </row>
    <row r="6" spans="1:4" ht="17.25" hidden="1" customHeight="1">
      <c r="A6" s="168" t="s">
        <v>70</v>
      </c>
      <c r="B6" s="167" t="s">
        <v>71</v>
      </c>
      <c r="C6" s="100"/>
      <c r="D6" s="101"/>
    </row>
    <row r="7" spans="1:4" ht="17.25" customHeight="1">
      <c r="A7" s="168" t="s">
        <v>6</v>
      </c>
      <c r="B7" s="167" t="s">
        <v>7</v>
      </c>
      <c r="C7" s="100">
        <v>138</v>
      </c>
      <c r="D7" s="101" t="s">
        <v>372</v>
      </c>
    </row>
    <row r="8" spans="1:4" ht="26.25" hidden="1" customHeight="1">
      <c r="A8" s="168" t="s">
        <v>72</v>
      </c>
      <c r="B8" s="167" t="s">
        <v>73</v>
      </c>
      <c r="C8" s="100"/>
      <c r="D8" s="101"/>
    </row>
    <row r="9" spans="1:4" s="98" customFormat="1" ht="51">
      <c r="A9" s="168" t="s">
        <v>8</v>
      </c>
      <c r="B9" s="89" t="s">
        <v>9</v>
      </c>
      <c r="C9" s="102">
        <v>9089</v>
      </c>
      <c r="D9" s="90" t="s">
        <v>376</v>
      </c>
    </row>
    <row r="10" spans="1:4" s="98" customFormat="1" ht="24" hidden="1" customHeight="1">
      <c r="A10" s="168" t="s">
        <v>83</v>
      </c>
      <c r="B10" s="167" t="s">
        <v>95</v>
      </c>
      <c r="C10" s="102"/>
      <c r="D10" s="156"/>
    </row>
    <row r="11" spans="1:4" s="98" customFormat="1" ht="77.25" hidden="1" customHeight="1">
      <c r="A11" s="168" t="s">
        <v>11</v>
      </c>
      <c r="B11" s="167" t="s">
        <v>12</v>
      </c>
      <c r="C11" s="102"/>
      <c r="D11" s="156"/>
    </row>
    <row r="12" spans="1:4">
      <c r="A12" s="168" t="s">
        <v>13</v>
      </c>
      <c r="B12" s="167" t="s">
        <v>14</v>
      </c>
      <c r="C12" s="102">
        <v>3000</v>
      </c>
      <c r="D12" s="103" t="s">
        <v>375</v>
      </c>
    </row>
    <row r="13" spans="1:4" ht="18.75" customHeight="1">
      <c r="A13" s="105"/>
      <c r="B13" s="47" t="s">
        <v>15</v>
      </c>
      <c r="C13" s="106">
        <f>SUM(C5:C12)</f>
        <v>12227</v>
      </c>
      <c r="D13" s="107"/>
    </row>
    <row r="14" spans="1:4" ht="22.5" customHeight="1">
      <c r="A14" s="162"/>
      <c r="B14" s="160" t="s">
        <v>16</v>
      </c>
      <c r="C14" s="161" t="s">
        <v>3</v>
      </c>
      <c r="D14" s="161" t="s">
        <v>4</v>
      </c>
    </row>
    <row r="15" spans="1:4">
      <c r="A15" s="63" t="s">
        <v>44</v>
      </c>
      <c r="B15" s="166" t="s">
        <v>24</v>
      </c>
      <c r="C15" s="352"/>
      <c r="D15" s="103"/>
    </row>
    <row r="16" spans="1:4" ht="51">
      <c r="A16" s="63"/>
      <c r="B16" s="56">
        <v>1000</v>
      </c>
      <c r="C16" s="352">
        <v>7674</v>
      </c>
      <c r="D16" s="116" t="s">
        <v>493</v>
      </c>
    </row>
    <row r="17" spans="1:5">
      <c r="A17" s="63"/>
      <c r="B17" s="56">
        <v>2100</v>
      </c>
      <c r="C17" s="352">
        <v>0</v>
      </c>
      <c r="D17" s="277"/>
    </row>
    <row r="18" spans="1:5" ht="140.25">
      <c r="A18" s="63"/>
      <c r="B18" s="56">
        <v>2200</v>
      </c>
      <c r="C18" s="352">
        <v>-968</v>
      </c>
      <c r="D18" s="135" t="s">
        <v>377</v>
      </c>
    </row>
    <row r="19" spans="1:5" ht="93" customHeight="1">
      <c r="A19" s="63"/>
      <c r="B19" s="56">
        <v>2300</v>
      </c>
      <c r="C19" s="352">
        <v>5378</v>
      </c>
      <c r="D19" s="135" t="s">
        <v>380</v>
      </c>
    </row>
    <row r="20" spans="1:5" hidden="1">
      <c r="A20" s="63"/>
      <c r="B20" s="56">
        <v>2400</v>
      </c>
      <c r="C20" s="352">
        <v>0</v>
      </c>
      <c r="D20" s="163"/>
    </row>
    <row r="21" spans="1:5">
      <c r="A21" s="63"/>
      <c r="B21" s="56">
        <v>2500</v>
      </c>
      <c r="C21" s="352">
        <v>92</v>
      </c>
      <c r="D21" s="116" t="s">
        <v>378</v>
      </c>
    </row>
    <row r="22" spans="1:5" ht="25.5">
      <c r="A22" s="63"/>
      <c r="B22" s="56">
        <v>3200</v>
      </c>
      <c r="C22" s="352">
        <v>2000</v>
      </c>
      <c r="D22" s="116" t="s">
        <v>379</v>
      </c>
    </row>
    <row r="23" spans="1:5" ht="14.25" customHeight="1">
      <c r="A23" s="63"/>
      <c r="B23" s="56">
        <v>5100</v>
      </c>
      <c r="C23" s="352">
        <v>430</v>
      </c>
      <c r="D23" s="103" t="s">
        <v>381</v>
      </c>
    </row>
    <row r="24" spans="1:5" ht="25.5">
      <c r="A24" s="63"/>
      <c r="B24" s="56">
        <v>5200</v>
      </c>
      <c r="C24" s="353">
        <v>-5067</v>
      </c>
      <c r="D24" s="103" t="s">
        <v>382</v>
      </c>
    </row>
    <row r="25" spans="1:5" ht="51">
      <c r="A25" s="63"/>
      <c r="B25" s="56">
        <v>6000</v>
      </c>
      <c r="C25" s="352">
        <v>-19850</v>
      </c>
      <c r="D25" s="278" t="s">
        <v>373</v>
      </c>
      <c r="E25" s="279"/>
    </row>
    <row r="26" spans="1:5" ht="25.5">
      <c r="A26" s="63"/>
      <c r="B26" s="56">
        <v>7200</v>
      </c>
      <c r="C26" s="352">
        <v>-1997</v>
      </c>
      <c r="D26" s="103" t="s">
        <v>374</v>
      </c>
    </row>
    <row r="27" spans="1:5" ht="38.25">
      <c r="A27" s="119"/>
      <c r="B27" s="128" t="s">
        <v>25</v>
      </c>
      <c r="C27" s="123">
        <f>SUM(C16:C26)</f>
        <v>-12308</v>
      </c>
      <c r="D27" s="73" t="s">
        <v>440</v>
      </c>
    </row>
    <row r="28" spans="1:5">
      <c r="A28" s="108"/>
      <c r="B28" s="113"/>
    </row>
    <row r="29" spans="1:5">
      <c r="A29" s="108"/>
      <c r="B29" s="113"/>
    </row>
    <row r="30" spans="1:5">
      <c r="A30" s="108"/>
      <c r="B30" s="113"/>
    </row>
    <row r="31" spans="1:5">
      <c r="A31" s="108"/>
      <c r="B31" s="109"/>
    </row>
    <row r="32" spans="1:5">
      <c r="A32" s="108"/>
      <c r="B32" s="113"/>
    </row>
    <row r="33" spans="1:2">
      <c r="A33" s="108"/>
      <c r="B33" s="113"/>
    </row>
    <row r="34" spans="1:2">
      <c r="A34" s="108"/>
      <c r="B34" s="113"/>
    </row>
    <row r="35" spans="1:2">
      <c r="A35" s="108"/>
      <c r="B35" s="113"/>
    </row>
    <row r="36" spans="1:2">
      <c r="A36" s="108"/>
      <c r="B36" s="109"/>
    </row>
    <row r="37" spans="1:2">
      <c r="A37" s="108"/>
      <c r="B37" s="109"/>
    </row>
    <row r="38" spans="1:2">
      <c r="A38" s="108"/>
      <c r="B38" s="113"/>
    </row>
    <row r="39" spans="1:2">
      <c r="A39" s="108"/>
      <c r="B39" s="113"/>
    </row>
    <row r="40" spans="1:2">
      <c r="A40" s="108"/>
      <c r="B40" s="113"/>
    </row>
    <row r="41" spans="1:2">
      <c r="A41" s="108"/>
      <c r="B41" s="113"/>
    </row>
    <row r="42" spans="1:2">
      <c r="A42" s="108"/>
      <c r="B42" s="109"/>
    </row>
    <row r="43" spans="1:2">
      <c r="A43" s="108"/>
      <c r="B43" s="113"/>
    </row>
    <row r="44" spans="1:2">
      <c r="A44" s="108"/>
      <c r="B44" s="113"/>
    </row>
    <row r="45" spans="1:2">
      <c r="A45" s="108"/>
      <c r="B45" s="113"/>
    </row>
    <row r="46" spans="1:2">
      <c r="A46" s="108"/>
      <c r="B46" s="113"/>
    </row>
    <row r="47" spans="1:2">
      <c r="A47" s="108"/>
      <c r="B47" s="113"/>
    </row>
    <row r="48" spans="1:2">
      <c r="A48" s="108"/>
      <c r="B48" s="113"/>
    </row>
    <row r="49" spans="1:2">
      <c r="A49" s="108"/>
      <c r="B49" s="113"/>
    </row>
    <row r="50" spans="1:2">
      <c r="A50" s="108"/>
      <c r="B50" s="109"/>
    </row>
    <row r="51" spans="1:2">
      <c r="A51" s="108"/>
      <c r="B51" s="113"/>
    </row>
    <row r="52" spans="1:2">
      <c r="A52" s="108"/>
      <c r="B52" s="113"/>
    </row>
    <row r="53" spans="1:2">
      <c r="A53" s="108"/>
      <c r="B53" s="109"/>
    </row>
    <row r="54" spans="1:2">
      <c r="A54" s="108"/>
      <c r="B54" s="113"/>
    </row>
    <row r="55" spans="1:2">
      <c r="A55" s="108"/>
      <c r="B55" s="113"/>
    </row>
    <row r="56" spans="1:2">
      <c r="A56" s="108"/>
      <c r="B56" s="113"/>
    </row>
    <row r="57" spans="1:2">
      <c r="A57" s="108"/>
      <c r="B57" s="112"/>
    </row>
    <row r="58" spans="1:2">
      <c r="A58" s="108"/>
      <c r="B58" s="110"/>
    </row>
    <row r="59" spans="1:2">
      <c r="A59" s="108"/>
      <c r="B59" s="109"/>
    </row>
    <row r="60" spans="1:2">
      <c r="A60" s="108"/>
      <c r="B60" s="113"/>
    </row>
    <row r="61" spans="1:2">
      <c r="A61" s="108"/>
      <c r="B61" s="113"/>
    </row>
    <row r="62" spans="1:2">
      <c r="A62" s="108"/>
      <c r="B62" s="113"/>
    </row>
    <row r="63" spans="1:2">
      <c r="A63" s="108"/>
      <c r="B63" s="113"/>
    </row>
    <row r="64" spans="1:2">
      <c r="A64" s="108"/>
      <c r="B64" s="109"/>
    </row>
    <row r="65" spans="1:2">
      <c r="A65" s="108"/>
      <c r="B65" s="113"/>
    </row>
    <row r="66" spans="1:2">
      <c r="A66" s="108"/>
      <c r="B66" s="113"/>
    </row>
    <row r="67" spans="1:2">
      <c r="A67" s="108"/>
      <c r="B67" s="113"/>
    </row>
    <row r="68" spans="1:2">
      <c r="A68" s="108"/>
      <c r="B68" s="113"/>
    </row>
    <row r="69" spans="1:2">
      <c r="A69" s="108"/>
      <c r="B69" s="109"/>
    </row>
    <row r="70" spans="1:2">
      <c r="A70" s="108"/>
      <c r="B70" s="109"/>
    </row>
    <row r="71" spans="1:2">
      <c r="A71" s="108"/>
      <c r="B71" s="109"/>
    </row>
    <row r="72" spans="1:2">
      <c r="A72" s="108"/>
      <c r="B72" s="113"/>
    </row>
    <row r="73" spans="1:2">
      <c r="A73" s="108"/>
      <c r="B73" s="113"/>
    </row>
    <row r="74" spans="1:2">
      <c r="A74" s="108"/>
      <c r="B74" s="109"/>
    </row>
    <row r="75" spans="1:2">
      <c r="A75" s="108"/>
      <c r="B75" s="113"/>
    </row>
    <row r="76" spans="1:2">
      <c r="A76" s="108"/>
      <c r="B76" s="113"/>
    </row>
    <row r="77" spans="1:2">
      <c r="A77" s="108"/>
      <c r="B77" s="109"/>
    </row>
    <row r="78" spans="1:2">
      <c r="A78" s="108"/>
      <c r="B78" s="113"/>
    </row>
    <row r="79" spans="1:2">
      <c r="A79" s="108"/>
      <c r="B79" s="113"/>
    </row>
    <row r="80" spans="1:2">
      <c r="A80" s="108"/>
      <c r="B80" s="110"/>
    </row>
    <row r="81" spans="1:2">
      <c r="A81" s="108"/>
      <c r="B81" s="109"/>
    </row>
    <row r="82" spans="1:2">
      <c r="A82" s="108"/>
      <c r="B82" s="109"/>
    </row>
    <row r="83" spans="1:2">
      <c r="A83" s="108"/>
      <c r="B83" s="111"/>
    </row>
    <row r="84" spans="1:2">
      <c r="A84" s="108"/>
      <c r="B84" s="112"/>
    </row>
    <row r="85" spans="1:2">
      <c r="A85" s="108"/>
      <c r="B85" s="110"/>
    </row>
    <row r="86" spans="1:2">
      <c r="A86" s="108"/>
      <c r="B86" s="109"/>
    </row>
    <row r="87" spans="1:2">
      <c r="A87" s="108"/>
      <c r="B87" s="113"/>
    </row>
    <row r="88" spans="1:2">
      <c r="A88" s="108"/>
      <c r="B88" s="113"/>
    </row>
    <row r="89" spans="1:2">
      <c r="A89" s="108"/>
      <c r="B89" s="113"/>
    </row>
    <row r="90" spans="1:2">
      <c r="A90" s="108"/>
      <c r="B90" s="113"/>
    </row>
    <row r="91" spans="1:2">
      <c r="A91" s="108"/>
      <c r="B91" s="113"/>
    </row>
    <row r="92" spans="1:2">
      <c r="A92" s="108"/>
      <c r="B92" s="113"/>
    </row>
    <row r="93" spans="1:2">
      <c r="A93" s="108"/>
      <c r="B93" s="113"/>
    </row>
    <row r="94" spans="1:2">
      <c r="A94" s="108"/>
      <c r="B94" s="113"/>
    </row>
    <row r="95" spans="1:2">
      <c r="A95" s="108"/>
      <c r="B95" s="113"/>
    </row>
    <row r="96" spans="1:2">
      <c r="A96" s="108"/>
      <c r="B96" s="109"/>
    </row>
    <row r="97" spans="1:2">
      <c r="A97" s="108"/>
      <c r="B97" s="113"/>
    </row>
    <row r="98" spans="1:2">
      <c r="A98" s="108"/>
      <c r="B98" s="113"/>
    </row>
    <row r="99" spans="1:2">
      <c r="A99" s="108"/>
      <c r="B99" s="113"/>
    </row>
    <row r="100" spans="1:2">
      <c r="A100" s="108"/>
      <c r="B100" s="109"/>
    </row>
    <row r="101" spans="1:2">
      <c r="A101" s="108"/>
      <c r="B101" s="113"/>
    </row>
    <row r="102" spans="1:2">
      <c r="A102" s="108"/>
      <c r="B102" s="113"/>
    </row>
    <row r="103" spans="1:2">
      <c r="A103" s="108"/>
      <c r="B103" s="109"/>
    </row>
    <row r="104" spans="1:2">
      <c r="A104" s="108"/>
      <c r="B104" s="109"/>
    </row>
    <row r="105" spans="1:2">
      <c r="A105" s="108"/>
      <c r="B105" s="113"/>
    </row>
    <row r="106" spans="1:2">
      <c r="A106" s="108"/>
      <c r="B106" s="113"/>
    </row>
    <row r="107" spans="1:2">
      <c r="A107" s="108"/>
      <c r="B107" s="110"/>
    </row>
    <row r="108" spans="1:2">
      <c r="A108" s="108"/>
      <c r="B108" s="109"/>
    </row>
    <row r="109" spans="1:2">
      <c r="A109" s="108"/>
      <c r="B109" s="113"/>
    </row>
    <row r="110" spans="1:2">
      <c r="A110" s="108"/>
      <c r="B110" s="113"/>
    </row>
    <row r="111" spans="1:2">
      <c r="A111" s="108"/>
      <c r="B111" s="113"/>
    </row>
    <row r="112" spans="1:2">
      <c r="A112" s="108"/>
      <c r="B112" s="113"/>
    </row>
    <row r="113" spans="1:2">
      <c r="A113" s="108"/>
      <c r="B113" s="113"/>
    </row>
    <row r="114" spans="1:2">
      <c r="A114" s="108"/>
      <c r="B114" s="113"/>
    </row>
    <row r="115" spans="1:2">
      <c r="A115" s="108"/>
      <c r="B115" s="113"/>
    </row>
    <row r="116" spans="1:2">
      <c r="A116" s="108"/>
      <c r="B116" s="110"/>
    </row>
    <row r="117" spans="1:2">
      <c r="A117" s="108"/>
      <c r="B117" s="110"/>
    </row>
    <row r="118" spans="1:2">
      <c r="A118" s="108"/>
      <c r="B118" s="110"/>
    </row>
    <row r="119" spans="1:2">
      <c r="A119" s="108"/>
      <c r="B119" s="109"/>
    </row>
    <row r="120" spans="1:2">
      <c r="A120" s="108"/>
      <c r="B120" s="113"/>
    </row>
    <row r="121" spans="1:2">
      <c r="A121" s="108"/>
      <c r="B121" s="113"/>
    </row>
    <row r="122" spans="1:2">
      <c r="A122" s="108"/>
      <c r="B122" s="113"/>
    </row>
    <row r="123" spans="1:2">
      <c r="A123" s="108"/>
      <c r="B123" s="113"/>
    </row>
    <row r="124" spans="1:2">
      <c r="A124" s="108"/>
      <c r="B124" s="113"/>
    </row>
    <row r="125" spans="1:2">
      <c r="A125" s="108"/>
      <c r="B125" s="113"/>
    </row>
    <row r="126" spans="1:2">
      <c r="A126" s="108"/>
      <c r="B126" s="113"/>
    </row>
    <row r="127" spans="1:2">
      <c r="A127" s="108"/>
      <c r="B127" s="113"/>
    </row>
    <row r="128" spans="1:2">
      <c r="A128" s="108"/>
      <c r="B128" s="113"/>
    </row>
    <row r="129" spans="1:2">
      <c r="A129" s="108"/>
      <c r="B129" s="109"/>
    </row>
    <row r="130" spans="1:2">
      <c r="A130" s="108"/>
      <c r="B130" s="110"/>
    </row>
    <row r="131" spans="1:2">
      <c r="A131" s="108"/>
      <c r="B131" s="109"/>
    </row>
    <row r="132" spans="1:2">
      <c r="A132" s="108"/>
      <c r="B132" s="109"/>
    </row>
    <row r="133" spans="1:2">
      <c r="A133" s="108"/>
      <c r="B133" s="109"/>
    </row>
    <row r="134" spans="1:2">
      <c r="A134" s="108"/>
      <c r="B134" s="109"/>
    </row>
    <row r="135" spans="1:2">
      <c r="A135" s="108"/>
      <c r="B135" s="109"/>
    </row>
    <row r="136" spans="1:2">
      <c r="A136" s="108"/>
      <c r="B136" s="110"/>
    </row>
    <row r="137" spans="1:2">
      <c r="A137" s="108"/>
      <c r="B137" s="109"/>
    </row>
    <row r="138" spans="1:2">
      <c r="A138" s="108"/>
      <c r="B138" s="109"/>
    </row>
    <row r="139" spans="1:2">
      <c r="A139" s="108"/>
      <c r="B139" s="109"/>
    </row>
    <row r="140" spans="1:2">
      <c r="A140" s="108"/>
      <c r="B140" s="110"/>
    </row>
    <row r="141" spans="1:2">
      <c r="A141" s="108"/>
      <c r="B141" s="109"/>
    </row>
    <row r="142" spans="1:2">
      <c r="A142" s="108"/>
      <c r="B142" s="113"/>
    </row>
    <row r="143" spans="1:2">
      <c r="A143" s="108"/>
      <c r="B143" s="113"/>
    </row>
    <row r="144" spans="1:2">
      <c r="A144" s="108"/>
      <c r="B144" s="109"/>
    </row>
    <row r="145" spans="1:2">
      <c r="A145" s="108"/>
      <c r="B145" s="113"/>
    </row>
    <row r="146" spans="1:2">
      <c r="A146" s="108"/>
      <c r="B146" s="113"/>
    </row>
    <row r="147" spans="1:2">
      <c r="A147" s="108"/>
      <c r="B147" s="110"/>
    </row>
    <row r="148" spans="1:2">
      <c r="A148" s="108"/>
      <c r="B148" s="109"/>
    </row>
    <row r="149" spans="1:2">
      <c r="A149" s="108"/>
      <c r="B149" s="109"/>
    </row>
    <row r="150" spans="1:2">
      <c r="A150" s="108"/>
      <c r="B150" s="109"/>
    </row>
    <row r="151" spans="1:2">
      <c r="A151" s="108"/>
      <c r="B151" s="112"/>
    </row>
    <row r="152" spans="1:2">
      <c r="A152" s="108"/>
      <c r="B152" s="110"/>
    </row>
    <row r="153" spans="1:2">
      <c r="A153" s="108"/>
      <c r="B153" s="109"/>
    </row>
    <row r="154" spans="1:2">
      <c r="A154" s="108"/>
      <c r="B154" s="113"/>
    </row>
    <row r="155" spans="1:2">
      <c r="A155" s="108"/>
      <c r="B155" s="113"/>
    </row>
    <row r="156" spans="1:2">
      <c r="A156" s="108"/>
      <c r="B156" s="109"/>
    </row>
    <row r="157" spans="1:2">
      <c r="A157" s="108"/>
      <c r="B157" s="113"/>
    </row>
    <row r="158" spans="1:2">
      <c r="A158" s="108"/>
      <c r="B158" s="113"/>
    </row>
    <row r="159" spans="1:2">
      <c r="A159" s="108"/>
      <c r="B159" s="110"/>
    </row>
    <row r="160" spans="1:2">
      <c r="A160" s="108"/>
      <c r="B160" s="109"/>
    </row>
    <row r="161" spans="1:2">
      <c r="A161" s="108"/>
      <c r="B161" s="109"/>
    </row>
    <row r="162" spans="1:2">
      <c r="A162" s="108"/>
      <c r="B162" s="109"/>
    </row>
    <row r="163" spans="1:2">
      <c r="A163" s="108"/>
      <c r="B163" s="109"/>
    </row>
    <row r="164" spans="1:2">
      <c r="A164" s="108"/>
      <c r="B164" s="109"/>
    </row>
    <row r="165" spans="1:2">
      <c r="A165" s="108"/>
      <c r="B165" s="110"/>
    </row>
    <row r="166" spans="1:2">
      <c r="A166" s="108"/>
      <c r="B166" s="109"/>
    </row>
    <row r="167" spans="1:2">
      <c r="A167" s="108"/>
      <c r="B167" s="113"/>
    </row>
    <row r="168" spans="1:2">
      <c r="A168" s="108"/>
      <c r="B168" s="114"/>
    </row>
    <row r="169" spans="1:2">
      <c r="A169" s="108"/>
      <c r="B169" s="114"/>
    </row>
    <row r="170" spans="1:2">
      <c r="A170" s="108"/>
      <c r="B170" s="114"/>
    </row>
    <row r="171" spans="1:2">
      <c r="A171" s="108"/>
      <c r="B171" s="114"/>
    </row>
    <row r="172" spans="1:2">
      <c r="A172" s="108"/>
      <c r="B172" s="114"/>
    </row>
    <row r="173" spans="1:2">
      <c r="A173" s="108"/>
      <c r="B173" s="114"/>
    </row>
    <row r="174" spans="1:2">
      <c r="A174" s="108"/>
      <c r="B174" s="98"/>
    </row>
    <row r="175" spans="1:2">
      <c r="A175" s="108"/>
      <c r="B175" s="98"/>
    </row>
    <row r="176" spans="1:2">
      <c r="A176" s="108"/>
      <c r="B176" s="98"/>
    </row>
    <row r="177" spans="1:2">
      <c r="A177" s="108"/>
      <c r="B177" s="98"/>
    </row>
    <row r="178" spans="1:2">
      <c r="A178" s="108"/>
      <c r="B178" s="98"/>
    </row>
    <row r="179" spans="1:2">
      <c r="A179" s="108"/>
      <c r="B179" s="98"/>
    </row>
    <row r="180" spans="1:2">
      <c r="A180" s="108"/>
      <c r="B180" s="98"/>
    </row>
    <row r="181" spans="1:2">
      <c r="A181" s="108"/>
      <c r="B181" s="98"/>
    </row>
    <row r="182" spans="1:2">
      <c r="A182" s="108"/>
      <c r="B182" s="98"/>
    </row>
    <row r="183" spans="1:2">
      <c r="A183" s="108"/>
      <c r="B183" s="98"/>
    </row>
    <row r="184" spans="1:2">
      <c r="A184" s="108"/>
      <c r="B184" s="98"/>
    </row>
    <row r="185" spans="1:2">
      <c r="A185" s="108"/>
      <c r="B185" s="98"/>
    </row>
    <row r="186" spans="1:2">
      <c r="A186" s="108"/>
      <c r="B186" s="98"/>
    </row>
    <row r="187" spans="1:2">
      <c r="A187" s="108"/>
      <c r="B187" s="98"/>
    </row>
    <row r="188" spans="1:2">
      <c r="A188" s="108"/>
      <c r="B188" s="98"/>
    </row>
    <row r="189" spans="1:2">
      <c r="A189" s="108"/>
      <c r="B189" s="98"/>
    </row>
    <row r="190" spans="1:2">
      <c r="A190" s="108"/>
      <c r="B190" s="98"/>
    </row>
    <row r="191" spans="1:2">
      <c r="A191" s="108"/>
      <c r="B191" s="98"/>
    </row>
    <row r="192" spans="1:2">
      <c r="A192" s="108"/>
      <c r="B192" s="98"/>
    </row>
    <row r="193" spans="1:2">
      <c r="A193" s="108"/>
      <c r="B193" s="98"/>
    </row>
    <row r="194" spans="1:2">
      <c r="A194" s="108"/>
      <c r="B194" s="98"/>
    </row>
    <row r="195" spans="1:2">
      <c r="A195" s="108"/>
      <c r="B195" s="98"/>
    </row>
    <row r="196" spans="1:2">
      <c r="A196" s="108"/>
      <c r="B196" s="98"/>
    </row>
    <row r="197" spans="1:2">
      <c r="A197" s="108"/>
      <c r="B197" s="98"/>
    </row>
    <row r="198" spans="1:2">
      <c r="A198" s="108"/>
      <c r="B198" s="98"/>
    </row>
    <row r="199" spans="1:2">
      <c r="A199" s="108"/>
      <c r="B199" s="98"/>
    </row>
    <row r="200" spans="1:2">
      <c r="A200" s="108"/>
      <c r="B200" s="98"/>
    </row>
    <row r="201" spans="1:2">
      <c r="A201" s="108"/>
      <c r="B201" s="98"/>
    </row>
    <row r="202" spans="1:2">
      <c r="A202" s="108"/>
      <c r="B202" s="98"/>
    </row>
    <row r="203" spans="1:2">
      <c r="A203" s="108"/>
      <c r="B203" s="98"/>
    </row>
    <row r="204" spans="1:2">
      <c r="A204" s="108"/>
      <c r="B204" s="98"/>
    </row>
    <row r="205" spans="1:2">
      <c r="A205" s="108"/>
      <c r="B205" s="98"/>
    </row>
    <row r="206" spans="1:2">
      <c r="A206" s="108"/>
      <c r="B206" s="98"/>
    </row>
    <row r="207" spans="1:2">
      <c r="A207" s="108"/>
      <c r="B207" s="98"/>
    </row>
    <row r="208" spans="1:2">
      <c r="A208" s="108"/>
      <c r="B208" s="98"/>
    </row>
    <row r="209" spans="1:2">
      <c r="A209" s="108"/>
      <c r="B209" s="98"/>
    </row>
    <row r="210" spans="1:2">
      <c r="A210" s="108"/>
      <c r="B210" s="98"/>
    </row>
    <row r="211" spans="1:2">
      <c r="A211" s="108"/>
      <c r="B211" s="98"/>
    </row>
    <row r="212" spans="1:2">
      <c r="A212" s="108"/>
      <c r="B212" s="98"/>
    </row>
    <row r="213" spans="1:2">
      <c r="A213" s="108"/>
      <c r="B213" s="98"/>
    </row>
    <row r="214" spans="1:2">
      <c r="A214" s="108"/>
      <c r="B214" s="98"/>
    </row>
    <row r="215" spans="1:2">
      <c r="A215" s="108"/>
      <c r="B215" s="98"/>
    </row>
    <row r="216" spans="1:2">
      <c r="A216" s="108"/>
      <c r="B216" s="98"/>
    </row>
    <row r="217" spans="1:2">
      <c r="A217" s="108"/>
      <c r="B217" s="98"/>
    </row>
    <row r="218" spans="1:2">
      <c r="A218" s="108"/>
      <c r="B218" s="98"/>
    </row>
    <row r="219" spans="1:2">
      <c r="A219" s="108"/>
      <c r="B219" s="98"/>
    </row>
    <row r="220" spans="1:2">
      <c r="A220" s="108"/>
      <c r="B220" s="98"/>
    </row>
    <row r="221" spans="1:2">
      <c r="A221" s="108"/>
      <c r="B221" s="98"/>
    </row>
    <row r="222" spans="1:2">
      <c r="A222" s="108"/>
      <c r="B222" s="98"/>
    </row>
    <row r="223" spans="1:2">
      <c r="A223" s="108"/>
      <c r="B223" s="98"/>
    </row>
    <row r="224" spans="1:2">
      <c r="A224" s="108"/>
      <c r="B224" s="98"/>
    </row>
    <row r="225" spans="1:2">
      <c r="A225" s="108"/>
      <c r="B225" s="98"/>
    </row>
    <row r="226" spans="1:2">
      <c r="A226" s="108"/>
      <c r="B226" s="98"/>
    </row>
    <row r="227" spans="1:2">
      <c r="A227" s="108"/>
      <c r="B227" s="98"/>
    </row>
    <row r="228" spans="1:2">
      <c r="A228" s="108"/>
      <c r="B228" s="98"/>
    </row>
    <row r="229" spans="1:2">
      <c r="A229" s="108"/>
      <c r="B229" s="98"/>
    </row>
    <row r="230" spans="1:2">
      <c r="A230" s="108"/>
      <c r="B230" s="98"/>
    </row>
    <row r="231" spans="1:2">
      <c r="A231" s="108"/>
      <c r="B231" s="98"/>
    </row>
    <row r="232" spans="1:2">
      <c r="A232" s="108"/>
      <c r="B232" s="98"/>
    </row>
    <row r="233" spans="1:2">
      <c r="A233" s="108"/>
      <c r="B233" s="98"/>
    </row>
    <row r="234" spans="1:2">
      <c r="A234" s="108"/>
      <c r="B234" s="98"/>
    </row>
    <row r="235" spans="1:2">
      <c r="A235" s="108"/>
      <c r="B235" s="98"/>
    </row>
    <row r="236" spans="1:2">
      <c r="A236" s="108"/>
      <c r="B236" s="98"/>
    </row>
    <row r="237" spans="1:2">
      <c r="A237" s="108"/>
      <c r="B237" s="98"/>
    </row>
    <row r="238" spans="1:2">
      <c r="A238" s="108"/>
      <c r="B238" s="98"/>
    </row>
    <row r="239" spans="1:2">
      <c r="A239" s="108"/>
      <c r="B239" s="98"/>
    </row>
    <row r="240" spans="1:2">
      <c r="A240" s="108"/>
      <c r="B240" s="98"/>
    </row>
    <row r="241" spans="1:2">
      <c r="A241" s="108"/>
      <c r="B241" s="98"/>
    </row>
    <row r="242" spans="1:2">
      <c r="A242" s="108"/>
      <c r="B242" s="98"/>
    </row>
    <row r="243" spans="1:2">
      <c r="A243" s="108"/>
      <c r="B243" s="98"/>
    </row>
    <row r="244" spans="1:2">
      <c r="A244" s="108"/>
      <c r="B244" s="98"/>
    </row>
    <row r="245" spans="1:2">
      <c r="A245" s="108"/>
      <c r="B245" s="98"/>
    </row>
    <row r="246" spans="1:2">
      <c r="A246" s="108"/>
      <c r="B246" s="98"/>
    </row>
    <row r="247" spans="1:2">
      <c r="A247" s="108"/>
      <c r="B247" s="98"/>
    </row>
    <row r="248" spans="1:2">
      <c r="A248" s="108"/>
      <c r="B248" s="98"/>
    </row>
    <row r="249" spans="1:2">
      <c r="A249" s="108"/>
      <c r="B249" s="98"/>
    </row>
    <row r="250" spans="1:2">
      <c r="A250" s="108"/>
      <c r="B250" s="98"/>
    </row>
    <row r="251" spans="1:2">
      <c r="A251" s="108"/>
      <c r="B251" s="98"/>
    </row>
    <row r="252" spans="1:2">
      <c r="A252" s="108"/>
      <c r="B252" s="98"/>
    </row>
    <row r="253" spans="1:2">
      <c r="A253" s="108"/>
      <c r="B253" s="98"/>
    </row>
    <row r="254" spans="1:2">
      <c r="A254" s="108"/>
      <c r="B254" s="98"/>
    </row>
    <row r="255" spans="1:2">
      <c r="A255" s="108"/>
      <c r="B255" s="98"/>
    </row>
    <row r="256" spans="1:2">
      <c r="A256" s="108"/>
      <c r="B256" s="98"/>
    </row>
    <row r="257" spans="1:2">
      <c r="A257" s="108"/>
      <c r="B257" s="98"/>
    </row>
    <row r="258" spans="1:2">
      <c r="A258" s="108"/>
      <c r="B258" s="98"/>
    </row>
    <row r="259" spans="1:2">
      <c r="A259" s="108"/>
      <c r="B259" s="98"/>
    </row>
    <row r="260" spans="1:2">
      <c r="A260" s="108"/>
      <c r="B260" s="98"/>
    </row>
    <row r="261" spans="1:2">
      <c r="A261" s="108"/>
      <c r="B261" s="98"/>
    </row>
    <row r="262" spans="1:2">
      <c r="A262" s="108"/>
      <c r="B262" s="98"/>
    </row>
    <row r="263" spans="1:2">
      <c r="A263" s="108"/>
      <c r="B263" s="98"/>
    </row>
    <row r="264" spans="1:2">
      <c r="A264" s="108"/>
      <c r="B264" s="98"/>
    </row>
    <row r="265" spans="1:2">
      <c r="A265" s="108"/>
      <c r="B265" s="98"/>
    </row>
    <row r="266" spans="1:2">
      <c r="A266" s="108"/>
      <c r="B266" s="98"/>
    </row>
    <row r="267" spans="1:2">
      <c r="A267" s="108"/>
      <c r="B267" s="98"/>
    </row>
    <row r="268" spans="1:2">
      <c r="A268" s="108"/>
      <c r="B268" s="98"/>
    </row>
    <row r="269" spans="1:2">
      <c r="A269" s="108"/>
      <c r="B269" s="98"/>
    </row>
    <row r="270" spans="1:2">
      <c r="A270" s="108"/>
      <c r="B270" s="98"/>
    </row>
    <row r="271" spans="1:2">
      <c r="A271" s="108"/>
      <c r="B271" s="98"/>
    </row>
    <row r="272" spans="1:2">
      <c r="A272" s="108"/>
      <c r="B272" s="98"/>
    </row>
    <row r="273" spans="1:2">
      <c r="A273" s="108"/>
      <c r="B273" s="98"/>
    </row>
    <row r="274" spans="1:2">
      <c r="A274" s="108"/>
      <c r="B274" s="98"/>
    </row>
    <row r="275" spans="1:2">
      <c r="A275" s="108"/>
      <c r="B275" s="98"/>
    </row>
    <row r="276" spans="1:2">
      <c r="A276" s="108"/>
      <c r="B276" s="98"/>
    </row>
    <row r="277" spans="1:2">
      <c r="A277" s="108"/>
      <c r="B277" s="98"/>
    </row>
    <row r="278" spans="1:2">
      <c r="A278" s="108"/>
      <c r="B278" s="98"/>
    </row>
    <row r="279" spans="1:2">
      <c r="A279" s="108"/>
      <c r="B279" s="98"/>
    </row>
    <row r="280" spans="1:2">
      <c r="A280" s="108"/>
      <c r="B280" s="98"/>
    </row>
    <row r="281" spans="1:2">
      <c r="A281" s="108"/>
      <c r="B281" s="98"/>
    </row>
    <row r="282" spans="1:2">
      <c r="A282" s="108"/>
      <c r="B282" s="98"/>
    </row>
    <row r="283" spans="1:2">
      <c r="A283" s="108"/>
      <c r="B283" s="98"/>
    </row>
    <row r="284" spans="1:2">
      <c r="A284" s="108"/>
      <c r="B284" s="98"/>
    </row>
    <row r="285" spans="1:2">
      <c r="A285" s="108"/>
      <c r="B285" s="98"/>
    </row>
    <row r="286" spans="1:2">
      <c r="A286" s="108"/>
      <c r="B286" s="98"/>
    </row>
    <row r="287" spans="1:2">
      <c r="A287" s="108"/>
      <c r="B287" s="98"/>
    </row>
    <row r="288" spans="1:2">
      <c r="A288" s="108"/>
      <c r="B288" s="98"/>
    </row>
    <row r="289" spans="1:2">
      <c r="A289" s="108"/>
      <c r="B289" s="98"/>
    </row>
    <row r="290" spans="1:2">
      <c r="A290" s="108"/>
      <c r="B290" s="98"/>
    </row>
    <row r="291" spans="1:2">
      <c r="A291" s="108"/>
      <c r="B291" s="98"/>
    </row>
    <row r="292" spans="1:2">
      <c r="A292" s="108"/>
      <c r="B292" s="98"/>
    </row>
    <row r="293" spans="1:2">
      <c r="A293" s="108"/>
      <c r="B293" s="98"/>
    </row>
    <row r="294" spans="1:2">
      <c r="A294" s="108"/>
      <c r="B294" s="98"/>
    </row>
    <row r="295" spans="1:2">
      <c r="A295" s="108"/>
      <c r="B295" s="98"/>
    </row>
    <row r="296" spans="1:2">
      <c r="A296" s="108"/>
      <c r="B296" s="98"/>
    </row>
    <row r="297" spans="1:2">
      <c r="A297" s="108"/>
      <c r="B297" s="98"/>
    </row>
    <row r="298" spans="1:2">
      <c r="A298" s="108"/>
      <c r="B298" s="98"/>
    </row>
    <row r="299" spans="1:2">
      <c r="A299" s="108"/>
      <c r="B299" s="98"/>
    </row>
    <row r="300" spans="1:2">
      <c r="A300" s="108"/>
      <c r="B300" s="98"/>
    </row>
    <row r="301" spans="1:2">
      <c r="A301" s="108"/>
      <c r="B301" s="98"/>
    </row>
    <row r="302" spans="1:2">
      <c r="A302" s="108"/>
      <c r="B302" s="98"/>
    </row>
    <row r="303" spans="1:2">
      <c r="A303" s="108"/>
      <c r="B303" s="98"/>
    </row>
    <row r="304" spans="1:2">
      <c r="A304" s="108"/>
      <c r="B304" s="98"/>
    </row>
    <row r="305" spans="1:2">
      <c r="A305" s="108"/>
      <c r="B305" s="98"/>
    </row>
    <row r="306" spans="1:2">
      <c r="A306" s="108"/>
      <c r="B306" s="98"/>
    </row>
    <row r="307" spans="1:2">
      <c r="A307" s="108"/>
      <c r="B307" s="98"/>
    </row>
    <row r="308" spans="1:2">
      <c r="A308" s="108"/>
      <c r="B308" s="98"/>
    </row>
    <row r="309" spans="1:2">
      <c r="A309" s="108"/>
      <c r="B309" s="98"/>
    </row>
    <row r="310" spans="1:2">
      <c r="A310" s="108"/>
      <c r="B310" s="98"/>
    </row>
    <row r="311" spans="1:2">
      <c r="A311" s="108"/>
      <c r="B311" s="98"/>
    </row>
    <row r="312" spans="1:2">
      <c r="A312" s="108"/>
      <c r="B312" s="98"/>
    </row>
    <row r="313" spans="1:2">
      <c r="A313" s="108"/>
      <c r="B313" s="98"/>
    </row>
    <row r="314" spans="1:2">
      <c r="A314" s="108"/>
      <c r="B314" s="98"/>
    </row>
    <row r="315" spans="1:2">
      <c r="A315" s="108"/>
      <c r="B315" s="98"/>
    </row>
    <row r="316" spans="1:2">
      <c r="A316" s="108"/>
      <c r="B316" s="98"/>
    </row>
    <row r="317" spans="1:2">
      <c r="A317" s="108"/>
      <c r="B317" s="98"/>
    </row>
    <row r="318" spans="1:2">
      <c r="A318" s="108"/>
      <c r="B318" s="98"/>
    </row>
    <row r="319" spans="1:2">
      <c r="A319" s="108"/>
      <c r="B319" s="98"/>
    </row>
    <row r="320" spans="1:2">
      <c r="A320" s="108"/>
      <c r="B320" s="98"/>
    </row>
    <row r="321" spans="1:2">
      <c r="A321" s="108"/>
      <c r="B321" s="98"/>
    </row>
    <row r="322" spans="1:2">
      <c r="A322" s="108"/>
      <c r="B322" s="98"/>
    </row>
    <row r="323" spans="1:2">
      <c r="A323" s="108"/>
      <c r="B323" s="98"/>
    </row>
    <row r="324" spans="1:2">
      <c r="A324" s="108"/>
      <c r="B324" s="98"/>
    </row>
    <row r="325" spans="1:2">
      <c r="A325" s="108"/>
      <c r="B325" s="98"/>
    </row>
    <row r="326" spans="1:2">
      <c r="A326" s="108"/>
      <c r="B326" s="98"/>
    </row>
    <row r="327" spans="1:2">
      <c r="A327" s="108"/>
      <c r="B327" s="98"/>
    </row>
    <row r="328" spans="1:2">
      <c r="A328" s="108"/>
      <c r="B328" s="98"/>
    </row>
    <row r="329" spans="1:2">
      <c r="A329" s="108"/>
      <c r="B329" s="98"/>
    </row>
    <row r="330" spans="1:2">
      <c r="A330" s="108"/>
      <c r="B330" s="98"/>
    </row>
    <row r="331" spans="1:2">
      <c r="A331" s="108"/>
      <c r="B331" s="98"/>
    </row>
    <row r="332" spans="1:2">
      <c r="A332" s="108"/>
      <c r="B332" s="98"/>
    </row>
    <row r="333" spans="1:2">
      <c r="A333" s="108"/>
      <c r="B333" s="98"/>
    </row>
  </sheetData>
  <dataValidations count="1">
    <dataValidation type="list" allowBlank="1" showInputMessage="1" showErrorMessage="1" sqref="WVD982553 IR65049 SN65049 ACJ65049 AMF65049 AWB65049 BFX65049 BPT65049 BZP65049 CJL65049 CTH65049 DDD65049 DMZ65049 DWV65049 EGR65049 EQN65049 FAJ65049 FKF65049 FUB65049 GDX65049 GNT65049 GXP65049 HHL65049 HRH65049 IBD65049 IKZ65049 IUV65049 JER65049 JON65049 JYJ65049 KIF65049 KSB65049 LBX65049 LLT65049 LVP65049 MFL65049 MPH65049 MZD65049 NIZ65049 NSV65049 OCR65049 OMN65049 OWJ65049 PGF65049 PQB65049 PZX65049 QJT65049 QTP65049 RDL65049 RNH65049 RXD65049 SGZ65049 SQV65049 TAR65049 TKN65049 TUJ65049 UEF65049 UOB65049 UXX65049 VHT65049 VRP65049 WBL65049 WLH65049 WVD65049 C130585 IR130585 SN130585 ACJ130585 AMF130585 AWB130585 BFX130585 BPT130585 BZP130585 CJL130585 CTH130585 DDD130585 DMZ130585 DWV130585 EGR130585 EQN130585 FAJ130585 FKF130585 FUB130585 GDX130585 GNT130585 GXP130585 HHL130585 HRH130585 IBD130585 IKZ130585 IUV130585 JER130585 JON130585 JYJ130585 KIF130585 KSB130585 LBX130585 LLT130585 LVP130585 MFL130585 MPH130585 MZD130585 NIZ130585 NSV130585 OCR130585 OMN130585 OWJ130585 PGF130585 PQB130585 PZX130585 QJT130585 QTP130585 RDL130585 RNH130585 RXD130585 SGZ130585 SQV130585 TAR130585 TKN130585 TUJ130585 UEF130585 UOB130585 UXX130585 VHT130585 VRP130585 WBL130585 WLH130585 WVD130585 C196121 IR196121 SN196121 ACJ196121 AMF196121 AWB196121 BFX196121 BPT196121 BZP196121 CJL196121 CTH196121 DDD196121 DMZ196121 DWV196121 EGR196121 EQN196121 FAJ196121 FKF196121 FUB196121 GDX196121 GNT196121 GXP196121 HHL196121 HRH196121 IBD196121 IKZ196121 IUV196121 JER196121 JON196121 JYJ196121 KIF196121 KSB196121 LBX196121 LLT196121 LVP196121 MFL196121 MPH196121 MZD196121 NIZ196121 NSV196121 OCR196121 OMN196121 OWJ196121 PGF196121 PQB196121 PZX196121 QJT196121 QTP196121 RDL196121 RNH196121 RXD196121 SGZ196121 SQV196121 TAR196121 TKN196121 TUJ196121 UEF196121 UOB196121 UXX196121 VHT196121 VRP196121 WBL196121 WLH196121 WVD196121 C261657 IR261657 SN261657 ACJ261657 AMF261657 AWB261657 BFX261657 BPT261657 BZP261657 CJL261657 CTH261657 DDD261657 DMZ261657 DWV261657 EGR261657 EQN261657 FAJ261657 FKF261657 FUB261657 GDX261657 GNT261657 GXP261657 HHL261657 HRH261657 IBD261657 IKZ261657 IUV261657 JER261657 JON261657 JYJ261657 KIF261657 KSB261657 LBX261657 LLT261657 LVP261657 MFL261657 MPH261657 MZD261657 NIZ261657 NSV261657 OCR261657 OMN261657 OWJ261657 PGF261657 PQB261657 PZX261657 QJT261657 QTP261657 RDL261657 RNH261657 RXD261657 SGZ261657 SQV261657 TAR261657 TKN261657 TUJ261657 UEF261657 UOB261657 UXX261657 VHT261657 VRP261657 WBL261657 WLH261657 WVD261657 C327193 IR327193 SN327193 ACJ327193 AMF327193 AWB327193 BFX327193 BPT327193 BZP327193 CJL327193 CTH327193 DDD327193 DMZ327193 DWV327193 EGR327193 EQN327193 FAJ327193 FKF327193 FUB327193 GDX327193 GNT327193 GXP327193 HHL327193 HRH327193 IBD327193 IKZ327193 IUV327193 JER327193 JON327193 JYJ327193 KIF327193 KSB327193 LBX327193 LLT327193 LVP327193 MFL327193 MPH327193 MZD327193 NIZ327193 NSV327193 OCR327193 OMN327193 OWJ327193 PGF327193 PQB327193 PZX327193 QJT327193 QTP327193 RDL327193 RNH327193 RXD327193 SGZ327193 SQV327193 TAR327193 TKN327193 TUJ327193 UEF327193 UOB327193 UXX327193 VHT327193 VRP327193 WBL327193 WLH327193 WVD327193 C392729 IR392729 SN392729 ACJ392729 AMF392729 AWB392729 BFX392729 BPT392729 BZP392729 CJL392729 CTH392729 DDD392729 DMZ392729 DWV392729 EGR392729 EQN392729 FAJ392729 FKF392729 FUB392729 GDX392729 GNT392729 GXP392729 HHL392729 HRH392729 IBD392729 IKZ392729 IUV392729 JER392729 JON392729 JYJ392729 KIF392729 KSB392729 LBX392729 LLT392729 LVP392729 MFL392729 MPH392729 MZD392729 NIZ392729 NSV392729 OCR392729 OMN392729 OWJ392729 PGF392729 PQB392729 PZX392729 QJT392729 QTP392729 RDL392729 RNH392729 RXD392729 SGZ392729 SQV392729 TAR392729 TKN392729 TUJ392729 UEF392729 UOB392729 UXX392729 VHT392729 VRP392729 WBL392729 WLH392729 WVD392729 C458265 IR458265 SN458265 ACJ458265 AMF458265 AWB458265 BFX458265 BPT458265 BZP458265 CJL458265 CTH458265 DDD458265 DMZ458265 DWV458265 EGR458265 EQN458265 FAJ458265 FKF458265 FUB458265 GDX458265 GNT458265 GXP458265 HHL458265 HRH458265 IBD458265 IKZ458265 IUV458265 JER458265 JON458265 JYJ458265 KIF458265 KSB458265 LBX458265 LLT458265 LVP458265 MFL458265 MPH458265 MZD458265 NIZ458265 NSV458265 OCR458265 OMN458265 OWJ458265 PGF458265 PQB458265 PZX458265 QJT458265 QTP458265 RDL458265 RNH458265 RXD458265 SGZ458265 SQV458265 TAR458265 TKN458265 TUJ458265 UEF458265 UOB458265 UXX458265 VHT458265 VRP458265 WBL458265 WLH458265 WVD458265 C523801 IR523801 SN523801 ACJ523801 AMF523801 AWB523801 BFX523801 BPT523801 BZP523801 CJL523801 CTH523801 DDD523801 DMZ523801 DWV523801 EGR523801 EQN523801 FAJ523801 FKF523801 FUB523801 GDX523801 GNT523801 GXP523801 HHL523801 HRH523801 IBD523801 IKZ523801 IUV523801 JER523801 JON523801 JYJ523801 KIF523801 KSB523801 LBX523801 LLT523801 LVP523801 MFL523801 MPH523801 MZD523801 NIZ523801 NSV523801 OCR523801 OMN523801 OWJ523801 PGF523801 PQB523801 PZX523801 QJT523801 QTP523801 RDL523801 RNH523801 RXD523801 SGZ523801 SQV523801 TAR523801 TKN523801 TUJ523801 UEF523801 UOB523801 UXX523801 VHT523801 VRP523801 WBL523801 WLH523801 WVD523801 C589337 IR589337 SN589337 ACJ589337 AMF589337 AWB589337 BFX589337 BPT589337 BZP589337 CJL589337 CTH589337 DDD589337 DMZ589337 DWV589337 EGR589337 EQN589337 FAJ589337 FKF589337 FUB589337 GDX589337 GNT589337 GXP589337 HHL589337 HRH589337 IBD589337 IKZ589337 IUV589337 JER589337 JON589337 JYJ589337 KIF589337 KSB589337 LBX589337 LLT589337 LVP589337 MFL589337 MPH589337 MZD589337 NIZ589337 NSV589337 OCR589337 OMN589337 OWJ589337 PGF589337 PQB589337 PZX589337 QJT589337 QTP589337 RDL589337 RNH589337 RXD589337 SGZ589337 SQV589337 TAR589337 TKN589337 TUJ589337 UEF589337 UOB589337 UXX589337 VHT589337 VRP589337 WBL589337 WLH589337 WVD589337 C654873 IR654873 SN654873 ACJ654873 AMF654873 AWB654873 BFX654873 BPT654873 BZP654873 CJL654873 CTH654873 DDD654873 DMZ654873 DWV654873 EGR654873 EQN654873 FAJ654873 FKF654873 FUB654873 GDX654873 GNT654873 GXP654873 HHL654873 HRH654873 IBD654873 IKZ654873 IUV654873 JER654873 JON654873 JYJ654873 KIF654873 KSB654873 LBX654873 LLT654873 LVP654873 MFL654873 MPH654873 MZD654873 NIZ654873 NSV654873 OCR654873 OMN654873 OWJ654873 PGF654873 PQB654873 PZX654873 QJT654873 QTP654873 RDL654873 RNH654873 RXD654873 SGZ654873 SQV654873 TAR654873 TKN654873 TUJ654873 UEF654873 UOB654873 UXX654873 VHT654873 VRP654873 WBL654873 WLH654873 WVD654873 C720409 IR720409 SN720409 ACJ720409 AMF720409 AWB720409 BFX720409 BPT720409 BZP720409 CJL720409 CTH720409 DDD720409 DMZ720409 DWV720409 EGR720409 EQN720409 FAJ720409 FKF720409 FUB720409 GDX720409 GNT720409 GXP720409 HHL720409 HRH720409 IBD720409 IKZ720409 IUV720409 JER720409 JON720409 JYJ720409 KIF720409 KSB720409 LBX720409 LLT720409 LVP720409 MFL720409 MPH720409 MZD720409 NIZ720409 NSV720409 OCR720409 OMN720409 OWJ720409 PGF720409 PQB720409 PZX720409 QJT720409 QTP720409 RDL720409 RNH720409 RXD720409 SGZ720409 SQV720409 TAR720409 TKN720409 TUJ720409 UEF720409 UOB720409 UXX720409 VHT720409 VRP720409 WBL720409 WLH720409 WVD720409 C785945 IR785945 SN785945 ACJ785945 AMF785945 AWB785945 BFX785945 BPT785945 BZP785945 CJL785945 CTH785945 DDD785945 DMZ785945 DWV785945 EGR785945 EQN785945 FAJ785945 FKF785945 FUB785945 GDX785945 GNT785945 GXP785945 HHL785945 HRH785945 IBD785945 IKZ785945 IUV785945 JER785945 JON785945 JYJ785945 KIF785945 KSB785945 LBX785945 LLT785945 LVP785945 MFL785945 MPH785945 MZD785945 NIZ785945 NSV785945 OCR785945 OMN785945 OWJ785945 PGF785945 PQB785945 PZX785945 QJT785945 QTP785945 RDL785945 RNH785945 RXD785945 SGZ785945 SQV785945 TAR785945 TKN785945 TUJ785945 UEF785945 UOB785945 UXX785945 VHT785945 VRP785945 WBL785945 WLH785945 WVD785945 C851481 IR851481 SN851481 ACJ851481 AMF851481 AWB851481 BFX851481 BPT851481 BZP851481 CJL851481 CTH851481 DDD851481 DMZ851481 DWV851481 EGR851481 EQN851481 FAJ851481 FKF851481 FUB851481 GDX851481 GNT851481 GXP851481 HHL851481 HRH851481 IBD851481 IKZ851481 IUV851481 JER851481 JON851481 JYJ851481 KIF851481 KSB851481 LBX851481 LLT851481 LVP851481 MFL851481 MPH851481 MZD851481 NIZ851481 NSV851481 OCR851481 OMN851481 OWJ851481 PGF851481 PQB851481 PZX851481 QJT851481 QTP851481 RDL851481 RNH851481 RXD851481 SGZ851481 SQV851481 TAR851481 TKN851481 TUJ851481 UEF851481 UOB851481 UXX851481 VHT851481 VRP851481 WBL851481 WLH851481 WVD851481 C917017 IR917017 SN917017 ACJ917017 AMF917017 AWB917017 BFX917017 BPT917017 BZP917017 CJL917017 CTH917017 DDD917017 DMZ917017 DWV917017 EGR917017 EQN917017 FAJ917017 FKF917017 FUB917017 GDX917017 GNT917017 GXP917017 HHL917017 HRH917017 IBD917017 IKZ917017 IUV917017 JER917017 JON917017 JYJ917017 KIF917017 KSB917017 LBX917017 LLT917017 LVP917017 MFL917017 MPH917017 MZD917017 NIZ917017 NSV917017 OCR917017 OMN917017 OWJ917017 PGF917017 PQB917017 PZX917017 QJT917017 QTP917017 RDL917017 RNH917017 RXD917017 SGZ917017 SQV917017 TAR917017 TKN917017 TUJ917017 UEF917017 UOB917017 UXX917017 VHT917017 VRP917017 WBL917017 WLH917017 WVD917017 C982553 IR982553 SN982553 ACJ982553 AMF982553 AWB982553 BFX982553 BPT982553 BZP982553 CJL982553 CTH982553 DDD982553 DMZ982553 DWV982553 EGR982553 EQN982553 FAJ982553 FKF982553 FUB982553 GDX982553 GNT982553 GXP982553 HHL982553 HRH982553 IBD982553 IKZ982553 IUV982553 JER982553 JON982553 JYJ982553 KIF982553 KSB982553 LBX982553 LLT982553 LVP982553 MFL982553 MPH982553 MZD982553 NIZ982553 NSV982553 OCR982553 OMN982553 OWJ982553 PGF982553 PQB982553 PZX982553 QJT982553 QTP982553 RDL982553 RNH982553 RXD982553 SGZ982553 SQV982553 TAR982553 TKN982553 TUJ982553 UEF982553 UOB982553 UXX982553 VHT982553 VRP982553 WBL982553 WLH982553 C65049">
      <formula1>#REF!</formula1>
    </dataValidation>
  </dataValidations>
  <pageMargins left="0.35433070866141736" right="0.15748031496062992" top="0.39370078740157483" bottom="0.19685039370078741" header="0.31496062992125984" footer="0.11811023622047245"/>
  <pageSetup paperSize="9" orientation="landscape" r:id="rId1"/>
  <headerFooter alignWithMargins="0">
    <oddHeader>&amp;R&amp;"Times New Roman,Regular"&amp;P</oddHeader>
    <oddFooter>&amp;C&amp;"Times New Roman,Regular"&amp;F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9"/>
  <sheetViews>
    <sheetView zoomScaleNormal="100" workbookViewId="0">
      <pane xSplit="1" ySplit="4" topLeftCell="B5" activePane="bottomRight" state="frozen"/>
      <selection activeCell="C31" sqref="C31"/>
      <selection pane="topRight" activeCell="C31" sqref="C31"/>
      <selection pane="bottomLeft" activeCell="C31" sqref="C31"/>
      <selection pane="bottomRight" activeCell="A6" sqref="A6:B6"/>
    </sheetView>
  </sheetViews>
  <sheetFormatPr defaultColWidth="32.85546875" defaultRowHeight="12.75"/>
  <cols>
    <col min="1" max="1" width="8.85546875" style="92" customWidth="1"/>
    <col min="2" max="2" width="49.42578125" style="96" customWidth="1"/>
    <col min="3" max="3" width="12.5703125" style="96" customWidth="1"/>
    <col min="4" max="4" width="55" style="98" customWidth="1"/>
    <col min="5" max="255" width="9.140625" style="96" customWidth="1"/>
    <col min="256" max="16384" width="32.85546875" style="96"/>
  </cols>
  <sheetData>
    <row r="1" spans="1:5" ht="15.75">
      <c r="B1" s="93" t="s">
        <v>106</v>
      </c>
      <c r="C1" s="94"/>
      <c r="D1" s="95"/>
    </row>
    <row r="2" spans="1:5" ht="14.25">
      <c r="B2" s="97" t="s">
        <v>281</v>
      </c>
    </row>
    <row r="3" spans="1:5" ht="14.25">
      <c r="B3" s="97"/>
    </row>
    <row r="4" spans="1:5" s="99" customFormat="1" ht="24.75" customHeight="1">
      <c r="A4" s="49"/>
      <c r="B4" s="48" t="s">
        <v>2</v>
      </c>
      <c r="C4" s="138" t="s">
        <v>436</v>
      </c>
      <c r="D4" s="138" t="s">
        <v>4</v>
      </c>
    </row>
    <row r="5" spans="1:5" ht="23.25" hidden="1" customHeight="1">
      <c r="A5" s="140" t="s">
        <v>6</v>
      </c>
      <c r="B5" s="139" t="s">
        <v>7</v>
      </c>
      <c r="C5" s="100"/>
      <c r="D5" s="101"/>
    </row>
    <row r="6" spans="1:5" ht="27.75" customHeight="1">
      <c r="A6" s="140" t="s">
        <v>50</v>
      </c>
      <c r="B6" s="139" t="s">
        <v>51</v>
      </c>
      <c r="C6" s="100">
        <v>2630</v>
      </c>
      <c r="D6" s="398" t="s">
        <v>203</v>
      </c>
    </row>
    <row r="7" spans="1:5" s="98" customFormat="1" ht="36" customHeight="1">
      <c r="A7" s="140" t="s">
        <v>11</v>
      </c>
      <c r="B7" s="139" t="s">
        <v>12</v>
      </c>
      <c r="C7" s="102">
        <v>1805308</v>
      </c>
      <c r="D7" s="399"/>
      <c r="E7" s="150"/>
    </row>
    <row r="8" spans="1:5" ht="21.75" hidden="1" customHeight="1">
      <c r="A8" s="140" t="s">
        <v>13</v>
      </c>
      <c r="B8" s="139" t="s">
        <v>14</v>
      </c>
      <c r="C8" s="102"/>
      <c r="D8" s="399"/>
    </row>
    <row r="9" spans="1:5" s="98" customFormat="1" ht="65.25" customHeight="1">
      <c r="A9" s="140" t="s">
        <v>82</v>
      </c>
      <c r="B9" s="89" t="s">
        <v>52</v>
      </c>
      <c r="C9" s="102">
        <v>23514</v>
      </c>
      <c r="D9" s="399"/>
    </row>
    <row r="10" spans="1:5" s="98" customFormat="1" ht="39.75" hidden="1" customHeight="1">
      <c r="A10" s="140" t="s">
        <v>8</v>
      </c>
      <c r="B10" s="89" t="s">
        <v>107</v>
      </c>
      <c r="C10" s="102"/>
      <c r="D10" s="399"/>
    </row>
    <row r="11" spans="1:5" s="98" customFormat="1" ht="24" customHeight="1">
      <c r="A11" s="140" t="s">
        <v>83</v>
      </c>
      <c r="B11" s="89" t="s">
        <v>84</v>
      </c>
      <c r="C11" s="102">
        <v>559</v>
      </c>
      <c r="D11" s="400"/>
    </row>
    <row r="12" spans="1:5" ht="18.75" customHeight="1">
      <c r="A12" s="105"/>
      <c r="B12" s="47" t="s">
        <v>15</v>
      </c>
      <c r="C12" s="106">
        <f>SUM(C5:C11)</f>
        <v>1832011</v>
      </c>
      <c r="D12" s="157"/>
    </row>
    <row r="13" spans="1:5">
      <c r="A13" s="108"/>
      <c r="B13" s="113"/>
      <c r="C13" s="57"/>
    </row>
    <row r="14" spans="1:5">
      <c r="A14" s="108"/>
      <c r="B14" s="113"/>
    </row>
    <row r="15" spans="1:5">
      <c r="A15" s="108"/>
      <c r="B15" s="113"/>
    </row>
    <row r="16" spans="1:5">
      <c r="A16" s="108"/>
      <c r="B16" s="113"/>
    </row>
    <row r="17" spans="1:2">
      <c r="A17" s="108"/>
      <c r="B17" s="109"/>
    </row>
    <row r="18" spans="1:2">
      <c r="A18" s="108"/>
      <c r="B18" s="113"/>
    </row>
    <row r="19" spans="1:2">
      <c r="A19" s="108"/>
      <c r="B19" s="113"/>
    </row>
    <row r="20" spans="1:2">
      <c r="A20" s="108"/>
      <c r="B20" s="113"/>
    </row>
    <row r="21" spans="1:2">
      <c r="A21" s="108"/>
      <c r="B21" s="113"/>
    </row>
    <row r="22" spans="1:2">
      <c r="A22" s="108"/>
      <c r="B22" s="109"/>
    </row>
    <row r="23" spans="1:2">
      <c r="A23" s="108"/>
      <c r="B23" s="109"/>
    </row>
    <row r="24" spans="1:2">
      <c r="A24" s="108"/>
      <c r="B24" s="113"/>
    </row>
    <row r="25" spans="1:2">
      <c r="A25" s="108"/>
      <c r="B25" s="113"/>
    </row>
    <row r="26" spans="1:2">
      <c r="A26" s="108"/>
      <c r="B26" s="113"/>
    </row>
    <row r="27" spans="1:2">
      <c r="A27" s="108"/>
      <c r="B27" s="113"/>
    </row>
    <row r="28" spans="1:2">
      <c r="A28" s="108"/>
      <c r="B28" s="109"/>
    </row>
    <row r="29" spans="1:2">
      <c r="A29" s="108"/>
      <c r="B29" s="113"/>
    </row>
    <row r="30" spans="1:2">
      <c r="A30" s="108"/>
      <c r="B30" s="113"/>
    </row>
    <row r="31" spans="1:2">
      <c r="A31" s="108"/>
      <c r="B31" s="113"/>
    </row>
    <row r="32" spans="1:2">
      <c r="A32" s="108"/>
      <c r="B32" s="113"/>
    </row>
    <row r="33" spans="1:2">
      <c r="A33" s="108"/>
      <c r="B33" s="113"/>
    </row>
    <row r="34" spans="1:2">
      <c r="A34" s="108"/>
      <c r="B34" s="113"/>
    </row>
    <row r="35" spans="1:2">
      <c r="A35" s="108"/>
      <c r="B35" s="113"/>
    </row>
    <row r="36" spans="1:2">
      <c r="A36" s="108"/>
      <c r="B36" s="109"/>
    </row>
    <row r="37" spans="1:2">
      <c r="A37" s="108"/>
      <c r="B37" s="113"/>
    </row>
    <row r="38" spans="1:2">
      <c r="A38" s="108"/>
      <c r="B38" s="113"/>
    </row>
    <row r="39" spans="1:2">
      <c r="A39" s="108"/>
      <c r="B39" s="109"/>
    </row>
    <row r="40" spans="1:2">
      <c r="A40" s="108"/>
      <c r="B40" s="113"/>
    </row>
    <row r="41" spans="1:2">
      <c r="A41" s="108"/>
      <c r="B41" s="113"/>
    </row>
    <row r="42" spans="1:2">
      <c r="A42" s="108"/>
      <c r="B42" s="113"/>
    </row>
    <row r="43" spans="1:2">
      <c r="A43" s="108"/>
      <c r="B43" s="112"/>
    </row>
    <row r="44" spans="1:2">
      <c r="A44" s="108"/>
      <c r="B44" s="110"/>
    </row>
    <row r="45" spans="1:2">
      <c r="A45" s="108"/>
      <c r="B45" s="109"/>
    </row>
    <row r="46" spans="1:2">
      <c r="A46" s="108"/>
      <c r="B46" s="113"/>
    </row>
    <row r="47" spans="1:2">
      <c r="A47" s="108"/>
      <c r="B47" s="113"/>
    </row>
    <row r="48" spans="1:2">
      <c r="A48" s="108"/>
      <c r="B48" s="113"/>
    </row>
    <row r="49" spans="1:2">
      <c r="A49" s="108"/>
      <c r="B49" s="113"/>
    </row>
    <row r="50" spans="1:2">
      <c r="A50" s="108"/>
      <c r="B50" s="109"/>
    </row>
    <row r="51" spans="1:2">
      <c r="A51" s="108"/>
      <c r="B51" s="113"/>
    </row>
    <row r="52" spans="1:2">
      <c r="A52" s="108"/>
      <c r="B52" s="113"/>
    </row>
    <row r="53" spans="1:2">
      <c r="A53" s="108"/>
      <c r="B53" s="113"/>
    </row>
    <row r="54" spans="1:2">
      <c r="A54" s="108"/>
      <c r="B54" s="113"/>
    </row>
    <row r="55" spans="1:2">
      <c r="A55" s="108"/>
      <c r="B55" s="109"/>
    </row>
    <row r="56" spans="1:2">
      <c r="A56" s="108"/>
      <c r="B56" s="109"/>
    </row>
    <row r="57" spans="1:2">
      <c r="A57" s="108"/>
      <c r="B57" s="109"/>
    </row>
    <row r="58" spans="1:2">
      <c r="A58" s="108"/>
      <c r="B58" s="113"/>
    </row>
    <row r="59" spans="1:2">
      <c r="A59" s="108"/>
      <c r="B59" s="113"/>
    </row>
    <row r="60" spans="1:2">
      <c r="A60" s="108"/>
      <c r="B60" s="109"/>
    </row>
    <row r="61" spans="1:2">
      <c r="A61" s="108"/>
      <c r="B61" s="113"/>
    </row>
    <row r="62" spans="1:2">
      <c r="A62" s="108"/>
      <c r="B62" s="113"/>
    </row>
    <row r="63" spans="1:2">
      <c r="A63" s="108"/>
      <c r="B63" s="109"/>
    </row>
    <row r="64" spans="1:2">
      <c r="A64" s="108"/>
      <c r="B64" s="113"/>
    </row>
    <row r="65" spans="1:2">
      <c r="A65" s="108"/>
      <c r="B65" s="113"/>
    </row>
    <row r="66" spans="1:2">
      <c r="A66" s="108"/>
      <c r="B66" s="110"/>
    </row>
    <row r="67" spans="1:2">
      <c r="A67" s="108"/>
      <c r="B67" s="109"/>
    </row>
    <row r="68" spans="1:2">
      <c r="A68" s="108"/>
      <c r="B68" s="109"/>
    </row>
    <row r="69" spans="1:2">
      <c r="A69" s="108"/>
      <c r="B69" s="111"/>
    </row>
    <row r="70" spans="1:2">
      <c r="A70" s="108"/>
      <c r="B70" s="112"/>
    </row>
    <row r="71" spans="1:2">
      <c r="A71" s="108"/>
      <c r="B71" s="110"/>
    </row>
    <row r="72" spans="1:2">
      <c r="A72" s="108"/>
      <c r="B72" s="109"/>
    </row>
    <row r="73" spans="1:2">
      <c r="A73" s="108"/>
      <c r="B73" s="113"/>
    </row>
    <row r="74" spans="1:2">
      <c r="A74" s="108"/>
      <c r="B74" s="113"/>
    </row>
    <row r="75" spans="1:2">
      <c r="A75" s="108"/>
      <c r="B75" s="113"/>
    </row>
    <row r="76" spans="1:2">
      <c r="A76" s="108"/>
      <c r="B76" s="113"/>
    </row>
    <row r="77" spans="1:2">
      <c r="A77" s="108"/>
      <c r="B77" s="113"/>
    </row>
    <row r="78" spans="1:2">
      <c r="A78" s="108"/>
      <c r="B78" s="113"/>
    </row>
    <row r="79" spans="1:2">
      <c r="A79" s="108"/>
      <c r="B79" s="113"/>
    </row>
    <row r="80" spans="1:2">
      <c r="A80" s="108"/>
      <c r="B80" s="113"/>
    </row>
    <row r="81" spans="1:2">
      <c r="A81" s="108"/>
      <c r="B81" s="113"/>
    </row>
    <row r="82" spans="1:2">
      <c r="A82" s="108"/>
      <c r="B82" s="109"/>
    </row>
    <row r="83" spans="1:2">
      <c r="A83" s="108"/>
      <c r="B83" s="113"/>
    </row>
    <row r="84" spans="1:2">
      <c r="A84" s="108"/>
      <c r="B84" s="113"/>
    </row>
    <row r="85" spans="1:2">
      <c r="A85" s="108"/>
      <c r="B85" s="113"/>
    </row>
    <row r="86" spans="1:2">
      <c r="A86" s="108"/>
      <c r="B86" s="109"/>
    </row>
    <row r="87" spans="1:2">
      <c r="A87" s="108"/>
      <c r="B87" s="113"/>
    </row>
    <row r="88" spans="1:2">
      <c r="A88" s="108"/>
      <c r="B88" s="113"/>
    </row>
    <row r="89" spans="1:2">
      <c r="A89" s="108"/>
      <c r="B89" s="109"/>
    </row>
    <row r="90" spans="1:2">
      <c r="A90" s="108"/>
      <c r="B90" s="109"/>
    </row>
    <row r="91" spans="1:2">
      <c r="A91" s="108"/>
      <c r="B91" s="113"/>
    </row>
    <row r="92" spans="1:2">
      <c r="A92" s="108"/>
      <c r="B92" s="113"/>
    </row>
    <row r="93" spans="1:2">
      <c r="A93" s="108"/>
      <c r="B93" s="110"/>
    </row>
    <row r="94" spans="1:2">
      <c r="A94" s="108"/>
      <c r="B94" s="109"/>
    </row>
    <row r="95" spans="1:2">
      <c r="A95" s="108"/>
      <c r="B95" s="113"/>
    </row>
    <row r="96" spans="1:2">
      <c r="A96" s="108"/>
      <c r="B96" s="113"/>
    </row>
    <row r="97" spans="1:2">
      <c r="A97" s="108"/>
      <c r="B97" s="113"/>
    </row>
    <row r="98" spans="1:2">
      <c r="A98" s="108"/>
      <c r="B98" s="113"/>
    </row>
    <row r="99" spans="1:2">
      <c r="A99" s="108"/>
      <c r="B99" s="113"/>
    </row>
    <row r="100" spans="1:2">
      <c r="A100" s="108"/>
      <c r="B100" s="113"/>
    </row>
    <row r="101" spans="1:2">
      <c r="A101" s="108"/>
      <c r="B101" s="113"/>
    </row>
    <row r="102" spans="1:2">
      <c r="A102" s="108"/>
      <c r="B102" s="110"/>
    </row>
    <row r="103" spans="1:2">
      <c r="A103" s="108"/>
      <c r="B103" s="110"/>
    </row>
    <row r="104" spans="1:2">
      <c r="A104" s="108"/>
      <c r="B104" s="110"/>
    </row>
    <row r="105" spans="1:2">
      <c r="A105" s="108"/>
      <c r="B105" s="109"/>
    </row>
    <row r="106" spans="1:2">
      <c r="A106" s="108"/>
      <c r="B106" s="113"/>
    </row>
    <row r="107" spans="1:2">
      <c r="A107" s="108"/>
      <c r="B107" s="113"/>
    </row>
    <row r="108" spans="1:2">
      <c r="A108" s="108"/>
      <c r="B108" s="113"/>
    </row>
    <row r="109" spans="1:2">
      <c r="A109" s="108"/>
      <c r="B109" s="113"/>
    </row>
    <row r="110" spans="1:2">
      <c r="A110" s="108"/>
      <c r="B110" s="113"/>
    </row>
    <row r="111" spans="1:2">
      <c r="A111" s="108"/>
      <c r="B111" s="113"/>
    </row>
    <row r="112" spans="1:2">
      <c r="A112" s="108"/>
      <c r="B112" s="113"/>
    </row>
    <row r="113" spans="1:2">
      <c r="A113" s="108"/>
      <c r="B113" s="113"/>
    </row>
    <row r="114" spans="1:2">
      <c r="A114" s="108"/>
      <c r="B114" s="113"/>
    </row>
    <row r="115" spans="1:2">
      <c r="A115" s="108"/>
      <c r="B115" s="109"/>
    </row>
    <row r="116" spans="1:2">
      <c r="A116" s="108"/>
      <c r="B116" s="110"/>
    </row>
    <row r="117" spans="1:2">
      <c r="A117" s="108"/>
      <c r="B117" s="109"/>
    </row>
    <row r="118" spans="1:2">
      <c r="A118" s="108"/>
      <c r="B118" s="109"/>
    </row>
    <row r="119" spans="1:2">
      <c r="A119" s="108"/>
      <c r="B119" s="109"/>
    </row>
    <row r="120" spans="1:2">
      <c r="A120" s="108"/>
      <c r="B120" s="109"/>
    </row>
    <row r="121" spans="1:2">
      <c r="A121" s="108"/>
      <c r="B121" s="109"/>
    </row>
    <row r="122" spans="1:2">
      <c r="A122" s="108"/>
      <c r="B122" s="110"/>
    </row>
    <row r="123" spans="1:2">
      <c r="A123" s="108"/>
      <c r="B123" s="109"/>
    </row>
    <row r="124" spans="1:2">
      <c r="A124" s="108"/>
      <c r="B124" s="109"/>
    </row>
    <row r="125" spans="1:2">
      <c r="A125" s="108"/>
      <c r="B125" s="109"/>
    </row>
    <row r="126" spans="1:2">
      <c r="A126" s="108"/>
      <c r="B126" s="110"/>
    </row>
    <row r="127" spans="1:2">
      <c r="A127" s="108"/>
      <c r="B127" s="109"/>
    </row>
    <row r="128" spans="1:2">
      <c r="A128" s="108"/>
      <c r="B128" s="113"/>
    </row>
    <row r="129" spans="1:2">
      <c r="A129" s="108"/>
      <c r="B129" s="113"/>
    </row>
    <row r="130" spans="1:2">
      <c r="A130" s="108"/>
      <c r="B130" s="109"/>
    </row>
    <row r="131" spans="1:2">
      <c r="A131" s="108"/>
      <c r="B131" s="113"/>
    </row>
    <row r="132" spans="1:2">
      <c r="A132" s="108"/>
      <c r="B132" s="113"/>
    </row>
    <row r="133" spans="1:2">
      <c r="A133" s="108"/>
      <c r="B133" s="110"/>
    </row>
    <row r="134" spans="1:2">
      <c r="A134" s="108"/>
      <c r="B134" s="109"/>
    </row>
    <row r="135" spans="1:2">
      <c r="A135" s="108"/>
      <c r="B135" s="109"/>
    </row>
    <row r="136" spans="1:2">
      <c r="A136" s="108"/>
      <c r="B136" s="109"/>
    </row>
    <row r="137" spans="1:2">
      <c r="A137" s="108"/>
      <c r="B137" s="112"/>
    </row>
    <row r="138" spans="1:2">
      <c r="A138" s="108"/>
      <c r="B138" s="110"/>
    </row>
    <row r="139" spans="1:2">
      <c r="A139" s="108"/>
      <c r="B139" s="109"/>
    </row>
    <row r="140" spans="1:2">
      <c r="A140" s="108"/>
      <c r="B140" s="113"/>
    </row>
    <row r="141" spans="1:2">
      <c r="A141" s="108"/>
      <c r="B141" s="113"/>
    </row>
    <row r="142" spans="1:2">
      <c r="A142" s="108"/>
      <c r="B142" s="109"/>
    </row>
    <row r="143" spans="1:2">
      <c r="A143" s="108"/>
      <c r="B143" s="113"/>
    </row>
    <row r="144" spans="1:2">
      <c r="A144" s="108"/>
      <c r="B144" s="113"/>
    </row>
    <row r="145" spans="1:2">
      <c r="A145" s="108"/>
      <c r="B145" s="110"/>
    </row>
    <row r="146" spans="1:2">
      <c r="A146" s="108"/>
      <c r="B146" s="109"/>
    </row>
    <row r="147" spans="1:2">
      <c r="A147" s="108"/>
      <c r="B147" s="109"/>
    </row>
    <row r="148" spans="1:2">
      <c r="A148" s="108"/>
      <c r="B148" s="109"/>
    </row>
    <row r="149" spans="1:2">
      <c r="A149" s="108"/>
      <c r="B149" s="109"/>
    </row>
    <row r="150" spans="1:2">
      <c r="A150" s="108"/>
      <c r="B150" s="109"/>
    </row>
    <row r="151" spans="1:2">
      <c r="A151" s="108"/>
      <c r="B151" s="110"/>
    </row>
    <row r="152" spans="1:2">
      <c r="A152" s="108"/>
      <c r="B152" s="109"/>
    </row>
    <row r="153" spans="1:2">
      <c r="A153" s="108"/>
      <c r="B153" s="113"/>
    </row>
    <row r="154" spans="1:2">
      <c r="A154" s="108"/>
      <c r="B154" s="114"/>
    </row>
    <row r="155" spans="1:2">
      <c r="A155" s="108"/>
      <c r="B155" s="114"/>
    </row>
    <row r="156" spans="1:2">
      <c r="A156" s="108"/>
      <c r="B156" s="114"/>
    </row>
    <row r="157" spans="1:2">
      <c r="A157" s="108"/>
      <c r="B157" s="114"/>
    </row>
    <row r="158" spans="1:2">
      <c r="A158" s="108"/>
      <c r="B158" s="114"/>
    </row>
    <row r="159" spans="1:2">
      <c r="A159" s="108"/>
      <c r="B159" s="114"/>
    </row>
    <row r="160" spans="1:2">
      <c r="A160" s="108"/>
      <c r="B160" s="98"/>
    </row>
    <row r="161" spans="1:2">
      <c r="A161" s="108"/>
      <c r="B161" s="98"/>
    </row>
    <row r="162" spans="1:2">
      <c r="A162" s="108"/>
      <c r="B162" s="98"/>
    </row>
    <row r="163" spans="1:2">
      <c r="A163" s="108"/>
      <c r="B163" s="98"/>
    </row>
    <row r="164" spans="1:2">
      <c r="A164" s="108"/>
      <c r="B164" s="98"/>
    </row>
    <row r="165" spans="1:2">
      <c r="A165" s="108"/>
      <c r="B165" s="98"/>
    </row>
    <row r="166" spans="1:2">
      <c r="A166" s="108"/>
      <c r="B166" s="98"/>
    </row>
    <row r="167" spans="1:2">
      <c r="A167" s="108"/>
      <c r="B167" s="98"/>
    </row>
    <row r="168" spans="1:2">
      <c r="A168" s="108"/>
      <c r="B168" s="98"/>
    </row>
    <row r="169" spans="1:2">
      <c r="A169" s="108"/>
      <c r="B169" s="98"/>
    </row>
    <row r="170" spans="1:2">
      <c r="A170" s="108"/>
      <c r="B170" s="98"/>
    </row>
    <row r="171" spans="1:2">
      <c r="A171" s="108"/>
      <c r="B171" s="98"/>
    </row>
    <row r="172" spans="1:2">
      <c r="A172" s="108"/>
      <c r="B172" s="98"/>
    </row>
    <row r="173" spans="1:2">
      <c r="A173" s="108"/>
      <c r="B173" s="98"/>
    </row>
    <row r="174" spans="1:2">
      <c r="A174" s="108"/>
      <c r="B174" s="98"/>
    </row>
    <row r="175" spans="1:2">
      <c r="A175" s="108"/>
      <c r="B175" s="98"/>
    </row>
    <row r="176" spans="1:2">
      <c r="A176" s="108"/>
      <c r="B176" s="98"/>
    </row>
    <row r="177" spans="1:2">
      <c r="A177" s="108"/>
      <c r="B177" s="98"/>
    </row>
    <row r="178" spans="1:2">
      <c r="A178" s="108"/>
      <c r="B178" s="98"/>
    </row>
    <row r="179" spans="1:2">
      <c r="A179" s="108"/>
      <c r="B179" s="98"/>
    </row>
    <row r="180" spans="1:2">
      <c r="A180" s="108"/>
      <c r="B180" s="98"/>
    </row>
    <row r="181" spans="1:2">
      <c r="A181" s="108"/>
      <c r="B181" s="98"/>
    </row>
    <row r="182" spans="1:2">
      <c r="A182" s="108"/>
      <c r="B182" s="98"/>
    </row>
    <row r="183" spans="1:2">
      <c r="A183" s="108"/>
      <c r="B183" s="98"/>
    </row>
    <row r="184" spans="1:2">
      <c r="A184" s="108"/>
      <c r="B184" s="98"/>
    </row>
    <row r="185" spans="1:2">
      <c r="A185" s="108"/>
      <c r="B185" s="98"/>
    </row>
    <row r="186" spans="1:2">
      <c r="A186" s="108"/>
      <c r="B186" s="98"/>
    </row>
    <row r="187" spans="1:2">
      <c r="A187" s="108"/>
      <c r="B187" s="98"/>
    </row>
    <row r="188" spans="1:2">
      <c r="A188" s="108"/>
      <c r="B188" s="98"/>
    </row>
    <row r="189" spans="1:2">
      <c r="A189" s="108"/>
      <c r="B189" s="98"/>
    </row>
    <row r="190" spans="1:2">
      <c r="A190" s="108"/>
      <c r="B190" s="98"/>
    </row>
    <row r="191" spans="1:2">
      <c r="A191" s="108"/>
      <c r="B191" s="98"/>
    </row>
    <row r="192" spans="1:2">
      <c r="A192" s="108"/>
      <c r="B192" s="98"/>
    </row>
    <row r="193" spans="1:2">
      <c r="A193" s="108"/>
      <c r="B193" s="98"/>
    </row>
    <row r="194" spans="1:2">
      <c r="A194" s="108"/>
      <c r="B194" s="98"/>
    </row>
    <row r="195" spans="1:2">
      <c r="A195" s="108"/>
      <c r="B195" s="98"/>
    </row>
    <row r="196" spans="1:2">
      <c r="A196" s="108"/>
      <c r="B196" s="98"/>
    </row>
    <row r="197" spans="1:2">
      <c r="A197" s="108"/>
      <c r="B197" s="98"/>
    </row>
    <row r="198" spans="1:2">
      <c r="A198" s="108"/>
      <c r="B198" s="98"/>
    </row>
    <row r="199" spans="1:2">
      <c r="A199" s="108"/>
      <c r="B199" s="98"/>
    </row>
    <row r="200" spans="1:2">
      <c r="A200" s="108"/>
      <c r="B200" s="98"/>
    </row>
    <row r="201" spans="1:2">
      <c r="A201" s="108"/>
      <c r="B201" s="98"/>
    </row>
    <row r="202" spans="1:2">
      <c r="A202" s="108"/>
      <c r="B202" s="98"/>
    </row>
    <row r="203" spans="1:2">
      <c r="A203" s="108"/>
      <c r="B203" s="98"/>
    </row>
    <row r="204" spans="1:2">
      <c r="A204" s="108"/>
      <c r="B204" s="98"/>
    </row>
    <row r="205" spans="1:2">
      <c r="A205" s="108"/>
      <c r="B205" s="98"/>
    </row>
    <row r="206" spans="1:2">
      <c r="A206" s="108"/>
      <c r="B206" s="98"/>
    </row>
    <row r="207" spans="1:2">
      <c r="A207" s="108"/>
      <c r="B207" s="98"/>
    </row>
    <row r="208" spans="1:2">
      <c r="A208" s="108"/>
      <c r="B208" s="98"/>
    </row>
    <row r="209" spans="1:2">
      <c r="A209" s="108"/>
      <c r="B209" s="98"/>
    </row>
    <row r="210" spans="1:2">
      <c r="A210" s="108"/>
      <c r="B210" s="98"/>
    </row>
    <row r="211" spans="1:2">
      <c r="A211" s="108"/>
      <c r="B211" s="98"/>
    </row>
    <row r="212" spans="1:2">
      <c r="A212" s="108"/>
      <c r="B212" s="98"/>
    </row>
    <row r="213" spans="1:2">
      <c r="A213" s="108"/>
      <c r="B213" s="98"/>
    </row>
    <row r="214" spans="1:2">
      <c r="A214" s="108"/>
      <c r="B214" s="98"/>
    </row>
    <row r="215" spans="1:2">
      <c r="A215" s="108"/>
      <c r="B215" s="98"/>
    </row>
    <row r="216" spans="1:2">
      <c r="A216" s="108"/>
      <c r="B216" s="98"/>
    </row>
    <row r="217" spans="1:2">
      <c r="A217" s="108"/>
      <c r="B217" s="98"/>
    </row>
    <row r="218" spans="1:2">
      <c r="A218" s="108"/>
      <c r="B218" s="98"/>
    </row>
    <row r="219" spans="1:2">
      <c r="A219" s="108"/>
      <c r="B219" s="98"/>
    </row>
    <row r="220" spans="1:2">
      <c r="A220" s="108"/>
      <c r="B220" s="98"/>
    </row>
    <row r="221" spans="1:2">
      <c r="A221" s="108"/>
      <c r="B221" s="98"/>
    </row>
    <row r="222" spans="1:2">
      <c r="A222" s="108"/>
      <c r="B222" s="98"/>
    </row>
    <row r="223" spans="1:2">
      <c r="A223" s="108"/>
      <c r="B223" s="98"/>
    </row>
    <row r="224" spans="1:2">
      <c r="A224" s="108"/>
      <c r="B224" s="98"/>
    </row>
    <row r="225" spans="1:2">
      <c r="A225" s="108"/>
      <c r="B225" s="98"/>
    </row>
    <row r="226" spans="1:2">
      <c r="A226" s="108"/>
      <c r="B226" s="98"/>
    </row>
    <row r="227" spans="1:2">
      <c r="A227" s="108"/>
      <c r="B227" s="98"/>
    </row>
    <row r="228" spans="1:2">
      <c r="A228" s="108"/>
      <c r="B228" s="98"/>
    </row>
    <row r="229" spans="1:2">
      <c r="A229" s="108"/>
      <c r="B229" s="98"/>
    </row>
    <row r="230" spans="1:2">
      <c r="A230" s="108"/>
      <c r="B230" s="98"/>
    </row>
    <row r="231" spans="1:2">
      <c r="A231" s="108"/>
      <c r="B231" s="98"/>
    </row>
    <row r="232" spans="1:2">
      <c r="A232" s="108"/>
      <c r="B232" s="98"/>
    </row>
    <row r="233" spans="1:2">
      <c r="A233" s="108"/>
      <c r="B233" s="98"/>
    </row>
    <row r="234" spans="1:2">
      <c r="A234" s="108"/>
      <c r="B234" s="98"/>
    </row>
    <row r="235" spans="1:2">
      <c r="A235" s="108"/>
      <c r="B235" s="98"/>
    </row>
    <row r="236" spans="1:2">
      <c r="A236" s="108"/>
      <c r="B236" s="98"/>
    </row>
    <row r="237" spans="1:2">
      <c r="A237" s="108"/>
      <c r="B237" s="98"/>
    </row>
    <row r="238" spans="1:2">
      <c r="A238" s="108"/>
      <c r="B238" s="98"/>
    </row>
    <row r="239" spans="1:2">
      <c r="A239" s="108"/>
      <c r="B239" s="98"/>
    </row>
    <row r="240" spans="1:2">
      <c r="A240" s="108"/>
      <c r="B240" s="98"/>
    </row>
    <row r="241" spans="1:2">
      <c r="A241" s="108"/>
      <c r="B241" s="98"/>
    </row>
    <row r="242" spans="1:2">
      <c r="A242" s="108"/>
      <c r="B242" s="98"/>
    </row>
    <row r="243" spans="1:2">
      <c r="A243" s="108"/>
      <c r="B243" s="98"/>
    </row>
    <row r="244" spans="1:2">
      <c r="A244" s="108"/>
      <c r="B244" s="98"/>
    </row>
    <row r="245" spans="1:2">
      <c r="A245" s="108"/>
      <c r="B245" s="98"/>
    </row>
    <row r="246" spans="1:2">
      <c r="A246" s="108"/>
      <c r="B246" s="98"/>
    </row>
    <row r="247" spans="1:2">
      <c r="A247" s="108"/>
      <c r="B247" s="98"/>
    </row>
    <row r="248" spans="1:2">
      <c r="A248" s="108"/>
      <c r="B248" s="98"/>
    </row>
    <row r="249" spans="1:2">
      <c r="A249" s="108"/>
      <c r="B249" s="98"/>
    </row>
    <row r="250" spans="1:2">
      <c r="A250" s="108"/>
      <c r="B250" s="98"/>
    </row>
    <row r="251" spans="1:2">
      <c r="A251" s="108"/>
      <c r="B251" s="98"/>
    </row>
    <row r="252" spans="1:2">
      <c r="A252" s="108"/>
      <c r="B252" s="98"/>
    </row>
    <row r="253" spans="1:2">
      <c r="A253" s="108"/>
      <c r="B253" s="98"/>
    </row>
    <row r="254" spans="1:2">
      <c r="A254" s="108"/>
      <c r="B254" s="98"/>
    </row>
    <row r="255" spans="1:2">
      <c r="A255" s="108"/>
      <c r="B255" s="98"/>
    </row>
    <row r="256" spans="1:2">
      <c r="A256" s="108"/>
      <c r="B256" s="98"/>
    </row>
    <row r="257" spans="1:2">
      <c r="A257" s="108"/>
      <c r="B257" s="98"/>
    </row>
    <row r="258" spans="1:2">
      <c r="A258" s="108"/>
      <c r="B258" s="98"/>
    </row>
    <row r="259" spans="1:2">
      <c r="A259" s="108"/>
      <c r="B259" s="98"/>
    </row>
    <row r="260" spans="1:2">
      <c r="A260" s="108"/>
      <c r="B260" s="98"/>
    </row>
    <row r="261" spans="1:2">
      <c r="A261" s="108"/>
      <c r="B261" s="98"/>
    </row>
    <row r="262" spans="1:2">
      <c r="A262" s="108"/>
      <c r="B262" s="98"/>
    </row>
    <row r="263" spans="1:2">
      <c r="A263" s="108"/>
      <c r="B263" s="98"/>
    </row>
    <row r="264" spans="1:2">
      <c r="A264" s="108"/>
      <c r="B264" s="98"/>
    </row>
    <row r="265" spans="1:2">
      <c r="A265" s="108"/>
      <c r="B265" s="98"/>
    </row>
    <row r="266" spans="1:2">
      <c r="A266" s="108"/>
      <c r="B266" s="98"/>
    </row>
    <row r="267" spans="1:2">
      <c r="A267" s="108"/>
      <c r="B267" s="98"/>
    </row>
    <row r="268" spans="1:2">
      <c r="A268" s="108"/>
      <c r="B268" s="98"/>
    </row>
    <row r="269" spans="1:2">
      <c r="A269" s="108"/>
      <c r="B269" s="98"/>
    </row>
    <row r="270" spans="1:2">
      <c r="A270" s="108"/>
      <c r="B270" s="98"/>
    </row>
    <row r="271" spans="1:2">
      <c r="A271" s="108"/>
      <c r="B271" s="98"/>
    </row>
    <row r="272" spans="1:2">
      <c r="A272" s="108"/>
      <c r="B272" s="98"/>
    </row>
    <row r="273" spans="1:2">
      <c r="A273" s="108"/>
      <c r="B273" s="98"/>
    </row>
    <row r="274" spans="1:2">
      <c r="A274" s="108"/>
      <c r="B274" s="98"/>
    </row>
    <row r="275" spans="1:2">
      <c r="A275" s="108"/>
      <c r="B275" s="98"/>
    </row>
    <row r="276" spans="1:2">
      <c r="A276" s="108"/>
      <c r="B276" s="98"/>
    </row>
    <row r="277" spans="1:2">
      <c r="A277" s="108"/>
      <c r="B277" s="98"/>
    </row>
    <row r="278" spans="1:2">
      <c r="A278" s="108"/>
      <c r="B278" s="98"/>
    </row>
    <row r="279" spans="1:2">
      <c r="A279" s="108"/>
      <c r="B279" s="98"/>
    </row>
    <row r="280" spans="1:2">
      <c r="A280" s="108"/>
      <c r="B280" s="98"/>
    </row>
    <row r="281" spans="1:2">
      <c r="A281" s="108"/>
      <c r="B281" s="98"/>
    </row>
    <row r="282" spans="1:2">
      <c r="A282" s="108"/>
      <c r="B282" s="98"/>
    </row>
    <row r="283" spans="1:2">
      <c r="A283" s="108"/>
      <c r="B283" s="98"/>
    </row>
    <row r="284" spans="1:2">
      <c r="A284" s="108"/>
      <c r="B284" s="98"/>
    </row>
    <row r="285" spans="1:2">
      <c r="A285" s="108"/>
      <c r="B285" s="98"/>
    </row>
    <row r="286" spans="1:2">
      <c r="A286" s="108"/>
      <c r="B286" s="98"/>
    </row>
    <row r="287" spans="1:2">
      <c r="A287" s="108"/>
      <c r="B287" s="98"/>
    </row>
    <row r="288" spans="1:2">
      <c r="A288" s="108"/>
      <c r="B288" s="98"/>
    </row>
    <row r="289" spans="1:2">
      <c r="A289" s="108"/>
      <c r="B289" s="98"/>
    </row>
    <row r="290" spans="1:2">
      <c r="A290" s="108"/>
      <c r="B290" s="98"/>
    </row>
    <row r="291" spans="1:2">
      <c r="A291" s="108"/>
      <c r="B291" s="98"/>
    </row>
    <row r="292" spans="1:2">
      <c r="A292" s="108"/>
      <c r="B292" s="98"/>
    </row>
    <row r="293" spans="1:2">
      <c r="A293" s="108"/>
      <c r="B293" s="98"/>
    </row>
    <row r="294" spans="1:2">
      <c r="A294" s="108"/>
      <c r="B294" s="98"/>
    </row>
    <row r="295" spans="1:2">
      <c r="A295" s="108"/>
      <c r="B295" s="98"/>
    </row>
    <row r="296" spans="1:2">
      <c r="A296" s="108"/>
      <c r="B296" s="98"/>
    </row>
    <row r="297" spans="1:2">
      <c r="A297" s="108"/>
      <c r="B297" s="98"/>
    </row>
    <row r="298" spans="1:2">
      <c r="A298" s="108"/>
      <c r="B298" s="98"/>
    </row>
    <row r="299" spans="1:2">
      <c r="A299" s="108"/>
      <c r="B299" s="98"/>
    </row>
    <row r="300" spans="1:2">
      <c r="A300" s="108"/>
      <c r="B300" s="98"/>
    </row>
    <row r="301" spans="1:2">
      <c r="A301" s="108"/>
      <c r="B301" s="98"/>
    </row>
    <row r="302" spans="1:2">
      <c r="A302" s="108"/>
      <c r="B302" s="98"/>
    </row>
    <row r="303" spans="1:2">
      <c r="A303" s="108"/>
      <c r="B303" s="98"/>
    </row>
    <row r="304" spans="1:2">
      <c r="A304" s="108"/>
      <c r="B304" s="98"/>
    </row>
    <row r="305" spans="1:2">
      <c r="A305" s="108"/>
      <c r="B305" s="98"/>
    </row>
    <row r="306" spans="1:2">
      <c r="A306" s="108"/>
      <c r="B306" s="98"/>
    </row>
    <row r="307" spans="1:2">
      <c r="A307" s="108"/>
      <c r="B307" s="98"/>
    </row>
    <row r="308" spans="1:2">
      <c r="A308" s="108"/>
      <c r="B308" s="98"/>
    </row>
    <row r="309" spans="1:2">
      <c r="A309" s="108"/>
      <c r="B309" s="98"/>
    </row>
    <row r="310" spans="1:2">
      <c r="A310" s="108"/>
      <c r="B310" s="98"/>
    </row>
    <row r="311" spans="1:2">
      <c r="A311" s="108"/>
      <c r="B311" s="98"/>
    </row>
    <row r="312" spans="1:2">
      <c r="A312" s="108"/>
      <c r="B312" s="98"/>
    </row>
    <row r="313" spans="1:2">
      <c r="A313" s="108"/>
      <c r="B313" s="98"/>
    </row>
    <row r="314" spans="1:2">
      <c r="A314" s="108"/>
      <c r="B314" s="98"/>
    </row>
    <row r="315" spans="1:2">
      <c r="A315" s="108"/>
      <c r="B315" s="98"/>
    </row>
    <row r="316" spans="1:2">
      <c r="A316" s="108"/>
      <c r="B316" s="98"/>
    </row>
    <row r="317" spans="1:2">
      <c r="A317" s="108"/>
      <c r="B317" s="98"/>
    </row>
    <row r="318" spans="1:2">
      <c r="A318" s="108"/>
      <c r="B318" s="98"/>
    </row>
    <row r="319" spans="1:2">
      <c r="A319" s="108"/>
      <c r="B319" s="98"/>
    </row>
  </sheetData>
  <mergeCells count="1">
    <mergeCell ref="D6:D11"/>
  </mergeCells>
  <pageMargins left="0.35433070866141736" right="0.15748031496062992" top="0.39370078740157483" bottom="0.19685039370078741" header="0.31496062992125984" footer="0.11811023622047245"/>
  <pageSetup paperSize="9" orientation="landscape" r:id="rId1"/>
  <headerFooter alignWithMargins="0">
    <oddHeader>&amp;R&amp;"Times New Roman,Regular"&amp;P</oddHeader>
    <oddFooter>&amp;C&amp;"Times New Roman,Regular"&amp;F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9"/>
  <sheetViews>
    <sheetView showGridLines="0" zoomScaleNormal="100" workbookViewId="0">
      <pane xSplit="1" ySplit="3" topLeftCell="B43" activePane="bottomRight" state="frozen"/>
      <selection activeCell="C31" sqref="C31"/>
      <selection pane="topRight" activeCell="C31" sqref="C31"/>
      <selection pane="bottomLeft" activeCell="C31" sqref="C31"/>
      <selection pane="bottomRight" activeCell="D57" sqref="D57"/>
    </sheetView>
  </sheetViews>
  <sheetFormatPr defaultRowHeight="12"/>
  <cols>
    <col min="1" max="1" width="10" style="180" customWidth="1"/>
    <col min="2" max="2" width="57.140625" style="180" customWidth="1"/>
    <col min="3" max="5" width="8.5703125" style="180" customWidth="1"/>
    <col min="6" max="6" width="11.42578125" style="188" customWidth="1"/>
    <col min="7" max="7" width="12.7109375" style="188" customWidth="1"/>
    <col min="8" max="8" width="11.5703125" style="180" customWidth="1"/>
    <col min="9" max="9" width="75.42578125" style="180" customWidth="1"/>
    <col min="10" max="10" width="10" style="179" customWidth="1"/>
    <col min="11" max="16384" width="9.140625" style="180"/>
  </cols>
  <sheetData>
    <row r="1" spans="1:10" ht="15.75">
      <c r="B1" s="93" t="s">
        <v>106</v>
      </c>
    </row>
    <row r="2" spans="1:10" ht="14.25">
      <c r="B2" s="97" t="s">
        <v>284</v>
      </c>
    </row>
    <row r="3" spans="1:10" ht="25.5">
      <c r="A3" s="189" t="s">
        <v>85</v>
      </c>
      <c r="B3" s="189" t="s">
        <v>53</v>
      </c>
      <c r="C3" s="189" t="s">
        <v>54</v>
      </c>
      <c r="D3" s="189" t="s">
        <v>55</v>
      </c>
      <c r="E3" s="189" t="s">
        <v>56</v>
      </c>
      <c r="F3" s="189" t="s">
        <v>57</v>
      </c>
      <c r="G3" s="189" t="s">
        <v>109</v>
      </c>
      <c r="H3" s="189" t="s">
        <v>110</v>
      </c>
      <c r="I3" s="189" t="s">
        <v>111</v>
      </c>
    </row>
    <row r="4" spans="1:10">
      <c r="A4" s="190" t="s">
        <v>113</v>
      </c>
      <c r="B4" s="190" t="s">
        <v>114</v>
      </c>
      <c r="C4" s="190" t="s">
        <v>115</v>
      </c>
      <c r="D4" s="191">
        <v>-5167</v>
      </c>
      <c r="E4" s="191">
        <v>0</v>
      </c>
      <c r="F4" s="191">
        <f>D4-E4</f>
        <v>-5167</v>
      </c>
      <c r="G4" s="191"/>
      <c r="H4" s="191"/>
      <c r="I4" s="192" t="s">
        <v>204</v>
      </c>
      <c r="J4" s="181"/>
    </row>
    <row r="5" spans="1:10">
      <c r="A5" s="190" t="s">
        <v>205</v>
      </c>
      <c r="B5" s="190" t="s">
        <v>206</v>
      </c>
      <c r="C5" s="190" t="s">
        <v>207</v>
      </c>
      <c r="D5" s="191">
        <v>3202</v>
      </c>
      <c r="E5" s="191">
        <v>52592</v>
      </c>
      <c r="F5" s="191">
        <f t="shared" ref="F5:F56" si="0">D5-E5</f>
        <v>-49390</v>
      </c>
      <c r="G5" s="191"/>
      <c r="H5" s="191"/>
      <c r="I5" s="192" t="s">
        <v>208</v>
      </c>
      <c r="J5" s="182"/>
    </row>
    <row r="6" spans="1:10">
      <c r="A6" s="190" t="s">
        <v>58</v>
      </c>
      <c r="B6" s="190" t="s">
        <v>124</v>
      </c>
      <c r="C6" s="190" t="s">
        <v>125</v>
      </c>
      <c r="D6" s="191">
        <v>1965</v>
      </c>
      <c r="E6" s="191">
        <v>1965</v>
      </c>
      <c r="F6" s="191">
        <f>D6-E6</f>
        <v>0</v>
      </c>
      <c r="G6" s="191"/>
      <c r="H6" s="191"/>
      <c r="I6" s="192" t="s">
        <v>208</v>
      </c>
      <c r="J6" s="181"/>
    </row>
    <row r="7" spans="1:10" ht="24">
      <c r="A7" s="190" t="s">
        <v>116</v>
      </c>
      <c r="B7" s="190" t="s">
        <v>117</v>
      </c>
      <c r="C7" s="190" t="s">
        <v>118</v>
      </c>
      <c r="D7" s="191">
        <v>-569</v>
      </c>
      <c r="E7" s="191">
        <v>6</v>
      </c>
      <c r="F7" s="191">
        <f t="shared" si="0"/>
        <v>-575</v>
      </c>
      <c r="G7" s="191"/>
      <c r="H7" s="191"/>
      <c r="I7" s="192" t="s">
        <v>209</v>
      </c>
      <c r="J7" s="182"/>
    </row>
    <row r="8" spans="1:10">
      <c r="A8" s="190" t="s">
        <v>58</v>
      </c>
      <c r="B8" s="190" t="s">
        <v>210</v>
      </c>
      <c r="C8" s="190" t="s">
        <v>211</v>
      </c>
      <c r="D8" s="191">
        <v>4830</v>
      </c>
      <c r="E8" s="191"/>
      <c r="F8" s="191">
        <f t="shared" si="0"/>
        <v>4830</v>
      </c>
      <c r="G8" s="191"/>
      <c r="H8" s="191"/>
      <c r="I8" s="192" t="s">
        <v>212</v>
      </c>
      <c r="J8" s="181"/>
    </row>
    <row r="9" spans="1:10" ht="24">
      <c r="A9" s="190" t="s">
        <v>119</v>
      </c>
      <c r="B9" s="190" t="s">
        <v>213</v>
      </c>
      <c r="C9" s="190" t="s">
        <v>60</v>
      </c>
      <c r="D9" s="191"/>
      <c r="E9" s="191">
        <v>-2954886</v>
      </c>
      <c r="F9" s="191">
        <f t="shared" si="0"/>
        <v>2954886</v>
      </c>
      <c r="G9" s="191">
        <v>-1076289</v>
      </c>
      <c r="H9" s="191"/>
      <c r="I9" s="401" t="s">
        <v>278</v>
      </c>
      <c r="J9" s="182"/>
    </row>
    <row r="10" spans="1:10" ht="24">
      <c r="A10" s="190" t="s">
        <v>119</v>
      </c>
      <c r="B10" s="190" t="s">
        <v>120</v>
      </c>
      <c r="C10" s="190" t="s">
        <v>121</v>
      </c>
      <c r="D10" s="191">
        <v>37987</v>
      </c>
      <c r="E10" s="191">
        <v>0</v>
      </c>
      <c r="F10" s="191">
        <f t="shared" si="0"/>
        <v>37987</v>
      </c>
      <c r="G10" s="191">
        <v>-37987</v>
      </c>
      <c r="H10" s="191"/>
      <c r="I10" s="401"/>
      <c r="J10" s="181"/>
    </row>
    <row r="11" spans="1:10">
      <c r="A11" s="190" t="s">
        <v>119</v>
      </c>
      <c r="B11" s="190" t="s">
        <v>214</v>
      </c>
      <c r="C11" s="190" t="s">
        <v>215</v>
      </c>
      <c r="D11" s="191"/>
      <c r="E11" s="191">
        <v>99222</v>
      </c>
      <c r="F11" s="191">
        <f t="shared" si="0"/>
        <v>-99222</v>
      </c>
      <c r="G11" s="191"/>
      <c r="H11" s="191"/>
      <c r="I11" s="401"/>
      <c r="J11" s="182"/>
    </row>
    <row r="12" spans="1:10" ht="24">
      <c r="A12" s="190" t="s">
        <v>119</v>
      </c>
      <c r="B12" s="190" t="s">
        <v>216</v>
      </c>
      <c r="C12" s="190" t="s">
        <v>217</v>
      </c>
      <c r="D12" s="191">
        <v>1715719</v>
      </c>
      <c r="E12" s="191">
        <v>1729985</v>
      </c>
      <c r="F12" s="191">
        <f t="shared" si="0"/>
        <v>-14266</v>
      </c>
      <c r="G12" s="191">
        <v>-1715719</v>
      </c>
      <c r="H12" s="191"/>
      <c r="I12" s="401"/>
      <c r="J12" s="181"/>
    </row>
    <row r="13" spans="1:10">
      <c r="A13" s="190" t="s">
        <v>58</v>
      </c>
      <c r="B13" s="190" t="s">
        <v>122</v>
      </c>
      <c r="C13" s="190" t="s">
        <v>59</v>
      </c>
      <c r="D13" s="191">
        <v>0</v>
      </c>
      <c r="E13" s="191">
        <v>0</v>
      </c>
      <c r="F13" s="191">
        <f t="shared" si="0"/>
        <v>0</v>
      </c>
      <c r="G13" s="191"/>
      <c r="H13" s="191"/>
      <c r="I13" s="192"/>
      <c r="J13" s="182"/>
    </row>
    <row r="14" spans="1:10">
      <c r="A14" s="190" t="s">
        <v>58</v>
      </c>
      <c r="B14" s="190" t="s">
        <v>123</v>
      </c>
      <c r="C14" s="190" t="s">
        <v>60</v>
      </c>
      <c r="D14" s="191"/>
      <c r="E14" s="191">
        <v>-5573</v>
      </c>
      <c r="F14" s="191">
        <f t="shared" si="0"/>
        <v>5573</v>
      </c>
      <c r="G14" s="191"/>
      <c r="H14" s="191"/>
      <c r="I14" s="192" t="s">
        <v>218</v>
      </c>
      <c r="J14" s="182"/>
    </row>
    <row r="15" spans="1:10">
      <c r="A15" s="190" t="s">
        <v>58</v>
      </c>
      <c r="B15" s="190" t="s">
        <v>86</v>
      </c>
      <c r="C15" s="190" t="s">
        <v>87</v>
      </c>
      <c r="D15" s="191">
        <v>0</v>
      </c>
      <c r="E15" s="191">
        <v>0</v>
      </c>
      <c r="F15" s="191">
        <f t="shared" si="0"/>
        <v>0</v>
      </c>
      <c r="G15" s="191"/>
      <c r="H15" s="191"/>
      <c r="I15" s="192"/>
      <c r="J15" s="182"/>
    </row>
    <row r="16" spans="1:10" s="184" customFormat="1">
      <c r="A16" s="193"/>
      <c r="B16" s="194" t="s">
        <v>219</v>
      </c>
      <c r="C16" s="193"/>
      <c r="D16" s="195">
        <f>SUM(D4:D15)</f>
        <v>1757967</v>
      </c>
      <c r="E16" s="195">
        <f>SUM(E4:E15)</f>
        <v>-1076689</v>
      </c>
      <c r="F16" s="195">
        <f>SUM(F4:F15)</f>
        <v>2834656</v>
      </c>
      <c r="G16" s="195">
        <f t="shared" ref="G16:H16" si="1">SUM(G4:G15)</f>
        <v>-2829995</v>
      </c>
      <c r="H16" s="195">
        <f t="shared" si="1"/>
        <v>0</v>
      </c>
      <c r="I16" s="196"/>
      <c r="J16" s="183"/>
    </row>
    <row r="17" spans="1:10">
      <c r="A17" s="197" t="s">
        <v>61</v>
      </c>
      <c r="B17" s="197" t="s">
        <v>220</v>
      </c>
      <c r="C17" s="197" t="s">
        <v>221</v>
      </c>
      <c r="D17" s="198">
        <v>0</v>
      </c>
      <c r="E17" s="198">
        <v>0</v>
      </c>
      <c r="F17" s="198">
        <f t="shared" si="0"/>
        <v>0</v>
      </c>
      <c r="G17" s="198"/>
      <c r="H17" s="198"/>
      <c r="I17" s="199"/>
      <c r="J17" s="182"/>
    </row>
    <row r="18" spans="1:10" ht="24">
      <c r="A18" s="197" t="s">
        <v>61</v>
      </c>
      <c r="B18" s="197" t="s">
        <v>126</v>
      </c>
      <c r="C18" s="197" t="s">
        <v>60</v>
      </c>
      <c r="D18" s="198"/>
      <c r="E18" s="198">
        <v>-9490</v>
      </c>
      <c r="F18" s="198">
        <f t="shared" si="0"/>
        <v>9490</v>
      </c>
      <c r="G18" s="198"/>
      <c r="H18" s="198"/>
      <c r="I18" s="199" t="s">
        <v>222</v>
      </c>
      <c r="J18" s="182"/>
    </row>
    <row r="19" spans="1:10" ht="24">
      <c r="A19" s="197" t="s">
        <v>127</v>
      </c>
      <c r="B19" s="197" t="s">
        <v>88</v>
      </c>
      <c r="C19" s="197" t="s">
        <v>89</v>
      </c>
      <c r="D19" s="198">
        <v>21600</v>
      </c>
      <c r="E19" s="198">
        <v>4021</v>
      </c>
      <c r="F19" s="198">
        <f t="shared" si="0"/>
        <v>17579</v>
      </c>
      <c r="G19" s="198">
        <v>-27000</v>
      </c>
      <c r="H19" s="198"/>
      <c r="I19" s="199" t="s">
        <v>223</v>
      </c>
      <c r="J19" s="402"/>
    </row>
    <row r="20" spans="1:10" ht="12.75" customHeight="1">
      <c r="A20" s="197" t="s">
        <v>128</v>
      </c>
      <c r="B20" s="197" t="s">
        <v>129</v>
      </c>
      <c r="C20" s="197" t="s">
        <v>130</v>
      </c>
      <c r="D20" s="198">
        <v>0</v>
      </c>
      <c r="E20" s="198">
        <v>5469</v>
      </c>
      <c r="F20" s="198">
        <f t="shared" si="0"/>
        <v>-5469</v>
      </c>
      <c r="G20" s="198"/>
      <c r="H20" s="198"/>
      <c r="I20" s="199" t="s">
        <v>224</v>
      </c>
      <c r="J20" s="402"/>
    </row>
    <row r="21" spans="1:10" s="184" customFormat="1" ht="12.75" customHeight="1">
      <c r="A21" s="200"/>
      <c r="B21" s="201" t="s">
        <v>225</v>
      </c>
      <c r="C21" s="200"/>
      <c r="D21" s="202">
        <f>SUM(D17:D20)</f>
        <v>21600</v>
      </c>
      <c r="E21" s="202">
        <f>SUM(E17:E20)</f>
        <v>0</v>
      </c>
      <c r="F21" s="202">
        <f>SUM(F17:F20)</f>
        <v>21600</v>
      </c>
      <c r="G21" s="202">
        <f t="shared" ref="G21:H21" si="2">SUM(G17:G20)</f>
        <v>-27000</v>
      </c>
      <c r="H21" s="202">
        <f t="shared" si="2"/>
        <v>0</v>
      </c>
      <c r="I21" s="203"/>
      <c r="J21" s="185"/>
    </row>
    <row r="22" spans="1:10">
      <c r="A22" s="204" t="s">
        <v>62</v>
      </c>
      <c r="B22" s="204" t="s">
        <v>226</v>
      </c>
      <c r="C22" s="204" t="s">
        <v>227</v>
      </c>
      <c r="D22" s="205">
        <v>1000</v>
      </c>
      <c r="E22" s="205">
        <v>1000</v>
      </c>
      <c r="F22" s="205">
        <f t="shared" si="0"/>
        <v>0</v>
      </c>
      <c r="G22" s="205"/>
      <c r="H22" s="205"/>
      <c r="I22" s="206" t="s">
        <v>228</v>
      </c>
      <c r="J22" s="182"/>
    </row>
    <row r="23" spans="1:10" ht="24">
      <c r="A23" s="204" t="s">
        <v>62</v>
      </c>
      <c r="B23" s="204" t="s">
        <v>139</v>
      </c>
      <c r="C23" s="204" t="s">
        <v>140</v>
      </c>
      <c r="D23" s="205"/>
      <c r="E23" s="205">
        <v>0</v>
      </c>
      <c r="F23" s="205">
        <f t="shared" si="0"/>
        <v>0</v>
      </c>
      <c r="G23" s="205"/>
      <c r="H23" s="205"/>
      <c r="I23" s="206"/>
      <c r="J23" s="182"/>
    </row>
    <row r="24" spans="1:10" ht="24">
      <c r="A24" s="204" t="s">
        <v>62</v>
      </c>
      <c r="B24" s="204" t="s">
        <v>229</v>
      </c>
      <c r="C24" s="204" t="s">
        <v>230</v>
      </c>
      <c r="D24" s="205">
        <v>1080</v>
      </c>
      <c r="E24" s="205">
        <v>1080</v>
      </c>
      <c r="F24" s="205">
        <f t="shared" si="0"/>
        <v>0</v>
      </c>
      <c r="G24" s="205"/>
      <c r="H24" s="205"/>
      <c r="I24" s="206" t="s">
        <v>228</v>
      </c>
      <c r="J24" s="182"/>
    </row>
    <row r="25" spans="1:10" ht="36">
      <c r="A25" s="204" t="s">
        <v>62</v>
      </c>
      <c r="B25" s="204" t="s">
        <v>136</v>
      </c>
      <c r="C25" s="204" t="s">
        <v>60</v>
      </c>
      <c r="D25" s="205">
        <v>0</v>
      </c>
      <c r="E25" s="205">
        <v>-1288224</v>
      </c>
      <c r="F25" s="205">
        <f t="shared" si="0"/>
        <v>1288224</v>
      </c>
      <c r="G25" s="205">
        <v>-1260000</v>
      </c>
      <c r="H25" s="205"/>
      <c r="I25" s="206" t="s">
        <v>279</v>
      </c>
      <c r="J25" s="182"/>
    </row>
    <row r="26" spans="1:10" ht="24">
      <c r="A26" s="204" t="s">
        <v>62</v>
      </c>
      <c r="B26" s="204" t="s">
        <v>137</v>
      </c>
      <c r="C26" s="204" t="s">
        <v>138</v>
      </c>
      <c r="D26" s="205">
        <v>0</v>
      </c>
      <c r="E26" s="205">
        <v>434</v>
      </c>
      <c r="F26" s="205">
        <f t="shared" si="0"/>
        <v>-434</v>
      </c>
      <c r="G26" s="205"/>
      <c r="H26" s="205"/>
      <c r="I26" s="206" t="s">
        <v>228</v>
      </c>
      <c r="J26" s="182"/>
    </row>
    <row r="27" spans="1:10">
      <c r="A27" s="204" t="s">
        <v>62</v>
      </c>
      <c r="B27" s="204" t="s">
        <v>231</v>
      </c>
      <c r="C27" s="204" t="s">
        <v>232</v>
      </c>
      <c r="D27" s="205">
        <v>440</v>
      </c>
      <c r="E27" s="205">
        <v>440</v>
      </c>
      <c r="F27" s="205">
        <f t="shared" si="0"/>
        <v>0</v>
      </c>
      <c r="G27" s="205"/>
      <c r="H27" s="205"/>
      <c r="I27" s="206" t="s">
        <v>228</v>
      </c>
      <c r="J27" s="182"/>
    </row>
    <row r="28" spans="1:10">
      <c r="A28" s="204" t="s">
        <v>62</v>
      </c>
      <c r="B28" s="204" t="s">
        <v>233</v>
      </c>
      <c r="C28" s="204" t="s">
        <v>234</v>
      </c>
      <c r="D28" s="205">
        <v>1550</v>
      </c>
      <c r="E28" s="205">
        <v>1850</v>
      </c>
      <c r="F28" s="205">
        <f t="shared" si="0"/>
        <v>-300</v>
      </c>
      <c r="G28" s="205"/>
      <c r="H28" s="205"/>
      <c r="I28" s="206" t="s">
        <v>228</v>
      </c>
      <c r="J28" s="182"/>
    </row>
    <row r="29" spans="1:10">
      <c r="A29" s="204" t="s">
        <v>62</v>
      </c>
      <c r="B29" s="204" t="s">
        <v>136</v>
      </c>
      <c r="C29" s="204" t="s">
        <v>235</v>
      </c>
      <c r="D29" s="205">
        <v>1200</v>
      </c>
      <c r="E29" s="205">
        <v>1200</v>
      </c>
      <c r="F29" s="205">
        <f t="shared" si="0"/>
        <v>0</v>
      </c>
      <c r="G29" s="205"/>
      <c r="H29" s="205"/>
      <c r="I29" s="206" t="s">
        <v>228</v>
      </c>
      <c r="J29" s="186"/>
    </row>
    <row r="30" spans="1:10">
      <c r="A30" s="204" t="s">
        <v>62</v>
      </c>
      <c r="B30" s="204" t="s">
        <v>236</v>
      </c>
      <c r="C30" s="204" t="s">
        <v>237</v>
      </c>
      <c r="D30" s="205">
        <v>7000</v>
      </c>
      <c r="E30" s="205">
        <v>9536</v>
      </c>
      <c r="F30" s="205">
        <f t="shared" si="0"/>
        <v>-2536</v>
      </c>
      <c r="G30" s="205"/>
      <c r="H30" s="205"/>
      <c r="I30" s="206" t="s">
        <v>228</v>
      </c>
      <c r="J30" s="182"/>
    </row>
    <row r="31" spans="1:10" ht="24">
      <c r="A31" s="204" t="s">
        <v>62</v>
      </c>
      <c r="B31" s="204" t="s">
        <v>238</v>
      </c>
      <c r="C31" s="204" t="s">
        <v>239</v>
      </c>
      <c r="D31" s="205">
        <v>11132</v>
      </c>
      <c r="E31" s="205">
        <v>-8438</v>
      </c>
      <c r="F31" s="205">
        <f t="shared" si="0"/>
        <v>19570</v>
      </c>
      <c r="G31" s="205"/>
      <c r="H31" s="205"/>
      <c r="I31" s="206" t="s">
        <v>240</v>
      </c>
    </row>
    <row r="32" spans="1:10" ht="24">
      <c r="A32" s="204" t="s">
        <v>62</v>
      </c>
      <c r="B32" s="204" t="s">
        <v>90</v>
      </c>
      <c r="C32" s="204" t="s">
        <v>91</v>
      </c>
      <c r="D32" s="205">
        <v>-3756</v>
      </c>
      <c r="E32" s="205">
        <v>-6715</v>
      </c>
      <c r="F32" s="205">
        <f t="shared" si="0"/>
        <v>2959</v>
      </c>
      <c r="G32" s="205"/>
      <c r="H32" s="205"/>
      <c r="I32" s="206" t="s">
        <v>240</v>
      </c>
    </row>
    <row r="33" spans="1:10" ht="24">
      <c r="A33" s="204" t="s">
        <v>62</v>
      </c>
      <c r="B33" s="204" t="s">
        <v>241</v>
      </c>
      <c r="C33" s="204" t="s">
        <v>242</v>
      </c>
      <c r="D33" s="205">
        <v>5400</v>
      </c>
      <c r="E33" s="205">
        <v>1374</v>
      </c>
      <c r="F33" s="205">
        <f t="shared" si="0"/>
        <v>4026</v>
      </c>
      <c r="G33" s="205"/>
      <c r="H33" s="205"/>
      <c r="I33" s="206" t="s">
        <v>240</v>
      </c>
    </row>
    <row r="34" spans="1:10" ht="24">
      <c r="A34" s="204" t="s">
        <v>62</v>
      </c>
      <c r="B34" s="204" t="s">
        <v>243</v>
      </c>
      <c r="C34" s="204" t="s">
        <v>244</v>
      </c>
      <c r="D34" s="205">
        <v>3292</v>
      </c>
      <c r="E34" s="205">
        <v>14939</v>
      </c>
      <c r="F34" s="205">
        <f t="shared" si="0"/>
        <v>-11647</v>
      </c>
      <c r="G34" s="205"/>
      <c r="H34" s="205"/>
      <c r="I34" s="206" t="s">
        <v>240</v>
      </c>
    </row>
    <row r="35" spans="1:10" ht="24">
      <c r="A35" s="204" t="s">
        <v>62</v>
      </c>
      <c r="B35" s="204" t="s">
        <v>245</v>
      </c>
      <c r="C35" s="204" t="s">
        <v>246</v>
      </c>
      <c r="D35" s="205">
        <v>9941</v>
      </c>
      <c r="E35" s="205">
        <v>11046</v>
      </c>
      <c r="F35" s="205">
        <f t="shared" si="0"/>
        <v>-1105</v>
      </c>
      <c r="G35" s="205"/>
      <c r="H35" s="205"/>
      <c r="I35" s="206" t="s">
        <v>247</v>
      </c>
    </row>
    <row r="36" spans="1:10" ht="36">
      <c r="A36" s="204" t="s">
        <v>62</v>
      </c>
      <c r="B36" s="204" t="s">
        <v>248</v>
      </c>
      <c r="C36" s="204" t="s">
        <v>249</v>
      </c>
      <c r="D36" s="205"/>
      <c r="E36" s="205">
        <v>12131</v>
      </c>
      <c r="F36" s="205">
        <f t="shared" si="0"/>
        <v>-12131</v>
      </c>
      <c r="G36" s="205"/>
      <c r="H36" s="205"/>
      <c r="I36" s="206" t="s">
        <v>240</v>
      </c>
    </row>
    <row r="37" spans="1:10">
      <c r="A37" s="204" t="s">
        <v>62</v>
      </c>
      <c r="B37" s="204" t="s">
        <v>134</v>
      </c>
      <c r="C37" s="204" t="s">
        <v>135</v>
      </c>
      <c r="D37" s="205">
        <v>0</v>
      </c>
      <c r="E37" s="205">
        <v>-24337</v>
      </c>
      <c r="F37" s="205">
        <f t="shared" si="0"/>
        <v>24337</v>
      </c>
      <c r="G37" s="205"/>
      <c r="H37" s="205"/>
      <c r="I37" s="206" t="s">
        <v>250</v>
      </c>
    </row>
    <row r="38" spans="1:10">
      <c r="A38" s="204" t="s">
        <v>62</v>
      </c>
      <c r="B38" s="204" t="s">
        <v>251</v>
      </c>
      <c r="C38" s="204" t="s">
        <v>252</v>
      </c>
      <c r="D38" s="205"/>
      <c r="E38" s="205">
        <v>11384</v>
      </c>
      <c r="F38" s="205">
        <f t="shared" si="0"/>
        <v>-11384</v>
      </c>
      <c r="G38" s="205"/>
      <c r="H38" s="205"/>
      <c r="I38" s="206" t="s">
        <v>240</v>
      </c>
    </row>
    <row r="39" spans="1:10" ht="36">
      <c r="A39" s="204" t="s">
        <v>62</v>
      </c>
      <c r="B39" s="204" t="s">
        <v>133</v>
      </c>
      <c r="C39" s="204" t="s">
        <v>131</v>
      </c>
      <c r="D39" s="205"/>
      <c r="E39" s="205">
        <v>-578000</v>
      </c>
      <c r="F39" s="205">
        <f t="shared" si="0"/>
        <v>578000</v>
      </c>
      <c r="G39" s="205">
        <v>-578000</v>
      </c>
      <c r="H39" s="205"/>
      <c r="I39" s="206" t="s">
        <v>253</v>
      </c>
    </row>
    <row r="40" spans="1:10" s="184" customFormat="1">
      <c r="A40" s="207"/>
      <c r="B40" s="208" t="s">
        <v>254</v>
      </c>
      <c r="C40" s="207"/>
      <c r="D40" s="209">
        <f>SUM(D22:D39)</f>
        <v>38279</v>
      </c>
      <c r="E40" s="209">
        <f>SUM(E22:E39)</f>
        <v>-1839300</v>
      </c>
      <c r="F40" s="209">
        <f>SUM(F22:F39)</f>
        <v>1877579</v>
      </c>
      <c r="G40" s="209">
        <f t="shared" ref="G40:H40" si="3">SUM(G22:G39)</f>
        <v>-1838000</v>
      </c>
      <c r="H40" s="209">
        <f t="shared" si="3"/>
        <v>0</v>
      </c>
      <c r="I40" s="210"/>
      <c r="J40" s="187"/>
    </row>
    <row r="41" spans="1:10" ht="24">
      <c r="A41" s="211" t="s">
        <v>63</v>
      </c>
      <c r="B41" s="211" t="s">
        <v>142</v>
      </c>
      <c r="C41" s="211" t="s">
        <v>65</v>
      </c>
      <c r="D41" s="212"/>
      <c r="E41" s="212">
        <v>0</v>
      </c>
      <c r="F41" s="212">
        <f t="shared" si="0"/>
        <v>0</v>
      </c>
      <c r="G41" s="212"/>
      <c r="H41" s="212"/>
      <c r="I41" s="213"/>
    </row>
    <row r="42" spans="1:10" ht="24">
      <c r="A42" s="211" t="s">
        <v>63</v>
      </c>
      <c r="B42" s="211" t="s">
        <v>141</v>
      </c>
      <c r="C42" s="211" t="s">
        <v>64</v>
      </c>
      <c r="D42" s="212">
        <v>5342</v>
      </c>
      <c r="E42" s="212">
        <v>5342</v>
      </c>
      <c r="F42" s="212">
        <f t="shared" si="0"/>
        <v>0</v>
      </c>
      <c r="G42" s="212"/>
      <c r="H42" s="212"/>
      <c r="I42" s="213" t="s">
        <v>255</v>
      </c>
    </row>
    <row r="43" spans="1:10" ht="24">
      <c r="A43" s="211" t="s">
        <v>63</v>
      </c>
      <c r="B43" s="211" t="s">
        <v>256</v>
      </c>
      <c r="C43" s="211" t="s">
        <v>257</v>
      </c>
      <c r="D43" s="212">
        <v>51305</v>
      </c>
      <c r="E43" s="212"/>
      <c r="F43" s="212">
        <f t="shared" si="0"/>
        <v>51305</v>
      </c>
      <c r="G43" s="212"/>
      <c r="H43" s="214">
        <f>F43</f>
        <v>51305</v>
      </c>
      <c r="I43" s="213" t="s">
        <v>258</v>
      </c>
    </row>
    <row r="44" spans="1:10" ht="24">
      <c r="A44" s="211" t="s">
        <v>143</v>
      </c>
      <c r="B44" s="211" t="s">
        <v>144</v>
      </c>
      <c r="C44" s="211" t="s">
        <v>132</v>
      </c>
      <c r="D44" s="212">
        <v>0</v>
      </c>
      <c r="E44" s="212">
        <v>0</v>
      </c>
      <c r="F44" s="212">
        <f t="shared" si="0"/>
        <v>0</v>
      </c>
      <c r="G44" s="212"/>
      <c r="H44" s="212"/>
      <c r="I44" s="213"/>
    </row>
    <row r="45" spans="1:10" ht="24">
      <c r="A45" s="211" t="s">
        <v>145</v>
      </c>
      <c r="B45" s="211" t="s">
        <v>146</v>
      </c>
      <c r="C45" s="211" t="s">
        <v>132</v>
      </c>
      <c r="D45" s="212">
        <v>0</v>
      </c>
      <c r="E45" s="212">
        <v>0</v>
      </c>
      <c r="F45" s="212">
        <f t="shared" si="0"/>
        <v>0</v>
      </c>
      <c r="G45" s="212"/>
      <c r="H45" s="212"/>
      <c r="I45" s="213"/>
    </row>
    <row r="46" spans="1:10" ht="24">
      <c r="A46" s="211" t="s">
        <v>66</v>
      </c>
      <c r="B46" s="211" t="s">
        <v>259</v>
      </c>
      <c r="C46" s="211" t="s">
        <v>260</v>
      </c>
      <c r="D46" s="212">
        <v>6000</v>
      </c>
      <c r="E46" s="212">
        <v>6587</v>
      </c>
      <c r="F46" s="212">
        <f t="shared" si="0"/>
        <v>-587</v>
      </c>
      <c r="G46" s="212"/>
      <c r="H46" s="212"/>
      <c r="I46" s="213" t="s">
        <v>261</v>
      </c>
    </row>
    <row r="47" spans="1:10" ht="24">
      <c r="A47" s="211" t="s">
        <v>66</v>
      </c>
      <c r="B47" s="211" t="s">
        <v>147</v>
      </c>
      <c r="C47" s="211" t="s">
        <v>60</v>
      </c>
      <c r="D47" s="212">
        <v>-1400</v>
      </c>
      <c r="E47" s="212">
        <v>-28224</v>
      </c>
      <c r="F47" s="212">
        <f t="shared" si="0"/>
        <v>26824</v>
      </c>
      <c r="G47" s="212"/>
      <c r="H47" s="212"/>
      <c r="I47" s="213" t="s">
        <v>262</v>
      </c>
    </row>
    <row r="48" spans="1:10" ht="24">
      <c r="A48" s="211" t="s">
        <v>66</v>
      </c>
      <c r="B48" s="211" t="s">
        <v>148</v>
      </c>
      <c r="C48" s="211" t="s">
        <v>149</v>
      </c>
      <c r="D48" s="212">
        <v>9920</v>
      </c>
      <c r="E48" s="212">
        <v>9920</v>
      </c>
      <c r="F48" s="212">
        <f t="shared" si="0"/>
        <v>0</v>
      </c>
      <c r="G48" s="212"/>
      <c r="H48" s="212"/>
      <c r="I48" s="213" t="s">
        <v>255</v>
      </c>
    </row>
    <row r="49" spans="1:10">
      <c r="A49" s="211" t="s">
        <v>66</v>
      </c>
      <c r="B49" s="211" t="s">
        <v>150</v>
      </c>
      <c r="C49" s="211" t="s">
        <v>151</v>
      </c>
      <c r="D49" s="212">
        <v>400</v>
      </c>
      <c r="E49" s="212">
        <v>400</v>
      </c>
      <c r="F49" s="212">
        <f t="shared" si="0"/>
        <v>0</v>
      </c>
      <c r="G49" s="212"/>
      <c r="H49" s="212"/>
      <c r="I49" s="213" t="s">
        <v>263</v>
      </c>
    </row>
    <row r="50" spans="1:10" ht="24">
      <c r="A50" s="211" t="s">
        <v>66</v>
      </c>
      <c r="B50" s="211" t="s">
        <v>264</v>
      </c>
      <c r="C50" s="211" t="s">
        <v>265</v>
      </c>
      <c r="D50" s="212">
        <v>-5000</v>
      </c>
      <c r="E50" s="212">
        <v>0</v>
      </c>
      <c r="F50" s="212">
        <f t="shared" si="0"/>
        <v>-5000</v>
      </c>
      <c r="G50" s="212"/>
      <c r="H50" s="212"/>
      <c r="I50" s="213" t="s">
        <v>266</v>
      </c>
    </row>
    <row r="51" spans="1:10" ht="110.25" customHeight="1">
      <c r="A51" s="211" t="s">
        <v>66</v>
      </c>
      <c r="B51" s="211" t="s">
        <v>152</v>
      </c>
      <c r="C51" s="211" t="s">
        <v>131</v>
      </c>
      <c r="D51" s="212"/>
      <c r="E51" s="212">
        <v>-860500</v>
      </c>
      <c r="F51" s="212">
        <f t="shared" si="0"/>
        <v>860500</v>
      </c>
      <c r="G51" s="212">
        <v>-860500</v>
      </c>
      <c r="H51" s="212"/>
      <c r="I51" s="213" t="s">
        <v>339</v>
      </c>
    </row>
    <row r="52" spans="1:10" ht="24">
      <c r="A52" s="211" t="s">
        <v>66</v>
      </c>
      <c r="B52" s="211" t="s">
        <v>267</v>
      </c>
      <c r="C52" s="211" t="s">
        <v>268</v>
      </c>
      <c r="D52" s="212">
        <v>35805</v>
      </c>
      <c r="E52" s="212">
        <v>13698</v>
      </c>
      <c r="F52" s="212">
        <f t="shared" si="0"/>
        <v>22107</v>
      </c>
      <c r="G52" s="212"/>
      <c r="H52" s="212"/>
      <c r="I52" s="213" t="s">
        <v>269</v>
      </c>
    </row>
    <row r="53" spans="1:10" s="184" customFormat="1">
      <c r="A53" s="215"/>
      <c r="B53" s="216" t="s">
        <v>270</v>
      </c>
      <c r="C53" s="215"/>
      <c r="D53" s="214">
        <f>SUM(D41:D52)</f>
        <v>102372</v>
      </c>
      <c r="E53" s="214">
        <f>SUM(E41:E52)</f>
        <v>-852777</v>
      </c>
      <c r="F53" s="214">
        <f>SUM(F41:F52)</f>
        <v>955149</v>
      </c>
      <c r="G53" s="214">
        <f t="shared" ref="G53:H53" si="4">SUM(G41:G52)</f>
        <v>-860500</v>
      </c>
      <c r="H53" s="214">
        <f t="shared" si="4"/>
        <v>51305</v>
      </c>
      <c r="I53" s="217" t="s">
        <v>280</v>
      </c>
      <c r="J53" s="187"/>
    </row>
    <row r="54" spans="1:10" ht="24">
      <c r="A54" s="218" t="s">
        <v>271</v>
      </c>
      <c r="B54" s="218" t="s">
        <v>272</v>
      </c>
      <c r="C54" s="218" t="s">
        <v>273</v>
      </c>
      <c r="D54" s="219">
        <v>6375</v>
      </c>
      <c r="E54" s="219">
        <v>6375</v>
      </c>
      <c r="F54" s="219">
        <f t="shared" si="0"/>
        <v>0</v>
      </c>
      <c r="G54" s="219"/>
      <c r="H54" s="219"/>
      <c r="I54" s="220" t="s">
        <v>263</v>
      </c>
    </row>
    <row r="55" spans="1:10" ht="24">
      <c r="A55" s="218" t="s">
        <v>153</v>
      </c>
      <c r="B55" s="218" t="s">
        <v>154</v>
      </c>
      <c r="C55" s="218" t="s">
        <v>155</v>
      </c>
      <c r="D55" s="219">
        <v>-94582</v>
      </c>
      <c r="E55" s="219">
        <v>-13698</v>
      </c>
      <c r="F55" s="219">
        <f t="shared" si="0"/>
        <v>-80884</v>
      </c>
      <c r="G55" s="219"/>
      <c r="H55" s="219"/>
      <c r="I55" s="220" t="s">
        <v>274</v>
      </c>
    </row>
    <row r="56" spans="1:10">
      <c r="A56" s="218" t="s">
        <v>153</v>
      </c>
      <c r="B56" s="218" t="s">
        <v>275</v>
      </c>
      <c r="C56" s="218" t="s">
        <v>276</v>
      </c>
      <c r="D56" s="219"/>
      <c r="E56" s="219">
        <v>1300</v>
      </c>
      <c r="F56" s="219">
        <f t="shared" si="0"/>
        <v>-1300</v>
      </c>
      <c r="G56" s="219"/>
      <c r="H56" s="219"/>
      <c r="I56" s="220" t="s">
        <v>240</v>
      </c>
    </row>
    <row r="57" spans="1:10" s="184" customFormat="1">
      <c r="A57" s="221"/>
      <c r="B57" s="222" t="s">
        <v>277</v>
      </c>
      <c r="C57" s="221"/>
      <c r="D57" s="223">
        <f>SUM(D54:D56)</f>
        <v>-88207</v>
      </c>
      <c r="E57" s="223">
        <f>SUM(E54:E56)</f>
        <v>-6023</v>
      </c>
      <c r="F57" s="223">
        <f>SUM(F54:F56)</f>
        <v>-82184</v>
      </c>
      <c r="G57" s="223">
        <f t="shared" ref="G57:H57" si="5">SUM(G54:G56)</f>
        <v>0</v>
      </c>
      <c r="H57" s="223">
        <f t="shared" si="5"/>
        <v>0</v>
      </c>
      <c r="I57" s="224"/>
      <c r="J57" s="187"/>
    </row>
    <row r="58" spans="1:10" s="184" customFormat="1" ht="120">
      <c r="A58" s="225"/>
      <c r="B58" s="226" t="s">
        <v>156</v>
      </c>
      <c r="C58" s="227"/>
      <c r="D58" s="228">
        <f>D16+D21+D40+D53+D57</f>
        <v>1832011</v>
      </c>
      <c r="E58" s="228">
        <f t="shared" ref="E58:F58" si="6">E16+E21+E40+E53+E57</f>
        <v>-3774789</v>
      </c>
      <c r="F58" s="228">
        <f t="shared" si="6"/>
        <v>5606800</v>
      </c>
      <c r="G58" s="228">
        <f>G16+G21+G40+G53+G57</f>
        <v>-5555495</v>
      </c>
      <c r="H58" s="228">
        <f t="shared" ref="H58" si="7">H16+H21+H40+H53+H57</f>
        <v>51305</v>
      </c>
      <c r="I58" s="229" t="s">
        <v>283</v>
      </c>
      <c r="J58" s="187"/>
    </row>
    <row r="59" spans="1:10" ht="276">
      <c r="A59" s="230" t="s">
        <v>108</v>
      </c>
      <c r="B59" s="230" t="s">
        <v>112</v>
      </c>
      <c r="C59" s="230"/>
      <c r="D59" s="231">
        <v>-5555495</v>
      </c>
      <c r="E59" s="231"/>
      <c r="F59" s="231"/>
      <c r="G59" s="232">
        <v>-5555495</v>
      </c>
      <c r="H59" s="233"/>
      <c r="I59" s="229" t="s">
        <v>282</v>
      </c>
      <c r="J59" s="181"/>
    </row>
  </sheetData>
  <autoFilter ref="A3:I58"/>
  <mergeCells count="2">
    <mergeCell ref="I9:I12"/>
    <mergeCell ref="J19:J20"/>
  </mergeCells>
  <pageMargins left="0.35433070866141736" right="0.35433070866141736" top="0.39370078740157483" bottom="0.39370078740157483" header="0.31496062992125984" footer="0.31496062992125984"/>
  <pageSetup paperSize="9" scale="70" fitToHeight="0" orientation="landscape" r:id="rId1"/>
  <headerFooter>
    <oddFooter>&amp;R&amp;"Arial,Italic"&amp;8&amp;P</oddFooter>
  </headerFooter>
  <colBreaks count="1" manualBreakCount="1">
    <brk id="9"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zoomScaleNormal="100" workbookViewId="0">
      <pane xSplit="1" ySplit="4" topLeftCell="B23" activePane="bottomRight" state="frozen"/>
      <selection activeCell="J45" sqref="J45"/>
      <selection pane="topRight" activeCell="J45" sqref="J45"/>
      <selection pane="bottomLeft" activeCell="J45" sqref="J45"/>
      <selection pane="bottomRight" activeCell="E57" sqref="E57"/>
    </sheetView>
  </sheetViews>
  <sheetFormatPr defaultRowHeight="15"/>
  <cols>
    <col min="1" max="1" width="6.5703125" style="30" customWidth="1"/>
    <col min="2" max="2" width="37" style="30" customWidth="1"/>
    <col min="3" max="3" width="14.42578125" style="30" customWidth="1"/>
    <col min="4" max="4" width="14.7109375" style="30" customWidth="1"/>
    <col min="5" max="5" width="83.85546875" style="30" customWidth="1"/>
    <col min="6" max="16384" width="9.140625" style="30"/>
  </cols>
  <sheetData>
    <row r="1" spans="1:5" ht="18.75">
      <c r="A1" s="29" t="s">
        <v>188</v>
      </c>
      <c r="B1" s="29"/>
      <c r="C1" s="29"/>
    </row>
    <row r="2" spans="1:5" ht="15" customHeight="1">
      <c r="A2" s="149"/>
      <c r="B2" s="171" t="s">
        <v>26</v>
      </c>
      <c r="C2" s="172" t="s">
        <v>27</v>
      </c>
      <c r="D2" s="172" t="s">
        <v>28</v>
      </c>
      <c r="E2" s="149"/>
    </row>
    <row r="3" spans="1:5">
      <c r="A3" s="149"/>
      <c r="B3" s="84" t="s">
        <v>102</v>
      </c>
      <c r="C3" s="131">
        <v>80000</v>
      </c>
      <c r="D3" s="131">
        <v>68415</v>
      </c>
      <c r="E3" s="149"/>
    </row>
    <row r="4" spans="1:5">
      <c r="A4" s="173" t="s">
        <v>29</v>
      </c>
      <c r="B4" s="172" t="s">
        <v>30</v>
      </c>
      <c r="C4" s="172" t="s">
        <v>31</v>
      </c>
      <c r="D4" s="172" t="s">
        <v>31</v>
      </c>
      <c r="E4" s="172" t="s">
        <v>32</v>
      </c>
    </row>
    <row r="5" spans="1:5" ht="30" hidden="1" customHeight="1">
      <c r="A5" s="145">
        <v>1</v>
      </c>
      <c r="B5" s="132" t="s">
        <v>172</v>
      </c>
      <c r="C5" s="146">
        <v>300</v>
      </c>
      <c r="D5" s="146"/>
      <c r="E5" s="132" t="s">
        <v>163</v>
      </c>
    </row>
    <row r="6" spans="1:5" ht="30.75" hidden="1" customHeight="1">
      <c r="A6" s="145">
        <v>2</v>
      </c>
      <c r="B6" s="149" t="s">
        <v>164</v>
      </c>
      <c r="C6" s="146">
        <v>400</v>
      </c>
      <c r="D6" s="146"/>
      <c r="E6" s="132" t="s">
        <v>103</v>
      </c>
    </row>
    <row r="7" spans="1:5" s="144" customFormat="1" ht="15" hidden="1" customHeight="1">
      <c r="A7" s="145">
        <v>3</v>
      </c>
      <c r="B7" s="149" t="s">
        <v>165</v>
      </c>
      <c r="C7" s="146">
        <v>1483</v>
      </c>
      <c r="D7" s="146"/>
      <c r="E7" s="132" t="s">
        <v>166</v>
      </c>
    </row>
    <row r="8" spans="1:5" hidden="1">
      <c r="A8" s="145">
        <v>4</v>
      </c>
      <c r="B8" s="170" t="s">
        <v>170</v>
      </c>
      <c r="C8" s="146">
        <v>1000</v>
      </c>
      <c r="D8" s="146"/>
      <c r="E8" s="132" t="s">
        <v>169</v>
      </c>
    </row>
    <row r="9" spans="1:5" ht="30" hidden="1">
      <c r="A9" s="145">
        <v>5</v>
      </c>
      <c r="B9" s="170" t="s">
        <v>171</v>
      </c>
      <c r="C9" s="146">
        <v>1000</v>
      </c>
      <c r="D9" s="146"/>
      <c r="E9" s="132" t="s">
        <v>168</v>
      </c>
    </row>
    <row r="10" spans="1:5" hidden="1">
      <c r="A10" s="145">
        <v>6</v>
      </c>
      <c r="B10" s="149" t="s">
        <v>173</v>
      </c>
      <c r="C10" s="147">
        <v>300</v>
      </c>
      <c r="D10" s="147"/>
      <c r="E10" s="149" t="s">
        <v>104</v>
      </c>
    </row>
    <row r="11" spans="1:5" hidden="1">
      <c r="A11" s="145">
        <v>7</v>
      </c>
      <c r="B11" s="149" t="s">
        <v>340</v>
      </c>
      <c r="C11" s="147">
        <v>1550</v>
      </c>
      <c r="D11" s="147"/>
      <c r="E11" s="149" t="s">
        <v>174</v>
      </c>
    </row>
    <row r="12" spans="1:5" hidden="1">
      <c r="A12" s="145">
        <v>8</v>
      </c>
      <c r="B12" s="149" t="s">
        <v>105</v>
      </c>
      <c r="C12" s="147">
        <v>40</v>
      </c>
      <c r="D12" s="147"/>
      <c r="E12" s="149" t="s">
        <v>175</v>
      </c>
    </row>
    <row r="13" spans="1:5" ht="30" hidden="1">
      <c r="A13" s="145">
        <v>9</v>
      </c>
      <c r="B13" s="149" t="s">
        <v>177</v>
      </c>
      <c r="C13" s="147"/>
      <c r="D13" s="147">
        <v>12000</v>
      </c>
      <c r="E13" s="132" t="s">
        <v>176</v>
      </c>
    </row>
    <row r="14" spans="1:5" hidden="1">
      <c r="A14" s="145">
        <v>10</v>
      </c>
      <c r="B14" s="149" t="s">
        <v>178</v>
      </c>
      <c r="C14" s="147">
        <v>340</v>
      </c>
      <c r="D14" s="147"/>
      <c r="E14" s="132" t="s">
        <v>179</v>
      </c>
    </row>
    <row r="15" spans="1:5" ht="30" hidden="1">
      <c r="A15" s="145">
        <v>11</v>
      </c>
      <c r="B15" s="149" t="s">
        <v>180</v>
      </c>
      <c r="C15" s="147">
        <v>240</v>
      </c>
      <c r="D15" s="147"/>
      <c r="E15" s="132" t="s">
        <v>181</v>
      </c>
    </row>
    <row r="16" spans="1:5" ht="30" hidden="1">
      <c r="A16" s="145">
        <v>12</v>
      </c>
      <c r="B16" s="149" t="s">
        <v>182</v>
      </c>
      <c r="C16" s="147">
        <v>350</v>
      </c>
      <c r="D16" s="147"/>
      <c r="E16" s="132" t="s">
        <v>183</v>
      </c>
    </row>
    <row r="17" spans="1:5" hidden="1">
      <c r="A17" s="145">
        <v>13</v>
      </c>
      <c r="B17" s="149" t="s">
        <v>184</v>
      </c>
      <c r="C17" s="147">
        <v>2346</v>
      </c>
      <c r="D17" s="147"/>
      <c r="E17" s="149" t="s">
        <v>167</v>
      </c>
    </row>
    <row r="18" spans="1:5" ht="30" hidden="1">
      <c r="A18" s="145">
        <v>14</v>
      </c>
      <c r="B18" s="149" t="s">
        <v>185</v>
      </c>
      <c r="C18" s="147">
        <v>300</v>
      </c>
      <c r="D18" s="147"/>
      <c r="E18" s="132" t="s">
        <v>186</v>
      </c>
    </row>
    <row r="19" spans="1:5" s="144" customFormat="1" ht="60" hidden="1">
      <c r="A19" s="145">
        <v>15</v>
      </c>
      <c r="B19" s="132" t="s">
        <v>158</v>
      </c>
      <c r="C19" s="147"/>
      <c r="D19" s="147">
        <v>52559</v>
      </c>
      <c r="E19" s="132" t="s">
        <v>187</v>
      </c>
    </row>
    <row r="20" spans="1:5">
      <c r="A20" s="145"/>
      <c r="B20" s="36" t="s">
        <v>33</v>
      </c>
      <c r="C20" s="131">
        <f>SUM(C5:C19)</f>
        <v>9649</v>
      </c>
      <c r="D20" s="131">
        <f>SUM(D5:D19)</f>
        <v>64559</v>
      </c>
      <c r="E20" s="149"/>
    </row>
    <row r="21" spans="1:5" ht="15.75" thickBot="1">
      <c r="A21" s="78"/>
      <c r="B21" s="79" t="s">
        <v>159</v>
      </c>
      <c r="C21" s="169">
        <f>C3-C20</f>
        <v>70351</v>
      </c>
      <c r="D21" s="169">
        <f>D3-D20</f>
        <v>3856</v>
      </c>
      <c r="E21" s="78"/>
    </row>
    <row r="22" spans="1:5">
      <c r="A22" s="75">
        <v>16</v>
      </c>
      <c r="B22" s="149" t="s">
        <v>340</v>
      </c>
      <c r="C22" s="147">
        <v>10000</v>
      </c>
      <c r="D22" s="77"/>
      <c r="E22" s="76" t="s">
        <v>341</v>
      </c>
    </row>
    <row r="23" spans="1:5">
      <c r="A23" s="33">
        <v>17</v>
      </c>
      <c r="B23" s="34" t="s">
        <v>165</v>
      </c>
      <c r="C23" s="35">
        <v>158</v>
      </c>
      <c r="D23" s="35"/>
      <c r="E23" s="34" t="s">
        <v>347</v>
      </c>
    </row>
    <row r="24" spans="1:5" ht="15" customHeight="1">
      <c r="A24" s="33">
        <v>18</v>
      </c>
      <c r="B24" s="31" t="s">
        <v>362</v>
      </c>
      <c r="C24" s="35">
        <v>9700</v>
      </c>
      <c r="D24" s="35"/>
      <c r="E24" s="31" t="s">
        <v>342</v>
      </c>
    </row>
    <row r="25" spans="1:5" ht="30">
      <c r="A25" s="145">
        <v>19</v>
      </c>
      <c r="B25" s="31" t="s">
        <v>363</v>
      </c>
      <c r="C25" s="35">
        <v>300</v>
      </c>
      <c r="D25" s="35"/>
      <c r="E25" s="132" t="s">
        <v>348</v>
      </c>
    </row>
    <row r="26" spans="1:5" ht="15" customHeight="1">
      <c r="A26" s="145">
        <v>20</v>
      </c>
      <c r="B26" s="31" t="s">
        <v>364</v>
      </c>
      <c r="C26" s="35">
        <v>500</v>
      </c>
      <c r="D26" s="35"/>
      <c r="E26" s="31" t="s">
        <v>343</v>
      </c>
    </row>
    <row r="27" spans="1:5" ht="15" customHeight="1">
      <c r="A27" s="145">
        <v>21</v>
      </c>
      <c r="B27" s="34" t="s">
        <v>365</v>
      </c>
      <c r="C27" s="35">
        <v>500</v>
      </c>
      <c r="D27" s="35"/>
      <c r="E27" s="31" t="s">
        <v>344</v>
      </c>
    </row>
    <row r="28" spans="1:5" ht="15" customHeight="1">
      <c r="A28" s="145">
        <v>22</v>
      </c>
      <c r="B28" s="34" t="s">
        <v>345</v>
      </c>
      <c r="C28" s="35">
        <v>7395</v>
      </c>
      <c r="D28" s="35"/>
      <c r="E28" s="31" t="s">
        <v>346</v>
      </c>
    </row>
    <row r="29" spans="1:5" ht="30">
      <c r="A29" s="145">
        <v>23</v>
      </c>
      <c r="B29" s="34" t="s">
        <v>366</v>
      </c>
      <c r="C29" s="35">
        <v>1854</v>
      </c>
      <c r="D29" s="35"/>
      <c r="E29" s="34" t="s">
        <v>349</v>
      </c>
    </row>
    <row r="30" spans="1:5">
      <c r="A30" s="145">
        <v>24</v>
      </c>
      <c r="B30" s="31" t="s">
        <v>350</v>
      </c>
      <c r="C30" s="35">
        <v>1000</v>
      </c>
      <c r="D30" s="35"/>
      <c r="E30" s="34" t="s">
        <v>351</v>
      </c>
    </row>
    <row r="31" spans="1:5">
      <c r="A31" s="145">
        <v>25</v>
      </c>
      <c r="B31" s="34" t="s">
        <v>352</v>
      </c>
      <c r="C31" s="35">
        <v>1900</v>
      </c>
      <c r="D31" s="35"/>
      <c r="E31" s="34" t="s">
        <v>353</v>
      </c>
    </row>
    <row r="32" spans="1:5" ht="15" customHeight="1">
      <c r="A32" s="145">
        <v>26</v>
      </c>
      <c r="B32" s="34" t="s">
        <v>5</v>
      </c>
      <c r="C32" s="35">
        <v>3828</v>
      </c>
      <c r="D32" s="35"/>
      <c r="E32" s="31" t="s">
        <v>354</v>
      </c>
    </row>
    <row r="33" spans="1:5" s="144" customFormat="1" ht="15" customHeight="1">
      <c r="A33" s="145">
        <v>27</v>
      </c>
      <c r="B33" s="132" t="s">
        <v>367</v>
      </c>
      <c r="C33" s="147">
        <v>890</v>
      </c>
      <c r="D33" s="147"/>
      <c r="E33" s="149" t="s">
        <v>371</v>
      </c>
    </row>
    <row r="34" spans="1:5" s="144" customFormat="1" ht="29.25" customHeight="1">
      <c r="A34" s="145">
        <v>28</v>
      </c>
      <c r="B34" s="132" t="s">
        <v>173</v>
      </c>
      <c r="C34" s="147">
        <v>634</v>
      </c>
      <c r="D34" s="147"/>
      <c r="E34" s="132" t="s">
        <v>355</v>
      </c>
    </row>
    <row r="35" spans="1:5" s="144" customFormat="1" ht="15" customHeight="1">
      <c r="A35" s="145">
        <v>29</v>
      </c>
      <c r="B35" s="132" t="s">
        <v>368</v>
      </c>
      <c r="C35" s="147">
        <v>7300</v>
      </c>
      <c r="D35" s="147"/>
      <c r="E35" s="149" t="s">
        <v>356</v>
      </c>
    </row>
    <row r="36" spans="1:5" s="144" customFormat="1" ht="15" customHeight="1">
      <c r="A36" s="145">
        <v>30</v>
      </c>
      <c r="B36" s="132" t="s">
        <v>369</v>
      </c>
      <c r="C36" s="147">
        <v>650</v>
      </c>
      <c r="D36" s="147"/>
      <c r="E36" s="149" t="s">
        <v>357</v>
      </c>
    </row>
    <row r="37" spans="1:5" s="144" customFormat="1" ht="45">
      <c r="A37" s="145">
        <v>31</v>
      </c>
      <c r="B37" s="132" t="s">
        <v>370</v>
      </c>
      <c r="C37" s="147">
        <v>1549</v>
      </c>
      <c r="D37" s="147"/>
      <c r="E37" s="132" t="s">
        <v>358</v>
      </c>
    </row>
    <row r="38" spans="1:5" s="144" customFormat="1" ht="15" customHeight="1">
      <c r="A38" s="145">
        <v>32</v>
      </c>
      <c r="B38" s="132" t="s">
        <v>369</v>
      </c>
      <c r="C38" s="147">
        <v>500</v>
      </c>
      <c r="D38" s="147"/>
      <c r="E38" s="149" t="s">
        <v>359</v>
      </c>
    </row>
    <row r="39" spans="1:5" s="144" customFormat="1" ht="15" customHeight="1">
      <c r="A39" s="145">
        <v>33</v>
      </c>
      <c r="B39" s="132" t="s">
        <v>360</v>
      </c>
      <c r="C39" s="147">
        <v>3635</v>
      </c>
      <c r="D39" s="147"/>
      <c r="E39" s="149" t="s">
        <v>361</v>
      </c>
    </row>
    <row r="40" spans="1:5">
      <c r="A40" s="33"/>
      <c r="B40" s="34"/>
      <c r="C40" s="35"/>
      <c r="D40" s="35"/>
      <c r="E40" s="34"/>
    </row>
    <row r="41" spans="1:5" ht="15.75" thickBot="1">
      <c r="A41" s="82"/>
      <c r="B41" s="88"/>
      <c r="C41" s="83"/>
      <c r="D41" s="83"/>
      <c r="E41" s="88"/>
    </row>
    <row r="42" spans="1:5">
      <c r="A42" s="76"/>
      <c r="B42" s="80" t="s">
        <v>33</v>
      </c>
      <c r="C42" s="81">
        <f>SUM(C22:C41)</f>
        <v>52293</v>
      </c>
      <c r="D42" s="81">
        <f t="shared" ref="D42" si="0">SUM(D22:D41)</f>
        <v>0</v>
      </c>
      <c r="E42" s="76"/>
    </row>
    <row r="43" spans="1:5">
      <c r="A43" s="31"/>
      <c r="B43" s="84" t="s">
        <v>78</v>
      </c>
      <c r="C43" s="32">
        <v>66770</v>
      </c>
      <c r="D43" s="32"/>
      <c r="E43" s="31"/>
    </row>
    <row r="44" spans="1:5">
      <c r="A44" s="31"/>
      <c r="B44" s="84" t="s">
        <v>464</v>
      </c>
      <c r="C44" s="85">
        <f>C21-C42+C43</f>
        <v>84828</v>
      </c>
      <c r="D44" s="85">
        <f t="shared" ref="D44" si="1">D21-D42</f>
        <v>3856</v>
      </c>
      <c r="E44" s="31"/>
    </row>
    <row r="45" spans="1:5" hidden="1">
      <c r="A45" s="75"/>
      <c r="B45" s="87"/>
      <c r="C45" s="77"/>
      <c r="D45" s="77"/>
      <c r="E45" s="76"/>
    </row>
    <row r="46" spans="1:5" hidden="1">
      <c r="A46" s="75"/>
      <c r="B46" s="130"/>
      <c r="C46" s="133"/>
      <c r="D46" s="133"/>
      <c r="E46" s="132"/>
    </row>
    <row r="47" spans="1:5" hidden="1">
      <c r="A47" s="75"/>
      <c r="B47" s="130"/>
      <c r="C47" s="133"/>
      <c r="D47" s="133"/>
      <c r="E47" s="132"/>
    </row>
    <row r="48" spans="1:5" ht="32.25" hidden="1" customHeight="1">
      <c r="A48" s="75"/>
      <c r="B48" s="130"/>
      <c r="C48" s="133"/>
      <c r="D48" s="147"/>
      <c r="E48" s="148"/>
    </row>
    <row r="49" spans="1:5" s="129" customFormat="1" ht="14.25" hidden="1" customHeight="1">
      <c r="A49" s="75"/>
      <c r="B49" s="130"/>
      <c r="C49" s="133"/>
      <c r="D49" s="133"/>
      <c r="E49" s="132"/>
    </row>
    <row r="50" spans="1:5" s="129" customFormat="1" hidden="1">
      <c r="A50" s="75"/>
      <c r="B50" s="130"/>
      <c r="C50" s="133"/>
      <c r="D50" s="133"/>
      <c r="E50" s="76"/>
    </row>
    <row r="51" spans="1:5" ht="15.75" hidden="1" thickBot="1">
      <c r="A51" s="82"/>
      <c r="B51" s="88"/>
      <c r="C51" s="83"/>
      <c r="D51" s="83"/>
      <c r="E51" s="88"/>
    </row>
    <row r="52" spans="1:5" hidden="1">
      <c r="A52" s="76"/>
      <c r="B52" s="80" t="s">
        <v>33</v>
      </c>
      <c r="C52" s="81">
        <f>SUM(C45:C51)</f>
        <v>0</v>
      </c>
      <c r="D52" s="81">
        <f>SUM(D45:D51)</f>
        <v>0</v>
      </c>
      <c r="E52" s="76"/>
    </row>
    <row r="53" spans="1:5" hidden="1">
      <c r="A53" s="130"/>
      <c r="B53" s="84" t="s">
        <v>78</v>
      </c>
      <c r="C53" s="131"/>
      <c r="D53" s="131"/>
      <c r="E53" s="130"/>
    </row>
    <row r="54" spans="1:5" hidden="1">
      <c r="A54" s="130"/>
      <c r="B54" s="84" t="s">
        <v>94</v>
      </c>
      <c r="C54" s="85">
        <f>C44-C52+C53</f>
        <v>84828</v>
      </c>
      <c r="D54" s="85">
        <f>D44-D52+D53</f>
        <v>3856</v>
      </c>
      <c r="E54" s="130"/>
    </row>
    <row r="57" spans="1:5">
      <c r="B57" s="30" t="s">
        <v>189</v>
      </c>
    </row>
  </sheetData>
  <sheetProtection password="CF7A" sheet="1" objects="1" scenarios="1"/>
  <pageMargins left="0.51181102362204722" right="0.51181102362204722" top="0.55118110236220474" bottom="0.55118110236220474" header="0.11811023622047245" footer="0.11811023622047245"/>
  <pageSetup paperSize="9" scale="84" orientation="landscape" r:id="rId1"/>
  <rowBreaks count="1" manualBreakCount="1">
    <brk id="4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3"/>
  <sheetViews>
    <sheetView zoomScaleNormal="100" workbookViewId="0">
      <selection activeCell="J22" sqref="J22"/>
    </sheetView>
  </sheetViews>
  <sheetFormatPr defaultRowHeight="12.75"/>
  <cols>
    <col min="1" max="1" width="8.85546875" style="1" customWidth="1"/>
    <col min="2" max="2" width="34.5703125" style="5" customWidth="1"/>
    <col min="3" max="3" width="11.7109375" style="5" customWidth="1"/>
    <col min="4" max="4" width="74.140625" style="7" customWidth="1"/>
    <col min="5" max="10" width="9.140625" style="5"/>
    <col min="11" max="11" width="9.140625" style="5" hidden="1" customWidth="1"/>
    <col min="12" max="256" width="9.140625" style="5"/>
    <col min="257" max="257" width="9.140625" style="5" customWidth="1"/>
    <col min="258" max="258" width="32.85546875" style="5" customWidth="1"/>
    <col min="259" max="259" width="20.140625" style="5" customWidth="1"/>
    <col min="260" max="260" width="52.85546875" style="5" customWidth="1"/>
    <col min="261" max="266" width="9.140625" style="5"/>
    <col min="267" max="267" width="0" style="5" hidden="1" customWidth="1"/>
    <col min="268" max="512" width="9.140625" style="5"/>
    <col min="513" max="513" width="9.140625" style="5" customWidth="1"/>
    <col min="514" max="514" width="32.85546875" style="5" customWidth="1"/>
    <col min="515" max="515" width="20.140625" style="5" customWidth="1"/>
    <col min="516" max="516" width="52.85546875" style="5" customWidth="1"/>
    <col min="517" max="522" width="9.140625" style="5"/>
    <col min="523" max="523" width="0" style="5" hidden="1" customWidth="1"/>
    <col min="524" max="768" width="9.140625" style="5"/>
    <col min="769" max="769" width="9.140625" style="5" customWidth="1"/>
    <col min="770" max="770" width="32.85546875" style="5" customWidth="1"/>
    <col min="771" max="771" width="20.140625" style="5" customWidth="1"/>
    <col min="772" max="772" width="52.85546875" style="5" customWidth="1"/>
    <col min="773" max="778" width="9.140625" style="5"/>
    <col min="779" max="779" width="0" style="5" hidden="1" customWidth="1"/>
    <col min="780" max="1024" width="9.140625" style="5"/>
    <col min="1025" max="1025" width="9.140625" style="5" customWidth="1"/>
    <col min="1026" max="1026" width="32.85546875" style="5" customWidth="1"/>
    <col min="1027" max="1027" width="20.140625" style="5" customWidth="1"/>
    <col min="1028" max="1028" width="52.85546875" style="5" customWidth="1"/>
    <col min="1029" max="1034" width="9.140625" style="5"/>
    <col min="1035" max="1035" width="0" style="5" hidden="1" customWidth="1"/>
    <col min="1036" max="1280" width="9.140625" style="5"/>
    <col min="1281" max="1281" width="9.140625" style="5" customWidth="1"/>
    <col min="1282" max="1282" width="32.85546875" style="5" customWidth="1"/>
    <col min="1283" max="1283" width="20.140625" style="5" customWidth="1"/>
    <col min="1284" max="1284" width="52.85546875" style="5" customWidth="1"/>
    <col min="1285" max="1290" width="9.140625" style="5"/>
    <col min="1291" max="1291" width="0" style="5" hidden="1" customWidth="1"/>
    <col min="1292" max="1536" width="9.140625" style="5"/>
    <col min="1537" max="1537" width="9.140625" style="5" customWidth="1"/>
    <col min="1538" max="1538" width="32.85546875" style="5" customWidth="1"/>
    <col min="1539" max="1539" width="20.140625" style="5" customWidth="1"/>
    <col min="1540" max="1540" width="52.85546875" style="5" customWidth="1"/>
    <col min="1541" max="1546" width="9.140625" style="5"/>
    <col min="1547" max="1547" width="0" style="5" hidden="1" customWidth="1"/>
    <col min="1548" max="1792" width="9.140625" style="5"/>
    <col min="1793" max="1793" width="9.140625" style="5" customWidth="1"/>
    <col min="1794" max="1794" width="32.85546875" style="5" customWidth="1"/>
    <col min="1795" max="1795" width="20.140625" style="5" customWidth="1"/>
    <col min="1796" max="1796" width="52.85546875" style="5" customWidth="1"/>
    <col min="1797" max="1802" width="9.140625" style="5"/>
    <col min="1803" max="1803" width="0" style="5" hidden="1" customWidth="1"/>
    <col min="1804" max="2048" width="9.140625" style="5"/>
    <col min="2049" max="2049" width="9.140625" style="5" customWidth="1"/>
    <col min="2050" max="2050" width="32.85546875" style="5" customWidth="1"/>
    <col min="2051" max="2051" width="20.140625" style="5" customWidth="1"/>
    <col min="2052" max="2052" width="52.85546875" style="5" customWidth="1"/>
    <col min="2053" max="2058" width="9.140625" style="5"/>
    <col min="2059" max="2059" width="0" style="5" hidden="1" customWidth="1"/>
    <col min="2060" max="2304" width="9.140625" style="5"/>
    <col min="2305" max="2305" width="9.140625" style="5" customWidth="1"/>
    <col min="2306" max="2306" width="32.85546875" style="5" customWidth="1"/>
    <col min="2307" max="2307" width="20.140625" style="5" customWidth="1"/>
    <col min="2308" max="2308" width="52.85546875" style="5" customWidth="1"/>
    <col min="2309" max="2314" width="9.140625" style="5"/>
    <col min="2315" max="2315" width="0" style="5" hidden="1" customWidth="1"/>
    <col min="2316" max="2560" width="9.140625" style="5"/>
    <col min="2561" max="2561" width="9.140625" style="5" customWidth="1"/>
    <col min="2562" max="2562" width="32.85546875" style="5" customWidth="1"/>
    <col min="2563" max="2563" width="20.140625" style="5" customWidth="1"/>
    <col min="2564" max="2564" width="52.85546875" style="5" customWidth="1"/>
    <col min="2565" max="2570" width="9.140625" style="5"/>
    <col min="2571" max="2571" width="0" style="5" hidden="1" customWidth="1"/>
    <col min="2572" max="2816" width="9.140625" style="5"/>
    <col min="2817" max="2817" width="9.140625" style="5" customWidth="1"/>
    <col min="2818" max="2818" width="32.85546875" style="5" customWidth="1"/>
    <col min="2819" max="2819" width="20.140625" style="5" customWidth="1"/>
    <col min="2820" max="2820" width="52.85546875" style="5" customWidth="1"/>
    <col min="2821" max="2826" width="9.140625" style="5"/>
    <col min="2827" max="2827" width="0" style="5" hidden="1" customWidth="1"/>
    <col min="2828" max="3072" width="9.140625" style="5"/>
    <col min="3073" max="3073" width="9.140625" style="5" customWidth="1"/>
    <col min="3074" max="3074" width="32.85546875" style="5" customWidth="1"/>
    <col min="3075" max="3075" width="20.140625" style="5" customWidth="1"/>
    <col min="3076" max="3076" width="52.85546875" style="5" customWidth="1"/>
    <col min="3077" max="3082" width="9.140625" style="5"/>
    <col min="3083" max="3083" width="0" style="5" hidden="1" customWidth="1"/>
    <col min="3084" max="3328" width="9.140625" style="5"/>
    <col min="3329" max="3329" width="9.140625" style="5" customWidth="1"/>
    <col min="3330" max="3330" width="32.85546875" style="5" customWidth="1"/>
    <col min="3331" max="3331" width="20.140625" style="5" customWidth="1"/>
    <col min="3332" max="3332" width="52.85546875" style="5" customWidth="1"/>
    <col min="3333" max="3338" width="9.140625" style="5"/>
    <col min="3339" max="3339" width="0" style="5" hidden="1" customWidth="1"/>
    <col min="3340" max="3584" width="9.140625" style="5"/>
    <col min="3585" max="3585" width="9.140625" style="5" customWidth="1"/>
    <col min="3586" max="3586" width="32.85546875" style="5" customWidth="1"/>
    <col min="3587" max="3587" width="20.140625" style="5" customWidth="1"/>
    <col min="3588" max="3588" width="52.85546875" style="5" customWidth="1"/>
    <col min="3589" max="3594" width="9.140625" style="5"/>
    <col min="3595" max="3595" width="0" style="5" hidden="1" customWidth="1"/>
    <col min="3596" max="3840" width="9.140625" style="5"/>
    <col min="3841" max="3841" width="9.140625" style="5" customWidth="1"/>
    <col min="3842" max="3842" width="32.85546875" style="5" customWidth="1"/>
    <col min="3843" max="3843" width="20.140625" style="5" customWidth="1"/>
    <col min="3844" max="3844" width="52.85546875" style="5" customWidth="1"/>
    <col min="3845" max="3850" width="9.140625" style="5"/>
    <col min="3851" max="3851" width="0" style="5" hidden="1" customWidth="1"/>
    <col min="3852" max="4096" width="9.140625" style="5"/>
    <col min="4097" max="4097" width="9.140625" style="5" customWidth="1"/>
    <col min="4098" max="4098" width="32.85546875" style="5" customWidth="1"/>
    <col min="4099" max="4099" width="20.140625" style="5" customWidth="1"/>
    <col min="4100" max="4100" width="52.85546875" style="5" customWidth="1"/>
    <col min="4101" max="4106" width="9.140625" style="5"/>
    <col min="4107" max="4107" width="0" style="5" hidden="1" customWidth="1"/>
    <col min="4108" max="4352" width="9.140625" style="5"/>
    <col min="4353" max="4353" width="9.140625" style="5" customWidth="1"/>
    <col min="4354" max="4354" width="32.85546875" style="5" customWidth="1"/>
    <col min="4355" max="4355" width="20.140625" style="5" customWidth="1"/>
    <col min="4356" max="4356" width="52.85546875" style="5" customWidth="1"/>
    <col min="4357" max="4362" width="9.140625" style="5"/>
    <col min="4363" max="4363" width="0" style="5" hidden="1" customWidth="1"/>
    <col min="4364" max="4608" width="9.140625" style="5"/>
    <col min="4609" max="4609" width="9.140625" style="5" customWidth="1"/>
    <col min="4610" max="4610" width="32.85546875" style="5" customWidth="1"/>
    <col min="4611" max="4611" width="20.140625" style="5" customWidth="1"/>
    <col min="4612" max="4612" width="52.85546875" style="5" customWidth="1"/>
    <col min="4613" max="4618" width="9.140625" style="5"/>
    <col min="4619" max="4619" width="0" style="5" hidden="1" customWidth="1"/>
    <col min="4620" max="4864" width="9.140625" style="5"/>
    <col min="4865" max="4865" width="9.140625" style="5" customWidth="1"/>
    <col min="4866" max="4866" width="32.85546875" style="5" customWidth="1"/>
    <col min="4867" max="4867" width="20.140625" style="5" customWidth="1"/>
    <col min="4868" max="4868" width="52.85546875" style="5" customWidth="1"/>
    <col min="4869" max="4874" width="9.140625" style="5"/>
    <col min="4875" max="4875" width="0" style="5" hidden="1" customWidth="1"/>
    <col min="4876" max="5120" width="9.140625" style="5"/>
    <col min="5121" max="5121" width="9.140625" style="5" customWidth="1"/>
    <col min="5122" max="5122" width="32.85546875" style="5" customWidth="1"/>
    <col min="5123" max="5123" width="20.140625" style="5" customWidth="1"/>
    <col min="5124" max="5124" width="52.85546875" style="5" customWidth="1"/>
    <col min="5125" max="5130" width="9.140625" style="5"/>
    <col min="5131" max="5131" width="0" style="5" hidden="1" customWidth="1"/>
    <col min="5132" max="5376" width="9.140625" style="5"/>
    <col min="5377" max="5377" width="9.140625" style="5" customWidth="1"/>
    <col min="5378" max="5378" width="32.85546875" style="5" customWidth="1"/>
    <col min="5379" max="5379" width="20.140625" style="5" customWidth="1"/>
    <col min="5380" max="5380" width="52.85546875" style="5" customWidth="1"/>
    <col min="5381" max="5386" width="9.140625" style="5"/>
    <col min="5387" max="5387" width="0" style="5" hidden="1" customWidth="1"/>
    <col min="5388" max="5632" width="9.140625" style="5"/>
    <col min="5633" max="5633" width="9.140625" style="5" customWidth="1"/>
    <col min="5634" max="5634" width="32.85546875" style="5" customWidth="1"/>
    <col min="5635" max="5635" width="20.140625" style="5" customWidth="1"/>
    <col min="5636" max="5636" width="52.85546875" style="5" customWidth="1"/>
    <col min="5637" max="5642" width="9.140625" style="5"/>
    <col min="5643" max="5643" width="0" style="5" hidden="1" customWidth="1"/>
    <col min="5644" max="5888" width="9.140625" style="5"/>
    <col min="5889" max="5889" width="9.140625" style="5" customWidth="1"/>
    <col min="5890" max="5890" width="32.85546875" style="5" customWidth="1"/>
    <col min="5891" max="5891" width="20.140625" style="5" customWidth="1"/>
    <col min="5892" max="5892" width="52.85546875" style="5" customWidth="1"/>
    <col min="5893" max="5898" width="9.140625" style="5"/>
    <col min="5899" max="5899" width="0" style="5" hidden="1" customWidth="1"/>
    <col min="5900" max="6144" width="9.140625" style="5"/>
    <col min="6145" max="6145" width="9.140625" style="5" customWidth="1"/>
    <col min="6146" max="6146" width="32.85546875" style="5" customWidth="1"/>
    <col min="6147" max="6147" width="20.140625" style="5" customWidth="1"/>
    <col min="6148" max="6148" width="52.85546875" style="5" customWidth="1"/>
    <col min="6149" max="6154" width="9.140625" style="5"/>
    <col min="6155" max="6155" width="0" style="5" hidden="1" customWidth="1"/>
    <col min="6156" max="6400" width="9.140625" style="5"/>
    <col min="6401" max="6401" width="9.140625" style="5" customWidth="1"/>
    <col min="6402" max="6402" width="32.85546875" style="5" customWidth="1"/>
    <col min="6403" max="6403" width="20.140625" style="5" customWidth="1"/>
    <col min="6404" max="6404" width="52.85546875" style="5" customWidth="1"/>
    <col min="6405" max="6410" width="9.140625" style="5"/>
    <col min="6411" max="6411" width="0" style="5" hidden="1" customWidth="1"/>
    <col min="6412" max="6656" width="9.140625" style="5"/>
    <col min="6657" max="6657" width="9.140625" style="5" customWidth="1"/>
    <col min="6658" max="6658" width="32.85546875" style="5" customWidth="1"/>
    <col min="6659" max="6659" width="20.140625" style="5" customWidth="1"/>
    <col min="6660" max="6660" width="52.85546875" style="5" customWidth="1"/>
    <col min="6661" max="6666" width="9.140625" style="5"/>
    <col min="6667" max="6667" width="0" style="5" hidden="1" customWidth="1"/>
    <col min="6668" max="6912" width="9.140625" style="5"/>
    <col min="6913" max="6913" width="9.140625" style="5" customWidth="1"/>
    <col min="6914" max="6914" width="32.85546875" style="5" customWidth="1"/>
    <col min="6915" max="6915" width="20.140625" style="5" customWidth="1"/>
    <col min="6916" max="6916" width="52.85546875" style="5" customWidth="1"/>
    <col min="6917" max="6922" width="9.140625" style="5"/>
    <col min="6923" max="6923" width="0" style="5" hidden="1" customWidth="1"/>
    <col min="6924" max="7168" width="9.140625" style="5"/>
    <col min="7169" max="7169" width="9.140625" style="5" customWidth="1"/>
    <col min="7170" max="7170" width="32.85546875" style="5" customWidth="1"/>
    <col min="7171" max="7171" width="20.140625" style="5" customWidth="1"/>
    <col min="7172" max="7172" width="52.85546875" style="5" customWidth="1"/>
    <col min="7173" max="7178" width="9.140625" style="5"/>
    <col min="7179" max="7179" width="0" style="5" hidden="1" customWidth="1"/>
    <col min="7180" max="7424" width="9.140625" style="5"/>
    <col min="7425" max="7425" width="9.140625" style="5" customWidth="1"/>
    <col min="7426" max="7426" width="32.85546875" style="5" customWidth="1"/>
    <col min="7427" max="7427" width="20.140625" style="5" customWidth="1"/>
    <col min="7428" max="7428" width="52.85546875" style="5" customWidth="1"/>
    <col min="7429" max="7434" width="9.140625" style="5"/>
    <col min="7435" max="7435" width="0" style="5" hidden="1" customWidth="1"/>
    <col min="7436" max="7680" width="9.140625" style="5"/>
    <col min="7681" max="7681" width="9.140625" style="5" customWidth="1"/>
    <col min="7682" max="7682" width="32.85546875" style="5" customWidth="1"/>
    <col min="7683" max="7683" width="20.140625" style="5" customWidth="1"/>
    <col min="7684" max="7684" width="52.85546875" style="5" customWidth="1"/>
    <col min="7685" max="7690" width="9.140625" style="5"/>
    <col min="7691" max="7691" width="0" style="5" hidden="1" customWidth="1"/>
    <col min="7692" max="7936" width="9.140625" style="5"/>
    <col min="7937" max="7937" width="9.140625" style="5" customWidth="1"/>
    <col min="7938" max="7938" width="32.85546875" style="5" customWidth="1"/>
    <col min="7939" max="7939" width="20.140625" style="5" customWidth="1"/>
    <col min="7940" max="7940" width="52.85546875" style="5" customWidth="1"/>
    <col min="7941" max="7946" width="9.140625" style="5"/>
    <col min="7947" max="7947" width="0" style="5" hidden="1" customWidth="1"/>
    <col min="7948" max="8192" width="9.140625" style="5"/>
    <col min="8193" max="8193" width="9.140625" style="5" customWidth="1"/>
    <col min="8194" max="8194" width="32.85546875" style="5" customWidth="1"/>
    <col min="8195" max="8195" width="20.140625" style="5" customWidth="1"/>
    <col min="8196" max="8196" width="52.85546875" style="5" customWidth="1"/>
    <col min="8197" max="8202" width="9.140625" style="5"/>
    <col min="8203" max="8203" width="0" style="5" hidden="1" customWidth="1"/>
    <col min="8204" max="8448" width="9.140625" style="5"/>
    <col min="8449" max="8449" width="9.140625" style="5" customWidth="1"/>
    <col min="8450" max="8450" width="32.85546875" style="5" customWidth="1"/>
    <col min="8451" max="8451" width="20.140625" style="5" customWidth="1"/>
    <col min="8452" max="8452" width="52.85546875" style="5" customWidth="1"/>
    <col min="8453" max="8458" width="9.140625" style="5"/>
    <col min="8459" max="8459" width="0" style="5" hidden="1" customWidth="1"/>
    <col min="8460" max="8704" width="9.140625" style="5"/>
    <col min="8705" max="8705" width="9.140625" style="5" customWidth="1"/>
    <col min="8706" max="8706" width="32.85546875" style="5" customWidth="1"/>
    <col min="8707" max="8707" width="20.140625" style="5" customWidth="1"/>
    <col min="8708" max="8708" width="52.85546875" style="5" customWidth="1"/>
    <col min="8709" max="8714" width="9.140625" style="5"/>
    <col min="8715" max="8715" width="0" style="5" hidden="1" customWidth="1"/>
    <col min="8716" max="8960" width="9.140625" style="5"/>
    <col min="8961" max="8961" width="9.140625" style="5" customWidth="1"/>
    <col min="8962" max="8962" width="32.85546875" style="5" customWidth="1"/>
    <col min="8963" max="8963" width="20.140625" style="5" customWidth="1"/>
    <col min="8964" max="8964" width="52.85546875" style="5" customWidth="1"/>
    <col min="8965" max="8970" width="9.140625" style="5"/>
    <col min="8971" max="8971" width="0" style="5" hidden="1" customWidth="1"/>
    <col min="8972" max="9216" width="9.140625" style="5"/>
    <col min="9217" max="9217" width="9.140625" style="5" customWidth="1"/>
    <col min="9218" max="9218" width="32.85546875" style="5" customWidth="1"/>
    <col min="9219" max="9219" width="20.140625" style="5" customWidth="1"/>
    <col min="9220" max="9220" width="52.85546875" style="5" customWidth="1"/>
    <col min="9221" max="9226" width="9.140625" style="5"/>
    <col min="9227" max="9227" width="0" style="5" hidden="1" customWidth="1"/>
    <col min="9228" max="9472" width="9.140625" style="5"/>
    <col min="9473" max="9473" width="9.140625" style="5" customWidth="1"/>
    <col min="9474" max="9474" width="32.85546875" style="5" customWidth="1"/>
    <col min="9475" max="9475" width="20.140625" style="5" customWidth="1"/>
    <col min="9476" max="9476" width="52.85546875" style="5" customWidth="1"/>
    <col min="9477" max="9482" width="9.140625" style="5"/>
    <col min="9483" max="9483" width="0" style="5" hidden="1" customWidth="1"/>
    <col min="9484" max="9728" width="9.140625" style="5"/>
    <col min="9729" max="9729" width="9.140625" style="5" customWidth="1"/>
    <col min="9730" max="9730" width="32.85546875" style="5" customWidth="1"/>
    <col min="9731" max="9731" width="20.140625" style="5" customWidth="1"/>
    <col min="9732" max="9732" width="52.85546875" style="5" customWidth="1"/>
    <col min="9733" max="9738" width="9.140625" style="5"/>
    <col min="9739" max="9739" width="0" style="5" hidden="1" customWidth="1"/>
    <col min="9740" max="9984" width="9.140625" style="5"/>
    <col min="9985" max="9985" width="9.140625" style="5" customWidth="1"/>
    <col min="9986" max="9986" width="32.85546875" style="5" customWidth="1"/>
    <col min="9987" max="9987" width="20.140625" style="5" customWidth="1"/>
    <col min="9988" max="9988" width="52.85546875" style="5" customWidth="1"/>
    <col min="9989" max="9994" width="9.140625" style="5"/>
    <col min="9995" max="9995" width="0" style="5" hidden="1" customWidth="1"/>
    <col min="9996" max="10240" width="9.140625" style="5"/>
    <col min="10241" max="10241" width="9.140625" style="5" customWidth="1"/>
    <col min="10242" max="10242" width="32.85546875" style="5" customWidth="1"/>
    <col min="10243" max="10243" width="20.140625" style="5" customWidth="1"/>
    <col min="10244" max="10244" width="52.85546875" style="5" customWidth="1"/>
    <col min="10245" max="10250" width="9.140625" style="5"/>
    <col min="10251" max="10251" width="0" style="5" hidden="1" customWidth="1"/>
    <col min="10252" max="10496" width="9.140625" style="5"/>
    <col min="10497" max="10497" width="9.140625" style="5" customWidth="1"/>
    <col min="10498" max="10498" width="32.85546875" style="5" customWidth="1"/>
    <col min="10499" max="10499" width="20.140625" style="5" customWidth="1"/>
    <col min="10500" max="10500" width="52.85546875" style="5" customWidth="1"/>
    <col min="10501" max="10506" width="9.140625" style="5"/>
    <col min="10507" max="10507" width="0" style="5" hidden="1" customWidth="1"/>
    <col min="10508" max="10752" width="9.140625" style="5"/>
    <col min="10753" max="10753" width="9.140625" style="5" customWidth="1"/>
    <col min="10754" max="10754" width="32.85546875" style="5" customWidth="1"/>
    <col min="10755" max="10755" width="20.140625" style="5" customWidth="1"/>
    <col min="10756" max="10756" width="52.85546875" style="5" customWidth="1"/>
    <col min="10757" max="10762" width="9.140625" style="5"/>
    <col min="10763" max="10763" width="0" style="5" hidden="1" customWidth="1"/>
    <col min="10764" max="11008" width="9.140625" style="5"/>
    <col min="11009" max="11009" width="9.140625" style="5" customWidth="1"/>
    <col min="11010" max="11010" width="32.85546875" style="5" customWidth="1"/>
    <col min="11011" max="11011" width="20.140625" style="5" customWidth="1"/>
    <col min="11012" max="11012" width="52.85546875" style="5" customWidth="1"/>
    <col min="11013" max="11018" width="9.140625" style="5"/>
    <col min="11019" max="11019" width="0" style="5" hidden="1" customWidth="1"/>
    <col min="11020" max="11264" width="9.140625" style="5"/>
    <col min="11265" max="11265" width="9.140625" style="5" customWidth="1"/>
    <col min="11266" max="11266" width="32.85546875" style="5" customWidth="1"/>
    <col min="11267" max="11267" width="20.140625" style="5" customWidth="1"/>
    <col min="11268" max="11268" width="52.85546875" style="5" customWidth="1"/>
    <col min="11269" max="11274" width="9.140625" style="5"/>
    <col min="11275" max="11275" width="0" style="5" hidden="1" customWidth="1"/>
    <col min="11276" max="11520" width="9.140625" style="5"/>
    <col min="11521" max="11521" width="9.140625" style="5" customWidth="1"/>
    <col min="11522" max="11522" width="32.85546875" style="5" customWidth="1"/>
    <col min="11523" max="11523" width="20.140625" style="5" customWidth="1"/>
    <col min="11524" max="11524" width="52.85546875" style="5" customWidth="1"/>
    <col min="11525" max="11530" width="9.140625" style="5"/>
    <col min="11531" max="11531" width="0" style="5" hidden="1" customWidth="1"/>
    <col min="11532" max="11776" width="9.140625" style="5"/>
    <col min="11777" max="11777" width="9.140625" style="5" customWidth="1"/>
    <col min="11778" max="11778" width="32.85546875" style="5" customWidth="1"/>
    <col min="11779" max="11779" width="20.140625" style="5" customWidth="1"/>
    <col min="11780" max="11780" width="52.85546875" style="5" customWidth="1"/>
    <col min="11781" max="11786" width="9.140625" style="5"/>
    <col min="11787" max="11787" width="0" style="5" hidden="1" customWidth="1"/>
    <col min="11788" max="12032" width="9.140625" style="5"/>
    <col min="12033" max="12033" width="9.140625" style="5" customWidth="1"/>
    <col min="12034" max="12034" width="32.85546875" style="5" customWidth="1"/>
    <col min="12035" max="12035" width="20.140625" style="5" customWidth="1"/>
    <col min="12036" max="12036" width="52.85546875" style="5" customWidth="1"/>
    <col min="12037" max="12042" width="9.140625" style="5"/>
    <col min="12043" max="12043" width="0" style="5" hidden="1" customWidth="1"/>
    <col min="12044" max="12288" width="9.140625" style="5"/>
    <col min="12289" max="12289" width="9.140625" style="5" customWidth="1"/>
    <col min="12290" max="12290" width="32.85546875" style="5" customWidth="1"/>
    <col min="12291" max="12291" width="20.140625" style="5" customWidth="1"/>
    <col min="12292" max="12292" width="52.85546875" style="5" customWidth="1"/>
    <col min="12293" max="12298" width="9.140625" style="5"/>
    <col min="12299" max="12299" width="0" style="5" hidden="1" customWidth="1"/>
    <col min="12300" max="12544" width="9.140625" style="5"/>
    <col min="12545" max="12545" width="9.140625" style="5" customWidth="1"/>
    <col min="12546" max="12546" width="32.85546875" style="5" customWidth="1"/>
    <col min="12547" max="12547" width="20.140625" style="5" customWidth="1"/>
    <col min="12548" max="12548" width="52.85546875" style="5" customWidth="1"/>
    <col min="12549" max="12554" width="9.140625" style="5"/>
    <col min="12555" max="12555" width="0" style="5" hidden="1" customWidth="1"/>
    <col min="12556" max="12800" width="9.140625" style="5"/>
    <col min="12801" max="12801" width="9.140625" style="5" customWidth="1"/>
    <col min="12802" max="12802" width="32.85546875" style="5" customWidth="1"/>
    <col min="12803" max="12803" width="20.140625" style="5" customWidth="1"/>
    <col min="12804" max="12804" width="52.85546875" style="5" customWidth="1"/>
    <col min="12805" max="12810" width="9.140625" style="5"/>
    <col min="12811" max="12811" width="0" style="5" hidden="1" customWidth="1"/>
    <col min="12812" max="13056" width="9.140625" style="5"/>
    <col min="13057" max="13057" width="9.140625" style="5" customWidth="1"/>
    <col min="13058" max="13058" width="32.85546875" style="5" customWidth="1"/>
    <col min="13059" max="13059" width="20.140625" style="5" customWidth="1"/>
    <col min="13060" max="13060" width="52.85546875" style="5" customWidth="1"/>
    <col min="13061" max="13066" width="9.140625" style="5"/>
    <col min="13067" max="13067" width="0" style="5" hidden="1" customWidth="1"/>
    <col min="13068" max="13312" width="9.140625" style="5"/>
    <col min="13313" max="13313" width="9.140625" style="5" customWidth="1"/>
    <col min="13314" max="13314" width="32.85546875" style="5" customWidth="1"/>
    <col min="13315" max="13315" width="20.140625" style="5" customWidth="1"/>
    <col min="13316" max="13316" width="52.85546875" style="5" customWidth="1"/>
    <col min="13317" max="13322" width="9.140625" style="5"/>
    <col min="13323" max="13323" width="0" style="5" hidden="1" customWidth="1"/>
    <col min="13324" max="13568" width="9.140625" style="5"/>
    <col min="13569" max="13569" width="9.140625" style="5" customWidth="1"/>
    <col min="13570" max="13570" width="32.85546875" style="5" customWidth="1"/>
    <col min="13571" max="13571" width="20.140625" style="5" customWidth="1"/>
    <col min="13572" max="13572" width="52.85546875" style="5" customWidth="1"/>
    <col min="13573" max="13578" width="9.140625" style="5"/>
    <col min="13579" max="13579" width="0" style="5" hidden="1" customWidth="1"/>
    <col min="13580" max="13824" width="9.140625" style="5"/>
    <col min="13825" max="13825" width="9.140625" style="5" customWidth="1"/>
    <col min="13826" max="13826" width="32.85546875" style="5" customWidth="1"/>
    <col min="13827" max="13827" width="20.140625" style="5" customWidth="1"/>
    <col min="13828" max="13828" width="52.85546875" style="5" customWidth="1"/>
    <col min="13829" max="13834" width="9.140625" style="5"/>
    <col min="13835" max="13835" width="0" style="5" hidden="1" customWidth="1"/>
    <col min="13836" max="14080" width="9.140625" style="5"/>
    <col min="14081" max="14081" width="9.140625" style="5" customWidth="1"/>
    <col min="14082" max="14082" width="32.85546875" style="5" customWidth="1"/>
    <col min="14083" max="14083" width="20.140625" style="5" customWidth="1"/>
    <col min="14084" max="14084" width="52.85546875" style="5" customWidth="1"/>
    <col min="14085" max="14090" width="9.140625" style="5"/>
    <col min="14091" max="14091" width="0" style="5" hidden="1" customWidth="1"/>
    <col min="14092" max="14336" width="9.140625" style="5"/>
    <col min="14337" max="14337" width="9.140625" style="5" customWidth="1"/>
    <col min="14338" max="14338" width="32.85546875" style="5" customWidth="1"/>
    <col min="14339" max="14339" width="20.140625" style="5" customWidth="1"/>
    <col min="14340" max="14340" width="52.85546875" style="5" customWidth="1"/>
    <col min="14341" max="14346" width="9.140625" style="5"/>
    <col min="14347" max="14347" width="0" style="5" hidden="1" customWidth="1"/>
    <col min="14348" max="14592" width="9.140625" style="5"/>
    <col min="14593" max="14593" width="9.140625" style="5" customWidth="1"/>
    <col min="14594" max="14594" width="32.85546875" style="5" customWidth="1"/>
    <col min="14595" max="14595" width="20.140625" style="5" customWidth="1"/>
    <col min="14596" max="14596" width="52.85546875" style="5" customWidth="1"/>
    <col min="14597" max="14602" width="9.140625" style="5"/>
    <col min="14603" max="14603" width="0" style="5" hidden="1" customWidth="1"/>
    <col min="14604" max="14848" width="9.140625" style="5"/>
    <col min="14849" max="14849" width="9.140625" style="5" customWidth="1"/>
    <col min="14850" max="14850" width="32.85546875" style="5" customWidth="1"/>
    <col min="14851" max="14851" width="20.140625" style="5" customWidth="1"/>
    <col min="14852" max="14852" width="52.85546875" style="5" customWidth="1"/>
    <col min="14853" max="14858" width="9.140625" style="5"/>
    <col min="14859" max="14859" width="0" style="5" hidden="1" customWidth="1"/>
    <col min="14860" max="15104" width="9.140625" style="5"/>
    <col min="15105" max="15105" width="9.140625" style="5" customWidth="1"/>
    <col min="15106" max="15106" width="32.85546875" style="5" customWidth="1"/>
    <col min="15107" max="15107" width="20.140625" style="5" customWidth="1"/>
    <col min="15108" max="15108" width="52.85546875" style="5" customWidth="1"/>
    <col min="15109" max="15114" width="9.140625" style="5"/>
    <col min="15115" max="15115" width="0" style="5" hidden="1" customWidth="1"/>
    <col min="15116" max="15360" width="9.140625" style="5"/>
    <col min="15361" max="15361" width="9.140625" style="5" customWidth="1"/>
    <col min="15362" max="15362" width="32.85546875" style="5" customWidth="1"/>
    <col min="15363" max="15363" width="20.140625" style="5" customWidth="1"/>
    <col min="15364" max="15364" width="52.85546875" style="5" customWidth="1"/>
    <col min="15365" max="15370" width="9.140625" style="5"/>
    <col min="15371" max="15371" width="0" style="5" hidden="1" customWidth="1"/>
    <col min="15372" max="15616" width="9.140625" style="5"/>
    <col min="15617" max="15617" width="9.140625" style="5" customWidth="1"/>
    <col min="15618" max="15618" width="32.85546875" style="5" customWidth="1"/>
    <col min="15619" max="15619" width="20.140625" style="5" customWidth="1"/>
    <col min="15620" max="15620" width="52.85546875" style="5" customWidth="1"/>
    <col min="15621" max="15626" width="9.140625" style="5"/>
    <col min="15627" max="15627" width="0" style="5" hidden="1" customWidth="1"/>
    <col min="15628" max="15872" width="9.140625" style="5"/>
    <col min="15873" max="15873" width="9.140625" style="5" customWidth="1"/>
    <col min="15874" max="15874" width="32.85546875" style="5" customWidth="1"/>
    <col min="15875" max="15875" width="20.140625" style="5" customWidth="1"/>
    <col min="15876" max="15876" width="52.85546875" style="5" customWidth="1"/>
    <col min="15877" max="15882" width="9.140625" style="5"/>
    <col min="15883" max="15883" width="0" style="5" hidden="1" customWidth="1"/>
    <col min="15884" max="16128" width="9.140625" style="5"/>
    <col min="16129" max="16129" width="9.140625" style="5" customWidth="1"/>
    <col min="16130" max="16130" width="32.85546875" style="5" customWidth="1"/>
    <col min="16131" max="16131" width="20.140625" style="5" customWidth="1"/>
    <col min="16132" max="16132" width="52.85546875" style="5" customWidth="1"/>
    <col min="16133" max="16138" width="9.140625" style="5"/>
    <col min="16139" max="16139" width="0" style="5" hidden="1" customWidth="1"/>
    <col min="16140" max="16384" width="9.140625" style="5"/>
  </cols>
  <sheetData>
    <row r="1" spans="1:11" ht="15.75">
      <c r="B1" s="2" t="s">
        <v>0</v>
      </c>
      <c r="C1" s="3"/>
      <c r="D1" s="4"/>
    </row>
    <row r="2" spans="1:11" ht="14.25">
      <c r="B2" s="6" t="s">
        <v>191</v>
      </c>
      <c r="K2" s="5" t="s">
        <v>1</v>
      </c>
    </row>
    <row r="3" spans="1:11" ht="14.25">
      <c r="B3" s="6"/>
    </row>
    <row r="4" spans="1:11" s="9" customFormat="1" ht="25.5" customHeight="1">
      <c r="A4" s="8"/>
      <c r="B4" s="41" t="s">
        <v>2</v>
      </c>
      <c r="C4" s="41" t="s">
        <v>3</v>
      </c>
      <c r="D4" s="41" t="s">
        <v>4</v>
      </c>
      <c r="K4" s="9" t="s">
        <v>5</v>
      </c>
    </row>
    <row r="5" spans="1:11" s="99" customFormat="1" ht="25.5" customHeight="1">
      <c r="A5" s="136" t="s">
        <v>92</v>
      </c>
      <c r="B5" s="137" t="s">
        <v>93</v>
      </c>
      <c r="C5" s="100">
        <v>54917</v>
      </c>
      <c r="D5" s="101" t="s">
        <v>193</v>
      </c>
    </row>
    <row r="6" spans="1:11" ht="26.25" customHeight="1">
      <c r="A6" s="43" t="s">
        <v>45</v>
      </c>
      <c r="B6" s="44" t="s">
        <v>46</v>
      </c>
      <c r="C6" s="100">
        <v>8008</v>
      </c>
      <c r="D6" s="11" t="s">
        <v>157</v>
      </c>
    </row>
    <row r="7" spans="1:11" s="7" customFormat="1" ht="17.25" customHeight="1">
      <c r="A7" s="37"/>
      <c r="B7" s="38"/>
      <c r="C7" s="102"/>
      <c r="D7" s="13"/>
      <c r="K7" s="7" t="s">
        <v>10</v>
      </c>
    </row>
    <row r="8" spans="1:11" ht="18.75" customHeight="1">
      <c r="A8" s="15"/>
      <c r="B8" s="15" t="s">
        <v>15</v>
      </c>
      <c r="C8" s="106">
        <f>SUM(C5:C7)</f>
        <v>62925</v>
      </c>
      <c r="D8" s="17"/>
    </row>
    <row r="9" spans="1:11" ht="30.75" customHeight="1">
      <c r="A9" s="40"/>
      <c r="B9" s="27" t="s">
        <v>16</v>
      </c>
      <c r="C9" s="41" t="s">
        <v>3</v>
      </c>
      <c r="D9" s="41" t="s">
        <v>4</v>
      </c>
    </row>
    <row r="10" spans="1:11">
      <c r="A10" s="37"/>
      <c r="B10" s="39"/>
      <c r="C10" s="102"/>
      <c r="D10" s="14"/>
    </row>
    <row r="11" spans="1:11" ht="63.75">
      <c r="A11" s="37" t="s">
        <v>39</v>
      </c>
      <c r="B11" s="39" t="s">
        <v>19</v>
      </c>
      <c r="C11" s="102">
        <v>61370</v>
      </c>
      <c r="D11" s="13" t="s">
        <v>197</v>
      </c>
    </row>
    <row r="12" spans="1:11" ht="25.5">
      <c r="A12" s="45" t="s">
        <v>47</v>
      </c>
      <c r="B12" s="46" t="s">
        <v>20</v>
      </c>
      <c r="C12" s="102">
        <v>5000</v>
      </c>
      <c r="D12" s="103" t="s">
        <v>194</v>
      </c>
    </row>
    <row r="13" spans="1:11">
      <c r="A13" s="154" t="s">
        <v>43</v>
      </c>
      <c r="B13" s="155" t="s">
        <v>23</v>
      </c>
      <c r="C13" s="102">
        <v>16267</v>
      </c>
      <c r="D13" s="13" t="s">
        <v>195</v>
      </c>
    </row>
    <row r="14" spans="1:11">
      <c r="A14" s="42"/>
      <c r="B14" s="42"/>
      <c r="C14" s="102"/>
      <c r="D14" s="13"/>
    </row>
    <row r="15" spans="1:11">
      <c r="A15" s="15"/>
      <c r="B15" s="15" t="s">
        <v>25</v>
      </c>
      <c r="C15" s="106">
        <f>SUM(C10:C14)</f>
        <v>82637</v>
      </c>
      <c r="D15" s="17" t="s">
        <v>196</v>
      </c>
    </row>
    <row r="16" spans="1:11">
      <c r="A16" s="18"/>
      <c r="B16" s="20"/>
      <c r="D16" s="5"/>
    </row>
    <row r="17" spans="1:2">
      <c r="A17" s="18"/>
      <c r="B17" s="21"/>
    </row>
    <row r="18" spans="1:2">
      <c r="A18" s="18"/>
      <c r="B18" s="20"/>
    </row>
    <row r="19" spans="1:2">
      <c r="A19" s="18"/>
      <c r="B19" s="20"/>
    </row>
    <row r="20" spans="1:2">
      <c r="A20" s="18"/>
      <c r="B20" s="20"/>
    </row>
    <row r="21" spans="1:2">
      <c r="A21" s="18"/>
      <c r="B21" s="22"/>
    </row>
    <row r="22" spans="1:2">
      <c r="A22" s="18"/>
      <c r="B22" s="21"/>
    </row>
    <row r="23" spans="1:2">
      <c r="A23" s="18"/>
      <c r="B23" s="20"/>
    </row>
    <row r="24" spans="1:2">
      <c r="A24" s="18"/>
      <c r="B24" s="19"/>
    </row>
    <row r="25" spans="1:2">
      <c r="A25" s="18"/>
      <c r="B25" s="19"/>
    </row>
    <row r="26" spans="1:2">
      <c r="A26" s="18"/>
      <c r="B26" s="19"/>
    </row>
    <row r="27" spans="1:2">
      <c r="A27" s="18"/>
      <c r="B27" s="19"/>
    </row>
    <row r="28" spans="1:2">
      <c r="A28" s="18"/>
      <c r="B28" s="20"/>
    </row>
    <row r="29" spans="1:2">
      <c r="A29" s="18"/>
      <c r="B29" s="19"/>
    </row>
    <row r="30" spans="1:2">
      <c r="A30" s="18"/>
      <c r="B30" s="19"/>
    </row>
    <row r="31" spans="1:2">
      <c r="A31" s="18"/>
      <c r="B31" s="19"/>
    </row>
    <row r="32" spans="1:2">
      <c r="A32" s="18"/>
      <c r="B32" s="20"/>
    </row>
    <row r="33" spans="1:2">
      <c r="A33" s="18"/>
      <c r="B33" s="20"/>
    </row>
    <row r="34" spans="1:2">
      <c r="A34" s="18"/>
      <c r="B34" s="19"/>
    </row>
    <row r="35" spans="1:2">
      <c r="A35" s="18"/>
      <c r="B35" s="19"/>
    </row>
    <row r="36" spans="1:2">
      <c r="A36" s="18"/>
      <c r="B36" s="19"/>
    </row>
    <row r="37" spans="1:2">
      <c r="A37" s="18"/>
      <c r="B37" s="20"/>
    </row>
    <row r="38" spans="1:2">
      <c r="A38" s="18"/>
      <c r="B38" s="20"/>
    </row>
    <row r="39" spans="1:2">
      <c r="A39" s="18"/>
      <c r="B39" s="19"/>
    </row>
    <row r="40" spans="1:2">
      <c r="A40" s="18"/>
      <c r="B40" s="19"/>
    </row>
    <row r="41" spans="1:2">
      <c r="A41" s="18"/>
      <c r="B41" s="19"/>
    </row>
    <row r="42" spans="1:2">
      <c r="A42" s="18"/>
      <c r="B42" s="20"/>
    </row>
    <row r="43" spans="1:2">
      <c r="A43" s="18"/>
      <c r="B43" s="19"/>
    </row>
    <row r="44" spans="1:2">
      <c r="A44" s="18"/>
      <c r="B44" s="19"/>
    </row>
    <row r="45" spans="1:2">
      <c r="A45" s="18"/>
      <c r="B45" s="19"/>
    </row>
    <row r="46" spans="1:2">
      <c r="A46" s="18"/>
      <c r="B46" s="19"/>
    </row>
    <row r="47" spans="1:2">
      <c r="A47" s="18"/>
      <c r="B47" s="19"/>
    </row>
    <row r="48" spans="1:2">
      <c r="A48" s="18"/>
      <c r="B48" s="20"/>
    </row>
    <row r="49" spans="1:2">
      <c r="A49" s="18"/>
      <c r="B49" s="19"/>
    </row>
    <row r="50" spans="1:2">
      <c r="A50" s="18"/>
      <c r="B50" s="19"/>
    </row>
    <row r="51" spans="1:2">
      <c r="A51" s="18"/>
      <c r="B51" s="19"/>
    </row>
    <row r="52" spans="1:2">
      <c r="A52" s="18"/>
      <c r="B52" s="19"/>
    </row>
    <row r="53" spans="1:2">
      <c r="A53" s="18"/>
      <c r="B53" s="19"/>
    </row>
    <row r="54" spans="1:2">
      <c r="A54" s="18"/>
      <c r="B54" s="19"/>
    </row>
    <row r="55" spans="1:2">
      <c r="A55" s="18"/>
      <c r="B55" s="19"/>
    </row>
    <row r="56" spans="1:2">
      <c r="A56" s="18"/>
      <c r="B56" s="19"/>
    </row>
    <row r="57" spans="1:2">
      <c r="A57" s="18"/>
      <c r="B57" s="21"/>
    </row>
    <row r="58" spans="1:2">
      <c r="A58" s="18"/>
      <c r="B58" s="20"/>
    </row>
    <row r="59" spans="1:2">
      <c r="A59" s="18"/>
      <c r="B59" s="19"/>
    </row>
    <row r="60" spans="1:2">
      <c r="A60" s="18"/>
      <c r="B60" s="19"/>
    </row>
    <row r="61" spans="1:2">
      <c r="A61" s="18"/>
      <c r="B61" s="19"/>
    </row>
    <row r="62" spans="1:2">
      <c r="A62" s="18"/>
      <c r="B62" s="20"/>
    </row>
    <row r="63" spans="1:2">
      <c r="A63" s="18"/>
      <c r="B63" s="19"/>
    </row>
    <row r="64" spans="1:2">
      <c r="A64" s="18"/>
      <c r="B64" s="19"/>
    </row>
    <row r="65" spans="1:2">
      <c r="A65" s="18"/>
      <c r="B65" s="19"/>
    </row>
    <row r="66" spans="1:2">
      <c r="A66" s="18"/>
      <c r="B66" s="19"/>
    </row>
    <row r="67" spans="1:2">
      <c r="A67" s="18"/>
      <c r="B67" s="20"/>
    </row>
    <row r="68" spans="1:2">
      <c r="A68" s="18"/>
      <c r="B68" s="19"/>
    </row>
    <row r="69" spans="1:2">
      <c r="A69" s="18"/>
      <c r="B69" s="19"/>
    </row>
    <row r="70" spans="1:2">
      <c r="A70" s="18"/>
      <c r="B70" s="19"/>
    </row>
    <row r="71" spans="1:2">
      <c r="A71" s="18"/>
      <c r="B71" s="23"/>
    </row>
    <row r="72" spans="1:2">
      <c r="A72" s="18"/>
      <c r="B72" s="20"/>
    </row>
    <row r="73" spans="1:2">
      <c r="A73" s="18"/>
      <c r="B73" s="19"/>
    </row>
    <row r="74" spans="1:2">
      <c r="A74" s="18"/>
      <c r="B74" s="19"/>
    </row>
    <row r="75" spans="1:2">
      <c r="A75" s="18"/>
      <c r="B75" s="20"/>
    </row>
    <row r="76" spans="1:2">
      <c r="A76" s="18"/>
      <c r="B76" s="22"/>
    </row>
    <row r="77" spans="1:2">
      <c r="A77" s="18"/>
      <c r="B77" s="23"/>
    </row>
    <row r="78" spans="1:2">
      <c r="A78" s="18"/>
      <c r="B78" s="20"/>
    </row>
    <row r="79" spans="1:2">
      <c r="A79" s="18"/>
      <c r="B79" s="19"/>
    </row>
    <row r="80" spans="1:2">
      <c r="A80" s="18"/>
      <c r="B80" s="24"/>
    </row>
    <row r="81" spans="1:2">
      <c r="A81" s="18"/>
      <c r="B81" s="24"/>
    </row>
    <row r="82" spans="1:2">
      <c r="A82" s="18"/>
      <c r="B82" s="24"/>
    </row>
    <row r="83" spans="1:2">
      <c r="A83" s="18"/>
      <c r="B83" s="25"/>
    </row>
    <row r="84" spans="1:2">
      <c r="A84" s="18"/>
      <c r="B84" s="25"/>
    </row>
    <row r="85" spans="1:2">
      <c r="A85" s="18"/>
      <c r="B85" s="24"/>
    </row>
    <row r="86" spans="1:2">
      <c r="A86" s="18"/>
      <c r="B86" s="19"/>
    </row>
    <row r="87" spans="1:2">
      <c r="A87" s="18"/>
      <c r="B87" s="24"/>
    </row>
    <row r="88" spans="1:2">
      <c r="A88" s="18"/>
      <c r="B88" s="24"/>
    </row>
    <row r="89" spans="1:2">
      <c r="A89" s="18"/>
      <c r="B89" s="24"/>
    </row>
    <row r="90" spans="1:2">
      <c r="A90" s="18"/>
      <c r="B90" s="24"/>
    </row>
    <row r="91" spans="1:2">
      <c r="A91" s="18"/>
      <c r="B91" s="19"/>
    </row>
    <row r="92" spans="1:2">
      <c r="A92" s="18"/>
      <c r="B92" s="24"/>
    </row>
    <row r="93" spans="1:2">
      <c r="A93" s="18"/>
      <c r="B93" s="24"/>
    </row>
    <row r="94" spans="1:2">
      <c r="A94" s="18"/>
      <c r="B94" s="24"/>
    </row>
    <row r="95" spans="1:2">
      <c r="A95" s="18"/>
      <c r="B95" s="24"/>
    </row>
    <row r="96" spans="1:2">
      <c r="A96" s="18"/>
      <c r="B96" s="19"/>
    </row>
    <row r="97" spans="1:2">
      <c r="A97" s="18"/>
      <c r="B97" s="19"/>
    </row>
    <row r="98" spans="1:2">
      <c r="A98" s="18"/>
      <c r="B98" s="24"/>
    </row>
    <row r="99" spans="1:2">
      <c r="A99" s="18"/>
      <c r="B99" s="24"/>
    </row>
    <row r="100" spans="1:2">
      <c r="A100" s="18"/>
      <c r="B100" s="24"/>
    </row>
    <row r="101" spans="1:2">
      <c r="A101" s="18"/>
      <c r="B101" s="24"/>
    </row>
    <row r="102" spans="1:2">
      <c r="A102" s="18"/>
      <c r="B102" s="19"/>
    </row>
    <row r="103" spans="1:2">
      <c r="A103" s="18"/>
      <c r="B103" s="24"/>
    </row>
    <row r="104" spans="1:2">
      <c r="A104" s="18"/>
      <c r="B104" s="24"/>
    </row>
    <row r="105" spans="1:2">
      <c r="A105" s="18"/>
      <c r="B105" s="24"/>
    </row>
    <row r="106" spans="1:2">
      <c r="A106" s="18"/>
      <c r="B106" s="24"/>
    </row>
    <row r="107" spans="1:2">
      <c r="A107" s="18"/>
      <c r="B107" s="24"/>
    </row>
    <row r="108" spans="1:2">
      <c r="A108" s="18"/>
      <c r="B108" s="24"/>
    </row>
    <row r="109" spans="1:2">
      <c r="A109" s="18"/>
      <c r="B109" s="24"/>
    </row>
    <row r="110" spans="1:2">
      <c r="A110" s="18"/>
      <c r="B110" s="19"/>
    </row>
    <row r="111" spans="1:2">
      <c r="A111" s="18"/>
      <c r="B111" s="24"/>
    </row>
    <row r="112" spans="1:2">
      <c r="A112" s="18"/>
      <c r="B112" s="24"/>
    </row>
    <row r="113" spans="1:2">
      <c r="A113" s="18"/>
      <c r="B113" s="19"/>
    </row>
    <row r="114" spans="1:2">
      <c r="A114" s="18"/>
      <c r="B114" s="24"/>
    </row>
    <row r="115" spans="1:2">
      <c r="A115" s="18"/>
      <c r="B115" s="24"/>
    </row>
    <row r="116" spans="1:2">
      <c r="A116" s="18"/>
      <c r="B116" s="24"/>
    </row>
    <row r="117" spans="1:2">
      <c r="A117" s="18"/>
      <c r="B117" s="23"/>
    </row>
    <row r="118" spans="1:2">
      <c r="A118" s="18"/>
      <c r="B118" s="20"/>
    </row>
    <row r="119" spans="1:2">
      <c r="A119" s="18"/>
      <c r="B119" s="19"/>
    </row>
    <row r="120" spans="1:2">
      <c r="A120" s="18"/>
      <c r="B120" s="24"/>
    </row>
    <row r="121" spans="1:2">
      <c r="A121" s="18"/>
      <c r="B121" s="24"/>
    </row>
    <row r="122" spans="1:2">
      <c r="A122" s="18"/>
      <c r="B122" s="24"/>
    </row>
    <row r="123" spans="1:2">
      <c r="A123" s="18"/>
      <c r="B123" s="24"/>
    </row>
    <row r="124" spans="1:2">
      <c r="A124" s="18"/>
      <c r="B124" s="19"/>
    </row>
    <row r="125" spans="1:2">
      <c r="A125" s="18"/>
      <c r="B125" s="24"/>
    </row>
    <row r="126" spans="1:2">
      <c r="A126" s="18"/>
      <c r="B126" s="24"/>
    </row>
    <row r="127" spans="1:2">
      <c r="A127" s="18"/>
      <c r="B127" s="24"/>
    </row>
    <row r="128" spans="1:2">
      <c r="A128" s="18"/>
      <c r="B128" s="24"/>
    </row>
    <row r="129" spans="1:2">
      <c r="A129" s="18"/>
      <c r="B129" s="19"/>
    </row>
    <row r="130" spans="1:2">
      <c r="A130" s="18"/>
      <c r="B130" s="19"/>
    </row>
    <row r="131" spans="1:2">
      <c r="A131" s="18"/>
      <c r="B131" s="19"/>
    </row>
    <row r="132" spans="1:2">
      <c r="A132" s="18"/>
      <c r="B132" s="24"/>
    </row>
    <row r="133" spans="1:2">
      <c r="A133" s="18"/>
      <c r="B133" s="24"/>
    </row>
    <row r="134" spans="1:2">
      <c r="A134" s="18"/>
      <c r="B134" s="19"/>
    </row>
    <row r="135" spans="1:2">
      <c r="A135" s="18"/>
      <c r="B135" s="24"/>
    </row>
    <row r="136" spans="1:2">
      <c r="A136" s="18"/>
      <c r="B136" s="24"/>
    </row>
    <row r="137" spans="1:2">
      <c r="A137" s="18"/>
      <c r="B137" s="19"/>
    </row>
    <row r="138" spans="1:2">
      <c r="A138" s="18"/>
      <c r="B138" s="24"/>
    </row>
    <row r="139" spans="1:2">
      <c r="A139" s="18"/>
      <c r="B139" s="24"/>
    </row>
    <row r="140" spans="1:2">
      <c r="A140" s="18"/>
      <c r="B140" s="20"/>
    </row>
    <row r="141" spans="1:2">
      <c r="A141" s="18"/>
      <c r="B141" s="19"/>
    </row>
    <row r="142" spans="1:2">
      <c r="A142" s="18"/>
      <c r="B142" s="19"/>
    </row>
    <row r="143" spans="1:2">
      <c r="A143" s="18"/>
      <c r="B143" s="22"/>
    </row>
    <row r="144" spans="1:2">
      <c r="A144" s="18"/>
      <c r="B144" s="23"/>
    </row>
    <row r="145" spans="1:2">
      <c r="A145" s="18"/>
      <c r="B145" s="20"/>
    </row>
    <row r="146" spans="1:2">
      <c r="A146" s="18"/>
      <c r="B146" s="19"/>
    </row>
    <row r="147" spans="1:2">
      <c r="A147" s="18"/>
      <c r="B147" s="24"/>
    </row>
    <row r="148" spans="1:2">
      <c r="A148" s="18"/>
      <c r="B148" s="24"/>
    </row>
    <row r="149" spans="1:2">
      <c r="A149" s="18"/>
      <c r="B149" s="24"/>
    </row>
    <row r="150" spans="1:2">
      <c r="A150" s="18"/>
      <c r="B150" s="24"/>
    </row>
    <row r="151" spans="1:2">
      <c r="A151" s="18"/>
      <c r="B151" s="24"/>
    </row>
    <row r="152" spans="1:2">
      <c r="A152" s="18"/>
      <c r="B152" s="24"/>
    </row>
    <row r="153" spans="1:2">
      <c r="A153" s="18"/>
      <c r="B153" s="24"/>
    </row>
    <row r="154" spans="1:2">
      <c r="A154" s="18"/>
      <c r="B154" s="24"/>
    </row>
    <row r="155" spans="1:2">
      <c r="A155" s="18"/>
      <c r="B155" s="24"/>
    </row>
    <row r="156" spans="1:2">
      <c r="A156" s="18"/>
      <c r="B156" s="19"/>
    </row>
    <row r="157" spans="1:2">
      <c r="A157" s="18"/>
      <c r="B157" s="24"/>
    </row>
    <row r="158" spans="1:2">
      <c r="A158" s="18"/>
      <c r="B158" s="24"/>
    </row>
    <row r="159" spans="1:2">
      <c r="A159" s="18"/>
      <c r="B159" s="24"/>
    </row>
    <row r="160" spans="1:2">
      <c r="A160" s="18"/>
      <c r="B160" s="19"/>
    </row>
    <row r="161" spans="1:2">
      <c r="A161" s="18"/>
      <c r="B161" s="24"/>
    </row>
    <row r="162" spans="1:2">
      <c r="A162" s="18"/>
      <c r="B162" s="24"/>
    </row>
    <row r="163" spans="1:2">
      <c r="A163" s="18"/>
      <c r="B163" s="19"/>
    </row>
    <row r="164" spans="1:2">
      <c r="A164" s="18"/>
      <c r="B164" s="19"/>
    </row>
    <row r="165" spans="1:2">
      <c r="A165" s="18"/>
      <c r="B165" s="24"/>
    </row>
    <row r="166" spans="1:2">
      <c r="A166" s="18"/>
      <c r="B166" s="24"/>
    </row>
    <row r="167" spans="1:2">
      <c r="A167" s="18"/>
      <c r="B167" s="20"/>
    </row>
    <row r="168" spans="1:2">
      <c r="A168" s="18"/>
      <c r="B168" s="19"/>
    </row>
    <row r="169" spans="1:2">
      <c r="A169" s="18"/>
      <c r="B169" s="24"/>
    </row>
    <row r="170" spans="1:2">
      <c r="A170" s="18"/>
      <c r="B170" s="24"/>
    </row>
    <row r="171" spans="1:2">
      <c r="A171" s="18"/>
      <c r="B171" s="24"/>
    </row>
    <row r="172" spans="1:2">
      <c r="A172" s="18"/>
      <c r="B172" s="24"/>
    </row>
    <row r="173" spans="1:2">
      <c r="A173" s="18"/>
      <c r="B173" s="24"/>
    </row>
    <row r="174" spans="1:2">
      <c r="A174" s="18"/>
      <c r="B174" s="24"/>
    </row>
    <row r="175" spans="1:2">
      <c r="A175" s="18"/>
      <c r="B175" s="24"/>
    </row>
    <row r="176" spans="1:2">
      <c r="A176" s="18"/>
      <c r="B176" s="20"/>
    </row>
    <row r="177" spans="1:2">
      <c r="A177" s="18"/>
      <c r="B177" s="20"/>
    </row>
    <row r="178" spans="1:2">
      <c r="A178" s="18"/>
      <c r="B178" s="20"/>
    </row>
    <row r="179" spans="1:2">
      <c r="A179" s="18"/>
      <c r="B179" s="19"/>
    </row>
    <row r="180" spans="1:2">
      <c r="A180" s="18"/>
      <c r="B180" s="24"/>
    </row>
    <row r="181" spans="1:2">
      <c r="A181" s="18"/>
      <c r="B181" s="24"/>
    </row>
    <row r="182" spans="1:2">
      <c r="A182" s="18"/>
      <c r="B182" s="24"/>
    </row>
    <row r="183" spans="1:2">
      <c r="A183" s="18"/>
      <c r="B183" s="24"/>
    </row>
    <row r="184" spans="1:2">
      <c r="A184" s="18"/>
      <c r="B184" s="24"/>
    </row>
    <row r="185" spans="1:2">
      <c r="A185" s="18"/>
      <c r="B185" s="24"/>
    </row>
    <row r="186" spans="1:2">
      <c r="A186" s="18"/>
      <c r="B186" s="24"/>
    </row>
    <row r="187" spans="1:2">
      <c r="A187" s="18"/>
      <c r="B187" s="24"/>
    </row>
    <row r="188" spans="1:2">
      <c r="A188" s="18"/>
      <c r="B188" s="24"/>
    </row>
    <row r="189" spans="1:2">
      <c r="A189" s="18"/>
      <c r="B189" s="19"/>
    </row>
    <row r="190" spans="1:2">
      <c r="A190" s="18"/>
      <c r="B190" s="20"/>
    </row>
    <row r="191" spans="1:2">
      <c r="A191" s="18"/>
      <c r="B191" s="19"/>
    </row>
    <row r="192" spans="1:2">
      <c r="A192" s="18"/>
      <c r="B192" s="19"/>
    </row>
    <row r="193" spans="1:2">
      <c r="A193" s="18"/>
      <c r="B193" s="19"/>
    </row>
    <row r="194" spans="1:2">
      <c r="A194" s="18"/>
      <c r="B194" s="19"/>
    </row>
    <row r="195" spans="1:2">
      <c r="A195" s="18"/>
      <c r="B195" s="19"/>
    </row>
    <row r="196" spans="1:2">
      <c r="A196" s="18"/>
      <c r="B196" s="20"/>
    </row>
    <row r="197" spans="1:2">
      <c r="A197" s="18"/>
      <c r="B197" s="19"/>
    </row>
    <row r="198" spans="1:2">
      <c r="A198" s="18"/>
      <c r="B198" s="19"/>
    </row>
    <row r="199" spans="1:2">
      <c r="A199" s="18"/>
      <c r="B199" s="19"/>
    </row>
    <row r="200" spans="1:2">
      <c r="A200" s="18"/>
      <c r="B200" s="20"/>
    </row>
    <row r="201" spans="1:2">
      <c r="A201" s="18"/>
      <c r="B201" s="19"/>
    </row>
    <row r="202" spans="1:2">
      <c r="A202" s="18"/>
      <c r="B202" s="24"/>
    </row>
    <row r="203" spans="1:2">
      <c r="A203" s="18"/>
      <c r="B203" s="24"/>
    </row>
    <row r="204" spans="1:2">
      <c r="A204" s="18"/>
      <c r="B204" s="19"/>
    </row>
    <row r="205" spans="1:2">
      <c r="A205" s="18"/>
      <c r="B205" s="24"/>
    </row>
    <row r="206" spans="1:2">
      <c r="A206" s="18"/>
      <c r="B206" s="24"/>
    </row>
    <row r="207" spans="1:2">
      <c r="A207" s="18"/>
      <c r="B207" s="20"/>
    </row>
    <row r="208" spans="1:2">
      <c r="A208" s="18"/>
      <c r="B208" s="19"/>
    </row>
    <row r="209" spans="1:2">
      <c r="A209" s="18"/>
      <c r="B209" s="19"/>
    </row>
    <row r="210" spans="1:2">
      <c r="A210" s="18"/>
      <c r="B210" s="19"/>
    </row>
    <row r="211" spans="1:2">
      <c r="A211" s="18"/>
      <c r="B211" s="23"/>
    </row>
    <row r="212" spans="1:2">
      <c r="A212" s="18"/>
      <c r="B212" s="20"/>
    </row>
    <row r="213" spans="1:2">
      <c r="A213" s="18"/>
      <c r="B213" s="19"/>
    </row>
    <row r="214" spans="1:2">
      <c r="A214" s="18"/>
      <c r="B214" s="24"/>
    </row>
    <row r="215" spans="1:2">
      <c r="A215" s="18"/>
      <c r="B215" s="24"/>
    </row>
    <row r="216" spans="1:2">
      <c r="A216" s="18"/>
      <c r="B216" s="19"/>
    </row>
    <row r="217" spans="1:2">
      <c r="A217" s="18"/>
      <c r="B217" s="24"/>
    </row>
    <row r="218" spans="1:2">
      <c r="A218" s="18"/>
      <c r="B218" s="24"/>
    </row>
    <row r="219" spans="1:2">
      <c r="A219" s="18"/>
      <c r="B219" s="20"/>
    </row>
    <row r="220" spans="1:2">
      <c r="A220" s="18"/>
      <c r="B220" s="19"/>
    </row>
    <row r="221" spans="1:2">
      <c r="A221" s="18"/>
      <c r="B221" s="19"/>
    </row>
    <row r="222" spans="1:2">
      <c r="A222" s="18"/>
      <c r="B222" s="19"/>
    </row>
    <row r="223" spans="1:2">
      <c r="A223" s="18"/>
      <c r="B223" s="19"/>
    </row>
    <row r="224" spans="1:2">
      <c r="A224" s="18"/>
      <c r="B224" s="19"/>
    </row>
    <row r="225" spans="1:2">
      <c r="A225" s="18"/>
      <c r="B225" s="20"/>
    </row>
    <row r="226" spans="1:2">
      <c r="A226" s="18"/>
      <c r="B226" s="19"/>
    </row>
    <row r="227" spans="1:2">
      <c r="A227" s="18"/>
      <c r="B227" s="24"/>
    </row>
    <row r="228" spans="1:2">
      <c r="A228" s="18"/>
      <c r="B228" s="26"/>
    </row>
    <row r="229" spans="1:2">
      <c r="A229" s="18"/>
      <c r="B229" s="26"/>
    </row>
    <row r="230" spans="1:2">
      <c r="A230" s="18"/>
      <c r="B230" s="26"/>
    </row>
    <row r="231" spans="1:2">
      <c r="A231" s="18"/>
      <c r="B231" s="26"/>
    </row>
    <row r="232" spans="1:2">
      <c r="A232" s="18"/>
      <c r="B232" s="26"/>
    </row>
    <row r="233" spans="1:2">
      <c r="A233" s="18"/>
      <c r="B233" s="26"/>
    </row>
    <row r="234" spans="1:2">
      <c r="A234" s="18"/>
      <c r="B234" s="7"/>
    </row>
    <row r="235" spans="1:2">
      <c r="A235" s="18"/>
      <c r="B235" s="7"/>
    </row>
    <row r="236" spans="1:2">
      <c r="A236" s="18"/>
      <c r="B236" s="7"/>
    </row>
    <row r="237" spans="1:2">
      <c r="A237" s="18"/>
      <c r="B237" s="7"/>
    </row>
    <row r="238" spans="1:2">
      <c r="A238" s="18"/>
      <c r="B238" s="7"/>
    </row>
    <row r="239" spans="1:2">
      <c r="A239" s="18"/>
      <c r="B239" s="7"/>
    </row>
    <row r="240" spans="1:2">
      <c r="A240" s="18"/>
      <c r="B240" s="7"/>
    </row>
    <row r="241" spans="1:2">
      <c r="A241" s="18"/>
      <c r="B241" s="7"/>
    </row>
    <row r="242" spans="1:2">
      <c r="A242" s="18"/>
      <c r="B242" s="7"/>
    </row>
    <row r="243" spans="1:2">
      <c r="A243" s="18"/>
      <c r="B243" s="7"/>
    </row>
    <row r="244" spans="1:2">
      <c r="A244" s="18"/>
      <c r="B244" s="7"/>
    </row>
    <row r="245" spans="1:2">
      <c r="A245" s="18"/>
      <c r="B245" s="7"/>
    </row>
    <row r="246" spans="1:2">
      <c r="A246" s="18"/>
      <c r="B246" s="7"/>
    </row>
    <row r="247" spans="1:2">
      <c r="A247" s="18"/>
      <c r="B247" s="7"/>
    </row>
    <row r="248" spans="1:2">
      <c r="A248" s="18"/>
      <c r="B248" s="7"/>
    </row>
    <row r="249" spans="1:2">
      <c r="A249" s="18"/>
      <c r="B249" s="7"/>
    </row>
    <row r="250" spans="1:2">
      <c r="A250" s="18"/>
      <c r="B250" s="7"/>
    </row>
    <row r="251" spans="1:2">
      <c r="A251" s="18"/>
      <c r="B251" s="7"/>
    </row>
    <row r="252" spans="1:2">
      <c r="A252" s="18"/>
      <c r="B252" s="7"/>
    </row>
    <row r="253" spans="1:2">
      <c r="A253" s="18"/>
      <c r="B253" s="7"/>
    </row>
    <row r="254" spans="1:2">
      <c r="A254" s="18"/>
      <c r="B254" s="7"/>
    </row>
    <row r="255" spans="1:2">
      <c r="A255" s="18"/>
      <c r="B255" s="7"/>
    </row>
    <row r="256" spans="1:2">
      <c r="A256" s="18"/>
      <c r="B256" s="7"/>
    </row>
    <row r="257" spans="1:2">
      <c r="A257" s="18"/>
      <c r="B257" s="7"/>
    </row>
    <row r="258" spans="1:2">
      <c r="A258" s="18"/>
      <c r="B258" s="7"/>
    </row>
    <row r="259" spans="1:2">
      <c r="A259" s="18"/>
      <c r="B259" s="7"/>
    </row>
    <row r="260" spans="1:2">
      <c r="A260" s="18"/>
      <c r="B260" s="7"/>
    </row>
    <row r="261" spans="1:2">
      <c r="A261" s="18"/>
      <c r="B261" s="7"/>
    </row>
    <row r="262" spans="1:2">
      <c r="A262" s="18"/>
      <c r="B262" s="7"/>
    </row>
    <row r="263" spans="1:2">
      <c r="A263" s="18"/>
      <c r="B263" s="7"/>
    </row>
    <row r="264" spans="1:2">
      <c r="A264" s="18"/>
      <c r="B264" s="7"/>
    </row>
    <row r="265" spans="1:2">
      <c r="A265" s="18"/>
      <c r="B265" s="7"/>
    </row>
    <row r="266" spans="1:2">
      <c r="A266" s="18"/>
      <c r="B266" s="7"/>
    </row>
    <row r="267" spans="1:2">
      <c r="A267" s="18"/>
      <c r="B267" s="7"/>
    </row>
    <row r="268" spans="1:2">
      <c r="A268" s="18"/>
      <c r="B268" s="7"/>
    </row>
    <row r="269" spans="1:2">
      <c r="A269" s="18"/>
      <c r="B269" s="7"/>
    </row>
    <row r="270" spans="1:2">
      <c r="A270" s="18"/>
      <c r="B270" s="7"/>
    </row>
    <row r="271" spans="1:2">
      <c r="A271" s="18"/>
      <c r="B271" s="7"/>
    </row>
    <row r="272" spans="1:2">
      <c r="A272" s="18"/>
      <c r="B272" s="7"/>
    </row>
    <row r="273" spans="1:2">
      <c r="A273" s="18"/>
      <c r="B273" s="7"/>
    </row>
    <row r="274" spans="1:2">
      <c r="A274" s="18"/>
      <c r="B274" s="7"/>
    </row>
    <row r="275" spans="1:2">
      <c r="A275" s="18"/>
      <c r="B275" s="7"/>
    </row>
    <row r="276" spans="1:2">
      <c r="A276" s="18"/>
      <c r="B276" s="7"/>
    </row>
    <row r="277" spans="1:2">
      <c r="A277" s="18"/>
      <c r="B277" s="7"/>
    </row>
    <row r="278" spans="1:2">
      <c r="A278" s="18"/>
      <c r="B278" s="7"/>
    </row>
    <row r="279" spans="1:2">
      <c r="A279" s="18"/>
      <c r="B279" s="7"/>
    </row>
    <row r="280" spans="1:2">
      <c r="A280" s="18"/>
      <c r="B280" s="7"/>
    </row>
    <row r="281" spans="1:2">
      <c r="A281" s="18"/>
      <c r="B281" s="7"/>
    </row>
    <row r="282" spans="1:2">
      <c r="A282" s="18"/>
      <c r="B282" s="7"/>
    </row>
    <row r="283" spans="1:2">
      <c r="A283" s="18"/>
      <c r="B283" s="7"/>
    </row>
    <row r="284" spans="1:2">
      <c r="A284" s="18"/>
      <c r="B284" s="7"/>
    </row>
    <row r="285" spans="1:2">
      <c r="A285" s="18"/>
      <c r="B285" s="7"/>
    </row>
    <row r="286" spans="1:2">
      <c r="A286" s="18"/>
      <c r="B286" s="7"/>
    </row>
    <row r="287" spans="1:2">
      <c r="A287" s="18"/>
      <c r="B287" s="7"/>
    </row>
    <row r="288" spans="1:2">
      <c r="A288" s="18"/>
      <c r="B288" s="7"/>
    </row>
    <row r="289" spans="1:2">
      <c r="A289" s="18"/>
      <c r="B289" s="7"/>
    </row>
    <row r="290" spans="1:2">
      <c r="A290" s="18"/>
      <c r="B290" s="7"/>
    </row>
    <row r="291" spans="1:2">
      <c r="A291" s="18"/>
      <c r="B291" s="7"/>
    </row>
    <row r="292" spans="1:2">
      <c r="A292" s="18"/>
      <c r="B292" s="7"/>
    </row>
    <row r="293" spans="1:2">
      <c r="A293" s="18"/>
      <c r="B293" s="7"/>
    </row>
    <row r="294" spans="1:2">
      <c r="A294" s="18"/>
      <c r="B294" s="7"/>
    </row>
    <row r="295" spans="1:2">
      <c r="A295" s="18"/>
      <c r="B295" s="7"/>
    </row>
    <row r="296" spans="1:2">
      <c r="A296" s="18"/>
      <c r="B296" s="7"/>
    </row>
    <row r="297" spans="1:2">
      <c r="A297" s="18"/>
      <c r="B297" s="7"/>
    </row>
    <row r="298" spans="1:2">
      <c r="A298" s="18"/>
      <c r="B298" s="7"/>
    </row>
    <row r="299" spans="1:2">
      <c r="A299" s="18"/>
      <c r="B299" s="7"/>
    </row>
    <row r="300" spans="1:2">
      <c r="A300" s="18"/>
      <c r="B300" s="7"/>
    </row>
    <row r="301" spans="1:2">
      <c r="A301" s="18"/>
      <c r="B301" s="7"/>
    </row>
    <row r="302" spans="1:2">
      <c r="A302" s="18"/>
      <c r="B302" s="7"/>
    </row>
    <row r="303" spans="1:2">
      <c r="A303" s="18"/>
      <c r="B303" s="7"/>
    </row>
    <row r="304" spans="1:2">
      <c r="A304" s="18"/>
      <c r="B304" s="7"/>
    </row>
    <row r="305" spans="1:2">
      <c r="A305" s="18"/>
      <c r="B305" s="7"/>
    </row>
    <row r="306" spans="1:2">
      <c r="A306" s="18"/>
      <c r="B306" s="7"/>
    </row>
    <row r="307" spans="1:2">
      <c r="A307" s="18"/>
      <c r="B307" s="7"/>
    </row>
    <row r="308" spans="1:2">
      <c r="A308" s="18"/>
      <c r="B308" s="7"/>
    </row>
    <row r="309" spans="1:2">
      <c r="A309" s="18"/>
      <c r="B309" s="7"/>
    </row>
    <row r="310" spans="1:2">
      <c r="A310" s="18"/>
      <c r="B310" s="7"/>
    </row>
    <row r="311" spans="1:2">
      <c r="A311" s="18"/>
      <c r="B311" s="7"/>
    </row>
    <row r="312" spans="1:2">
      <c r="A312" s="18"/>
      <c r="B312" s="7"/>
    </row>
    <row r="313" spans="1:2">
      <c r="A313" s="18"/>
      <c r="B313" s="7"/>
    </row>
    <row r="314" spans="1:2">
      <c r="A314" s="18"/>
      <c r="B314" s="7"/>
    </row>
    <row r="315" spans="1:2">
      <c r="A315" s="18"/>
      <c r="B315" s="7"/>
    </row>
    <row r="316" spans="1:2">
      <c r="A316" s="18"/>
      <c r="B316" s="7"/>
    </row>
    <row r="317" spans="1:2">
      <c r="A317" s="18"/>
      <c r="B317" s="7"/>
    </row>
    <row r="318" spans="1:2">
      <c r="A318" s="18"/>
      <c r="B318" s="7"/>
    </row>
    <row r="319" spans="1:2">
      <c r="A319" s="18"/>
      <c r="B319" s="7"/>
    </row>
    <row r="320" spans="1:2">
      <c r="A320" s="18"/>
      <c r="B320" s="7"/>
    </row>
    <row r="321" spans="1:2">
      <c r="A321" s="18"/>
      <c r="B321" s="7"/>
    </row>
    <row r="322" spans="1:2">
      <c r="A322" s="18"/>
      <c r="B322" s="7"/>
    </row>
    <row r="323" spans="1:2">
      <c r="A323" s="18"/>
      <c r="B323" s="7"/>
    </row>
    <row r="324" spans="1:2">
      <c r="A324" s="18"/>
      <c r="B324" s="7"/>
    </row>
    <row r="325" spans="1:2">
      <c r="A325" s="18"/>
      <c r="B325" s="7"/>
    </row>
    <row r="326" spans="1:2">
      <c r="A326" s="18"/>
      <c r="B326" s="7"/>
    </row>
    <row r="327" spans="1:2">
      <c r="A327" s="18"/>
      <c r="B327" s="7"/>
    </row>
    <row r="328" spans="1:2">
      <c r="A328" s="18"/>
      <c r="B328" s="7"/>
    </row>
    <row r="329" spans="1:2">
      <c r="A329" s="18"/>
      <c r="B329" s="7"/>
    </row>
    <row r="330" spans="1:2">
      <c r="A330" s="18"/>
      <c r="B330" s="7"/>
    </row>
    <row r="331" spans="1:2">
      <c r="A331" s="18"/>
      <c r="B331" s="7"/>
    </row>
    <row r="332" spans="1:2">
      <c r="A332" s="18"/>
      <c r="B332" s="7"/>
    </row>
    <row r="333" spans="1:2">
      <c r="A333" s="18"/>
      <c r="B333" s="7"/>
    </row>
    <row r="334" spans="1:2">
      <c r="A334" s="18"/>
      <c r="B334" s="7"/>
    </row>
    <row r="335" spans="1:2">
      <c r="A335" s="18"/>
      <c r="B335" s="7"/>
    </row>
    <row r="336" spans="1:2">
      <c r="A336" s="18"/>
      <c r="B336" s="7"/>
    </row>
    <row r="337" spans="1:2">
      <c r="A337" s="18"/>
      <c r="B337" s="7"/>
    </row>
    <row r="338" spans="1:2">
      <c r="A338" s="18"/>
      <c r="B338" s="7"/>
    </row>
    <row r="339" spans="1:2">
      <c r="A339" s="18"/>
      <c r="B339" s="7"/>
    </row>
    <row r="340" spans="1:2">
      <c r="A340" s="18"/>
      <c r="B340" s="7"/>
    </row>
    <row r="341" spans="1:2">
      <c r="A341" s="18"/>
      <c r="B341" s="7"/>
    </row>
    <row r="342" spans="1:2">
      <c r="A342" s="18"/>
      <c r="B342" s="7"/>
    </row>
    <row r="343" spans="1:2">
      <c r="A343" s="18"/>
      <c r="B343" s="7"/>
    </row>
    <row r="344" spans="1:2">
      <c r="A344" s="18"/>
      <c r="B344" s="7"/>
    </row>
    <row r="345" spans="1:2">
      <c r="A345" s="18"/>
      <c r="B345" s="7"/>
    </row>
    <row r="346" spans="1:2">
      <c r="A346" s="18"/>
      <c r="B346" s="7"/>
    </row>
    <row r="347" spans="1:2">
      <c r="A347" s="18"/>
      <c r="B347" s="7"/>
    </row>
    <row r="348" spans="1:2">
      <c r="A348" s="18"/>
      <c r="B348" s="7"/>
    </row>
    <row r="349" spans="1:2">
      <c r="A349" s="18"/>
      <c r="B349" s="7"/>
    </row>
    <row r="350" spans="1:2">
      <c r="A350" s="18"/>
      <c r="B350" s="7"/>
    </row>
    <row r="351" spans="1:2">
      <c r="A351" s="18"/>
      <c r="B351" s="7"/>
    </row>
    <row r="352" spans="1:2">
      <c r="A352" s="18"/>
      <c r="B352" s="7"/>
    </row>
    <row r="353" spans="1:2">
      <c r="A353" s="18"/>
      <c r="B353" s="7"/>
    </row>
    <row r="354" spans="1:2">
      <c r="A354" s="18"/>
      <c r="B354" s="7"/>
    </row>
    <row r="355" spans="1:2">
      <c r="A355" s="18"/>
      <c r="B355" s="7"/>
    </row>
    <row r="356" spans="1:2">
      <c r="A356" s="18"/>
      <c r="B356" s="7"/>
    </row>
    <row r="357" spans="1:2">
      <c r="A357" s="18"/>
      <c r="B357" s="7"/>
    </row>
    <row r="358" spans="1:2">
      <c r="A358" s="18"/>
      <c r="B358" s="7"/>
    </row>
    <row r="359" spans="1:2">
      <c r="A359" s="18"/>
      <c r="B359" s="7"/>
    </row>
    <row r="360" spans="1:2">
      <c r="A360" s="18"/>
      <c r="B360" s="7"/>
    </row>
    <row r="361" spans="1:2">
      <c r="A361" s="18"/>
      <c r="B361" s="7"/>
    </row>
    <row r="362" spans="1:2">
      <c r="A362" s="18"/>
      <c r="B362" s="7"/>
    </row>
    <row r="363" spans="1:2">
      <c r="A363" s="18"/>
      <c r="B363" s="7"/>
    </row>
    <row r="364" spans="1:2">
      <c r="A364" s="18"/>
      <c r="B364" s="7"/>
    </row>
    <row r="365" spans="1:2">
      <c r="A365" s="18"/>
      <c r="B365" s="7"/>
    </row>
    <row r="366" spans="1:2">
      <c r="A366" s="18"/>
      <c r="B366" s="7"/>
    </row>
    <row r="367" spans="1:2">
      <c r="A367" s="18"/>
      <c r="B367" s="7"/>
    </row>
    <row r="368" spans="1:2">
      <c r="A368" s="18"/>
      <c r="B368" s="7"/>
    </row>
    <row r="369" spans="1:2">
      <c r="A369" s="18"/>
      <c r="B369" s="7"/>
    </row>
    <row r="370" spans="1:2">
      <c r="A370" s="18"/>
      <c r="B370" s="7"/>
    </row>
    <row r="371" spans="1:2">
      <c r="A371" s="18"/>
      <c r="B371" s="7"/>
    </row>
    <row r="372" spans="1:2">
      <c r="A372" s="18"/>
      <c r="B372" s="7"/>
    </row>
    <row r="373" spans="1:2">
      <c r="A373" s="18"/>
      <c r="B373" s="7"/>
    </row>
    <row r="374" spans="1:2">
      <c r="A374" s="18"/>
      <c r="B374" s="7"/>
    </row>
    <row r="375" spans="1:2">
      <c r="A375" s="18"/>
      <c r="B375" s="7"/>
    </row>
    <row r="376" spans="1:2">
      <c r="A376" s="18"/>
      <c r="B376" s="7"/>
    </row>
    <row r="377" spans="1:2">
      <c r="A377" s="18"/>
      <c r="B377" s="7"/>
    </row>
    <row r="378" spans="1:2">
      <c r="A378" s="18"/>
      <c r="B378" s="7"/>
    </row>
    <row r="379" spans="1:2">
      <c r="A379" s="18"/>
      <c r="B379" s="7"/>
    </row>
    <row r="380" spans="1:2">
      <c r="A380" s="18"/>
      <c r="B380" s="7"/>
    </row>
    <row r="381" spans="1:2">
      <c r="A381" s="18"/>
      <c r="B381" s="7"/>
    </row>
    <row r="382" spans="1:2">
      <c r="A382" s="18"/>
      <c r="B382" s="7"/>
    </row>
    <row r="383" spans="1:2">
      <c r="A383" s="18"/>
      <c r="B383" s="7"/>
    </row>
    <row r="384" spans="1:2">
      <c r="A384" s="18"/>
      <c r="B384" s="7"/>
    </row>
    <row r="385" spans="1:2">
      <c r="A385" s="18"/>
      <c r="B385" s="7"/>
    </row>
    <row r="386" spans="1:2">
      <c r="A386" s="18"/>
      <c r="B386" s="7"/>
    </row>
    <row r="387" spans="1:2">
      <c r="A387" s="18"/>
      <c r="B387" s="7"/>
    </row>
    <row r="388" spans="1:2">
      <c r="A388" s="18"/>
      <c r="B388" s="7"/>
    </row>
    <row r="389" spans="1:2">
      <c r="A389" s="18"/>
      <c r="B389" s="7"/>
    </row>
    <row r="390" spans="1:2">
      <c r="A390" s="18"/>
      <c r="B390" s="7"/>
    </row>
    <row r="391" spans="1:2">
      <c r="A391" s="18"/>
      <c r="B391" s="7"/>
    </row>
    <row r="392" spans="1:2">
      <c r="A392" s="18"/>
      <c r="B392" s="7"/>
    </row>
    <row r="393" spans="1:2">
      <c r="A393" s="18"/>
      <c r="B393" s="7"/>
    </row>
  </sheetData>
  <dataValidations count="1">
    <dataValidation type="list" allowBlank="1" showInputMessage="1" showErrorMessage="1" sqref="C65109 IY65109 SU65109 ACQ65109 AMM65109 AWI65109 BGE65109 BQA65109 BZW65109 CJS65109 CTO65109 DDK65109 DNG65109 DXC65109 EGY65109 EQU65109 FAQ65109 FKM65109 FUI65109 GEE65109 GOA65109 GXW65109 HHS65109 HRO65109 IBK65109 ILG65109 IVC65109 JEY65109 JOU65109 JYQ65109 KIM65109 KSI65109 LCE65109 LMA65109 LVW65109 MFS65109 MPO65109 MZK65109 NJG65109 NTC65109 OCY65109 OMU65109 OWQ65109 PGM65109 PQI65109 QAE65109 QKA65109 QTW65109 RDS65109 RNO65109 RXK65109 SHG65109 SRC65109 TAY65109 TKU65109 TUQ65109 UEM65109 UOI65109 UYE65109 VIA65109 VRW65109 WBS65109 WLO65109 WVK65109 C130645 IY130645 SU130645 ACQ130645 AMM130645 AWI130645 BGE130645 BQA130645 BZW130645 CJS130645 CTO130645 DDK130645 DNG130645 DXC130645 EGY130645 EQU130645 FAQ130645 FKM130645 FUI130645 GEE130645 GOA130645 GXW130645 HHS130645 HRO130645 IBK130645 ILG130645 IVC130645 JEY130645 JOU130645 JYQ130645 KIM130645 KSI130645 LCE130645 LMA130645 LVW130645 MFS130645 MPO130645 MZK130645 NJG130645 NTC130645 OCY130645 OMU130645 OWQ130645 PGM130645 PQI130645 QAE130645 QKA130645 QTW130645 RDS130645 RNO130645 RXK130645 SHG130645 SRC130645 TAY130645 TKU130645 TUQ130645 UEM130645 UOI130645 UYE130645 VIA130645 VRW130645 WBS130645 WLO130645 WVK130645 C196181 IY196181 SU196181 ACQ196181 AMM196181 AWI196181 BGE196181 BQA196181 BZW196181 CJS196181 CTO196181 DDK196181 DNG196181 DXC196181 EGY196181 EQU196181 FAQ196181 FKM196181 FUI196181 GEE196181 GOA196181 GXW196181 HHS196181 HRO196181 IBK196181 ILG196181 IVC196181 JEY196181 JOU196181 JYQ196181 KIM196181 KSI196181 LCE196181 LMA196181 LVW196181 MFS196181 MPO196181 MZK196181 NJG196181 NTC196181 OCY196181 OMU196181 OWQ196181 PGM196181 PQI196181 QAE196181 QKA196181 QTW196181 RDS196181 RNO196181 RXK196181 SHG196181 SRC196181 TAY196181 TKU196181 TUQ196181 UEM196181 UOI196181 UYE196181 VIA196181 VRW196181 WBS196181 WLO196181 WVK196181 C261717 IY261717 SU261717 ACQ261717 AMM261717 AWI261717 BGE261717 BQA261717 BZW261717 CJS261717 CTO261717 DDK261717 DNG261717 DXC261717 EGY261717 EQU261717 FAQ261717 FKM261717 FUI261717 GEE261717 GOA261717 GXW261717 HHS261717 HRO261717 IBK261717 ILG261717 IVC261717 JEY261717 JOU261717 JYQ261717 KIM261717 KSI261717 LCE261717 LMA261717 LVW261717 MFS261717 MPO261717 MZK261717 NJG261717 NTC261717 OCY261717 OMU261717 OWQ261717 PGM261717 PQI261717 QAE261717 QKA261717 QTW261717 RDS261717 RNO261717 RXK261717 SHG261717 SRC261717 TAY261717 TKU261717 TUQ261717 UEM261717 UOI261717 UYE261717 VIA261717 VRW261717 WBS261717 WLO261717 WVK261717 C327253 IY327253 SU327253 ACQ327253 AMM327253 AWI327253 BGE327253 BQA327253 BZW327253 CJS327253 CTO327253 DDK327253 DNG327253 DXC327253 EGY327253 EQU327253 FAQ327253 FKM327253 FUI327253 GEE327253 GOA327253 GXW327253 HHS327253 HRO327253 IBK327253 ILG327253 IVC327253 JEY327253 JOU327253 JYQ327253 KIM327253 KSI327253 LCE327253 LMA327253 LVW327253 MFS327253 MPO327253 MZK327253 NJG327253 NTC327253 OCY327253 OMU327253 OWQ327253 PGM327253 PQI327253 QAE327253 QKA327253 QTW327253 RDS327253 RNO327253 RXK327253 SHG327253 SRC327253 TAY327253 TKU327253 TUQ327253 UEM327253 UOI327253 UYE327253 VIA327253 VRW327253 WBS327253 WLO327253 WVK327253 C392789 IY392789 SU392789 ACQ392789 AMM392789 AWI392789 BGE392789 BQA392789 BZW392789 CJS392789 CTO392789 DDK392789 DNG392789 DXC392789 EGY392789 EQU392789 FAQ392789 FKM392789 FUI392789 GEE392789 GOA392789 GXW392789 HHS392789 HRO392789 IBK392789 ILG392789 IVC392789 JEY392789 JOU392789 JYQ392789 KIM392789 KSI392789 LCE392789 LMA392789 LVW392789 MFS392789 MPO392789 MZK392789 NJG392789 NTC392789 OCY392789 OMU392789 OWQ392789 PGM392789 PQI392789 QAE392789 QKA392789 QTW392789 RDS392789 RNO392789 RXK392789 SHG392789 SRC392789 TAY392789 TKU392789 TUQ392789 UEM392789 UOI392789 UYE392789 VIA392789 VRW392789 WBS392789 WLO392789 WVK392789 C458325 IY458325 SU458325 ACQ458325 AMM458325 AWI458325 BGE458325 BQA458325 BZW458325 CJS458325 CTO458325 DDK458325 DNG458325 DXC458325 EGY458325 EQU458325 FAQ458325 FKM458325 FUI458325 GEE458325 GOA458325 GXW458325 HHS458325 HRO458325 IBK458325 ILG458325 IVC458325 JEY458325 JOU458325 JYQ458325 KIM458325 KSI458325 LCE458325 LMA458325 LVW458325 MFS458325 MPO458325 MZK458325 NJG458325 NTC458325 OCY458325 OMU458325 OWQ458325 PGM458325 PQI458325 QAE458325 QKA458325 QTW458325 RDS458325 RNO458325 RXK458325 SHG458325 SRC458325 TAY458325 TKU458325 TUQ458325 UEM458325 UOI458325 UYE458325 VIA458325 VRW458325 WBS458325 WLO458325 WVK458325 C523861 IY523861 SU523861 ACQ523861 AMM523861 AWI523861 BGE523861 BQA523861 BZW523861 CJS523861 CTO523861 DDK523861 DNG523861 DXC523861 EGY523861 EQU523861 FAQ523861 FKM523861 FUI523861 GEE523861 GOA523861 GXW523861 HHS523861 HRO523861 IBK523861 ILG523861 IVC523861 JEY523861 JOU523861 JYQ523861 KIM523861 KSI523861 LCE523861 LMA523861 LVW523861 MFS523861 MPO523861 MZK523861 NJG523861 NTC523861 OCY523861 OMU523861 OWQ523861 PGM523861 PQI523861 QAE523861 QKA523861 QTW523861 RDS523861 RNO523861 RXK523861 SHG523861 SRC523861 TAY523861 TKU523861 TUQ523861 UEM523861 UOI523861 UYE523861 VIA523861 VRW523861 WBS523861 WLO523861 WVK523861 C589397 IY589397 SU589397 ACQ589397 AMM589397 AWI589397 BGE589397 BQA589397 BZW589397 CJS589397 CTO589397 DDK589397 DNG589397 DXC589397 EGY589397 EQU589397 FAQ589397 FKM589397 FUI589397 GEE589397 GOA589397 GXW589397 HHS589397 HRO589397 IBK589397 ILG589397 IVC589397 JEY589397 JOU589397 JYQ589397 KIM589397 KSI589397 LCE589397 LMA589397 LVW589397 MFS589397 MPO589397 MZK589397 NJG589397 NTC589397 OCY589397 OMU589397 OWQ589397 PGM589397 PQI589397 QAE589397 QKA589397 QTW589397 RDS589397 RNO589397 RXK589397 SHG589397 SRC589397 TAY589397 TKU589397 TUQ589397 UEM589397 UOI589397 UYE589397 VIA589397 VRW589397 WBS589397 WLO589397 WVK589397 C654933 IY654933 SU654933 ACQ654933 AMM654933 AWI654933 BGE654933 BQA654933 BZW654933 CJS654933 CTO654933 DDK654933 DNG654933 DXC654933 EGY654933 EQU654933 FAQ654933 FKM654933 FUI654933 GEE654933 GOA654933 GXW654933 HHS654933 HRO654933 IBK654933 ILG654933 IVC654933 JEY654933 JOU654933 JYQ654933 KIM654933 KSI654933 LCE654933 LMA654933 LVW654933 MFS654933 MPO654933 MZK654933 NJG654933 NTC654933 OCY654933 OMU654933 OWQ654933 PGM654933 PQI654933 QAE654933 QKA654933 QTW654933 RDS654933 RNO654933 RXK654933 SHG654933 SRC654933 TAY654933 TKU654933 TUQ654933 UEM654933 UOI654933 UYE654933 VIA654933 VRW654933 WBS654933 WLO654933 WVK654933 C720469 IY720469 SU720469 ACQ720469 AMM720469 AWI720469 BGE720469 BQA720469 BZW720469 CJS720469 CTO720469 DDK720469 DNG720469 DXC720469 EGY720469 EQU720469 FAQ720469 FKM720469 FUI720469 GEE720469 GOA720469 GXW720469 HHS720469 HRO720469 IBK720469 ILG720469 IVC720469 JEY720469 JOU720469 JYQ720469 KIM720469 KSI720469 LCE720469 LMA720469 LVW720469 MFS720469 MPO720469 MZK720469 NJG720469 NTC720469 OCY720469 OMU720469 OWQ720469 PGM720469 PQI720469 QAE720469 QKA720469 QTW720469 RDS720469 RNO720469 RXK720469 SHG720469 SRC720469 TAY720469 TKU720469 TUQ720469 UEM720469 UOI720469 UYE720469 VIA720469 VRW720469 WBS720469 WLO720469 WVK720469 C786005 IY786005 SU786005 ACQ786005 AMM786005 AWI786005 BGE786005 BQA786005 BZW786005 CJS786005 CTO786005 DDK786005 DNG786005 DXC786005 EGY786005 EQU786005 FAQ786005 FKM786005 FUI786005 GEE786005 GOA786005 GXW786005 HHS786005 HRO786005 IBK786005 ILG786005 IVC786005 JEY786005 JOU786005 JYQ786005 KIM786005 KSI786005 LCE786005 LMA786005 LVW786005 MFS786005 MPO786005 MZK786005 NJG786005 NTC786005 OCY786005 OMU786005 OWQ786005 PGM786005 PQI786005 QAE786005 QKA786005 QTW786005 RDS786005 RNO786005 RXK786005 SHG786005 SRC786005 TAY786005 TKU786005 TUQ786005 UEM786005 UOI786005 UYE786005 VIA786005 VRW786005 WBS786005 WLO786005 WVK786005 C851541 IY851541 SU851541 ACQ851541 AMM851541 AWI851541 BGE851541 BQA851541 BZW851541 CJS851541 CTO851541 DDK851541 DNG851541 DXC851541 EGY851541 EQU851541 FAQ851541 FKM851541 FUI851541 GEE851541 GOA851541 GXW851541 HHS851541 HRO851541 IBK851541 ILG851541 IVC851541 JEY851541 JOU851541 JYQ851541 KIM851541 KSI851541 LCE851541 LMA851541 LVW851541 MFS851541 MPO851541 MZK851541 NJG851541 NTC851541 OCY851541 OMU851541 OWQ851541 PGM851541 PQI851541 QAE851541 QKA851541 QTW851541 RDS851541 RNO851541 RXK851541 SHG851541 SRC851541 TAY851541 TKU851541 TUQ851541 UEM851541 UOI851541 UYE851541 VIA851541 VRW851541 WBS851541 WLO851541 WVK851541 C917077 IY917077 SU917077 ACQ917077 AMM917077 AWI917077 BGE917077 BQA917077 BZW917077 CJS917077 CTO917077 DDK917077 DNG917077 DXC917077 EGY917077 EQU917077 FAQ917077 FKM917077 FUI917077 GEE917077 GOA917077 GXW917077 HHS917077 HRO917077 IBK917077 ILG917077 IVC917077 JEY917077 JOU917077 JYQ917077 KIM917077 KSI917077 LCE917077 LMA917077 LVW917077 MFS917077 MPO917077 MZK917077 NJG917077 NTC917077 OCY917077 OMU917077 OWQ917077 PGM917077 PQI917077 QAE917077 QKA917077 QTW917077 RDS917077 RNO917077 RXK917077 SHG917077 SRC917077 TAY917077 TKU917077 TUQ917077 UEM917077 UOI917077 UYE917077 VIA917077 VRW917077 WBS917077 WLO917077 WVK917077 C982613 IY982613 SU982613 ACQ982613 AMM982613 AWI982613 BGE982613 BQA982613 BZW982613 CJS982613 CTO982613 DDK982613 DNG982613 DXC982613 EGY982613 EQU982613 FAQ982613 FKM982613 FUI982613 GEE982613 GOA982613 GXW982613 HHS982613 HRO982613 IBK982613 ILG982613 IVC982613 JEY982613 JOU982613 JYQ982613 KIM982613 KSI982613 LCE982613 LMA982613 LVW982613 MFS982613 MPO982613 MZK982613 NJG982613 NTC982613 OCY982613 OMU982613 OWQ982613 PGM982613 PQI982613 QAE982613 QKA982613 QTW982613 RDS982613 RNO982613 RXK982613 SHG982613 SRC982613 TAY982613 TKU982613 TUQ982613 UEM982613 UOI982613 UYE982613 VIA982613 VRW982613 WBS982613 WLO982613 WVK982613">
      <formula1>$K$2:$K$7</formula1>
    </dataValidation>
  </dataValidations>
  <pageMargins left="0.35433070866141736" right="0.15748031496062992" top="0.39370078740157483" bottom="0.19685039370078741" header="0.31496062992125984" footer="0.11811023622047245"/>
  <pageSetup paperSize="9" orientation="landscape" r:id="rId1"/>
  <headerFooter alignWithMargins="0">
    <oddHeader>&amp;R&amp;"Times New Roman,Regular"&amp;P</oddHeader>
    <oddFooter>&amp;C&amp;"Times New Roman,Regular"&amp;F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Centrālās_funkcijas</vt:lpstr>
      <vt:lpstr>Kultūras_pārvalde</vt:lpstr>
      <vt:lpstr>Sporta_centrs</vt:lpstr>
      <vt:lpstr>Izglītības_pārvalde</vt:lpstr>
      <vt:lpstr>Labklājības_pārvalde</vt:lpstr>
      <vt:lpstr>Projektu_ieņēmumi</vt:lpstr>
      <vt:lpstr>Projektu_izdevumi</vt:lpstr>
      <vt:lpstr>Rezerves_fonds_izlietojums</vt:lpstr>
      <vt:lpstr>Speciālais_budžets_ieņēmumi_izd</vt:lpstr>
      <vt:lpstr>Ziedojumi_ieņēmumi_izdevumi</vt:lpstr>
      <vt:lpstr>Aizņēmumu skaidrojumi</vt:lpstr>
      <vt:lpstr>Centrālās_funkcijas!Print_Titles</vt:lpstr>
      <vt:lpstr>Izglītības_pārvalde!Print_Titles</vt:lpstr>
      <vt:lpstr>Kultūras_pārvalde!Print_Titles</vt:lpstr>
      <vt:lpstr>Labklājības_pārvalde!Print_Titles</vt:lpstr>
      <vt:lpstr>Projektu_ieņēmumi!Print_Titles</vt:lpstr>
      <vt:lpstr>Speciālais_budžets_ieņēmumi_izd!Print_Titles</vt:lpstr>
      <vt:lpstr>Sporta_centrs!Print_Titles</vt:lpstr>
      <vt:lpstr>Ziedojumi_ieņēmumi_izdevumi!Print_Titles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Beata Cirmane</dc:creator>
  <cp:lastModifiedBy>Inta Skvirecka</cp:lastModifiedBy>
  <cp:lastPrinted>2017-10-16T15:02:11Z</cp:lastPrinted>
  <dcterms:created xsi:type="dcterms:W3CDTF">2016-04-19T13:01:04Z</dcterms:created>
  <dcterms:modified xsi:type="dcterms:W3CDTF">2017-10-26T10:33:09Z</dcterms:modified>
</cp:coreProperties>
</file>