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45" windowWidth="12315" windowHeight="7935" tabRatio="788"/>
  </bookViews>
  <sheets>
    <sheet name="1_pielikums" sheetId="23" r:id="rId1"/>
    <sheet name="2_pielikums" sheetId="19" r:id="rId2"/>
    <sheet name="3_pielikums" sheetId="26" r:id="rId3"/>
    <sheet name="4_pielikums" sheetId="21" r:id="rId4"/>
    <sheet name="7_pielikums" sheetId="31" r:id="rId5"/>
    <sheet name="8_pielikums" sheetId="44" r:id="rId6"/>
    <sheet name="Sheet1" sheetId="30" r:id="rId7"/>
    <sheet name="Sheet5" sheetId="37" r:id="rId8"/>
  </sheets>
  <definedNames>
    <definedName name="_xlnm._FilterDatabase" localSheetId="0" hidden="1">'1_pielikums'!$C$8:$C$8</definedName>
    <definedName name="Excel_BuiltIn_Print_Titles_1" localSheetId="5">#REF!</definedName>
    <definedName name="Excel_BuiltIn_Print_Titles_1">#REF!</definedName>
    <definedName name="_xlnm.Print_Titles" localSheetId="0">'1_pielikums'!$8:$8</definedName>
  </definedNames>
  <calcPr calcId="145621"/>
</workbook>
</file>

<file path=xl/calcChain.xml><?xml version="1.0" encoding="utf-8"?>
<calcChain xmlns="http://schemas.openxmlformats.org/spreadsheetml/2006/main">
  <c r="J24" i="23" l="1"/>
  <c r="J13" i="23"/>
  <c r="J10" i="23"/>
  <c r="J19" i="23"/>
  <c r="K19" i="23"/>
  <c r="I19" i="23"/>
  <c r="N13" i="21" l="1"/>
  <c r="N16" i="21"/>
  <c r="O16" i="21"/>
  <c r="O18" i="21"/>
  <c r="J19" i="19"/>
  <c r="J12" i="19"/>
  <c r="J13" i="19"/>
  <c r="J14" i="19"/>
  <c r="J15" i="19"/>
  <c r="J16" i="19"/>
  <c r="J17" i="19"/>
  <c r="J18" i="19"/>
  <c r="J11" i="19"/>
  <c r="J12" i="26"/>
  <c r="J13" i="26"/>
  <c r="J14" i="26"/>
  <c r="J15" i="26"/>
  <c r="J16" i="26"/>
  <c r="J17" i="26"/>
  <c r="J18" i="26"/>
  <c r="J11" i="26"/>
  <c r="J20" i="23"/>
  <c r="J26" i="23"/>
  <c r="J28" i="44"/>
  <c r="M16" i="21" l="1"/>
  <c r="J16" i="21"/>
  <c r="I24" i="23"/>
  <c r="I22" i="23"/>
  <c r="I13" i="23"/>
  <c r="I10" i="23"/>
  <c r="I16" i="21" l="1"/>
  <c r="G11" i="26"/>
  <c r="I14" i="21" l="1"/>
  <c r="S11" i="31" l="1"/>
  <c r="S33" i="31" l="1"/>
  <c r="T33" i="31"/>
  <c r="T32" i="31"/>
  <c r="R33" i="31"/>
  <c r="R32" i="31"/>
  <c r="Q29" i="31" l="1"/>
  <c r="R14" i="31"/>
  <c r="R15" i="31"/>
  <c r="R16" i="31"/>
  <c r="R17" i="31"/>
  <c r="R18" i="31"/>
  <c r="R19" i="31"/>
  <c r="R10" i="31"/>
  <c r="R8" i="31" s="1"/>
  <c r="R11" i="31"/>
  <c r="R9" i="31"/>
  <c r="P33" i="31"/>
  <c r="P32" i="31"/>
  <c r="H33" i="31"/>
  <c r="M33" i="31"/>
  <c r="F29" i="44" l="1"/>
  <c r="F28" i="44"/>
  <c r="F21" i="44"/>
  <c r="F14" i="44"/>
  <c r="F10" i="44"/>
  <c r="O20" i="31"/>
  <c r="O12" i="31"/>
  <c r="O8" i="31"/>
  <c r="O28" i="31" s="1"/>
  <c r="L29" i="31"/>
  <c r="L20" i="31"/>
  <c r="L12" i="31"/>
  <c r="L8" i="31"/>
  <c r="L28" i="31" s="1"/>
  <c r="H10" i="21"/>
  <c r="G11" i="23"/>
  <c r="F24" i="23"/>
  <c r="F22" i="23"/>
  <c r="F19" i="23"/>
  <c r="F13" i="23"/>
  <c r="F10" i="23"/>
  <c r="F28" i="23" l="1"/>
  <c r="G33" i="31"/>
  <c r="D13" i="21"/>
  <c r="C13" i="21"/>
  <c r="E16" i="21"/>
  <c r="D18" i="21"/>
  <c r="K11" i="31"/>
  <c r="I11" i="31"/>
  <c r="D31" i="44" l="1"/>
  <c r="H8" i="31"/>
  <c r="G11" i="31"/>
  <c r="K29" i="44" l="1"/>
  <c r="K21" i="44"/>
  <c r="K14" i="44"/>
  <c r="K10" i="44"/>
  <c r="I10" i="44"/>
  <c r="J26" i="44"/>
  <c r="J11" i="44"/>
  <c r="K28" i="44" l="1"/>
  <c r="X8" i="31"/>
  <c r="Z8" i="31"/>
  <c r="Y11" i="31"/>
  <c r="AB11" i="31" s="1"/>
  <c r="AC11" i="31"/>
  <c r="AA11" i="31"/>
  <c r="AC9" i="31"/>
  <c r="AA9" i="31"/>
  <c r="Y8" i="31" l="1"/>
  <c r="I29" i="44"/>
  <c r="I21" i="44"/>
  <c r="I14" i="44"/>
  <c r="I28" i="44" s="1"/>
  <c r="X29" i="31"/>
  <c r="X20" i="31"/>
  <c r="X12" i="31"/>
  <c r="X28" i="31" s="1"/>
  <c r="U29" i="31"/>
  <c r="U20" i="31"/>
  <c r="U12" i="31"/>
  <c r="U8" i="31"/>
  <c r="I20" i="26"/>
  <c r="I20" i="19"/>
  <c r="U28" i="31" l="1"/>
  <c r="T22" i="31"/>
  <c r="T23" i="31"/>
  <c r="T24" i="31"/>
  <c r="T25" i="31"/>
  <c r="T26" i="31"/>
  <c r="T27" i="31"/>
  <c r="T21" i="31"/>
  <c r="R22" i="31"/>
  <c r="R23" i="31"/>
  <c r="R24" i="31"/>
  <c r="R26" i="31"/>
  <c r="R27" i="31"/>
  <c r="R21" i="31"/>
  <c r="P15" i="31"/>
  <c r="H16" i="21"/>
  <c r="F20" i="26"/>
  <c r="G19" i="19"/>
  <c r="H10" i="44"/>
  <c r="G11" i="44"/>
  <c r="G31" i="44"/>
  <c r="G30" i="44"/>
  <c r="P26" i="31"/>
  <c r="P11" i="31"/>
  <c r="T11" i="31"/>
  <c r="Q8" i="31"/>
  <c r="N8" i="31"/>
  <c r="M11" i="31"/>
  <c r="R25" i="31"/>
  <c r="D20" i="23"/>
  <c r="D19" i="19"/>
  <c r="E20" i="31"/>
  <c r="K14" i="31"/>
  <c r="J30" i="44"/>
  <c r="D30" i="44"/>
  <c r="D29" i="44" s="1"/>
  <c r="E29" i="44"/>
  <c r="C29" i="44"/>
  <c r="J27" i="44"/>
  <c r="G27" i="44"/>
  <c r="D27" i="44"/>
  <c r="G26" i="44"/>
  <c r="D26" i="44"/>
  <c r="J25" i="44"/>
  <c r="G25" i="44"/>
  <c r="D25" i="44"/>
  <c r="J24" i="44"/>
  <c r="G24" i="44"/>
  <c r="D24" i="44"/>
  <c r="J23" i="44"/>
  <c r="G23" i="44"/>
  <c r="D23" i="44"/>
  <c r="J22" i="44"/>
  <c r="G22" i="44"/>
  <c r="D22" i="44"/>
  <c r="H21" i="44"/>
  <c r="E21" i="44"/>
  <c r="C21" i="44"/>
  <c r="G20" i="44"/>
  <c r="D20" i="44"/>
  <c r="J19" i="44"/>
  <c r="G19" i="44"/>
  <c r="D19" i="44"/>
  <c r="J18" i="44"/>
  <c r="G18" i="44"/>
  <c r="D18" i="44"/>
  <c r="J17" i="44"/>
  <c r="G17" i="44"/>
  <c r="D17" i="44"/>
  <c r="J16" i="44"/>
  <c r="G16" i="44"/>
  <c r="D16" i="44"/>
  <c r="J15" i="44"/>
  <c r="G15" i="44"/>
  <c r="D15" i="44"/>
  <c r="H14" i="44"/>
  <c r="E14" i="44"/>
  <c r="C14" i="44"/>
  <c r="J13" i="44"/>
  <c r="G13" i="44"/>
  <c r="D13" i="44"/>
  <c r="J12" i="44"/>
  <c r="G12" i="44"/>
  <c r="D12" i="44"/>
  <c r="D10" i="44" s="1"/>
  <c r="E10" i="44"/>
  <c r="C10" i="44"/>
  <c r="C28" i="44" s="1"/>
  <c r="Z29" i="31"/>
  <c r="AC26" i="31"/>
  <c r="Y26" i="31"/>
  <c r="V26" i="31"/>
  <c r="AA26" i="31"/>
  <c r="D14" i="21"/>
  <c r="E18" i="21"/>
  <c r="M26" i="31"/>
  <c r="I22" i="31"/>
  <c r="C14" i="21"/>
  <c r="D26" i="31"/>
  <c r="G26" i="31"/>
  <c r="I26" i="31"/>
  <c r="K26" i="31"/>
  <c r="Y14" i="31"/>
  <c r="Z20" i="31"/>
  <c r="AC25" i="31"/>
  <c r="AA14" i="31"/>
  <c r="AA33" i="31"/>
  <c r="AC33" i="31"/>
  <c r="V33" i="31"/>
  <c r="AC32" i="31"/>
  <c r="AA32" i="31"/>
  <c r="Y32" i="31"/>
  <c r="V32" i="31"/>
  <c r="AC31" i="31"/>
  <c r="Y31" i="31"/>
  <c r="V31" i="31"/>
  <c r="AA31" i="31" s="1"/>
  <c r="AC30" i="31"/>
  <c r="AA30" i="31"/>
  <c r="Y30" i="31"/>
  <c r="V30" i="31"/>
  <c r="W29" i="31"/>
  <c r="V29" i="31" s="1"/>
  <c r="AC27" i="31"/>
  <c r="AA27" i="31"/>
  <c r="Y27" i="31"/>
  <c r="V27" i="31"/>
  <c r="AA25" i="31"/>
  <c r="Y25" i="31"/>
  <c r="V25" i="31"/>
  <c r="AC24" i="31"/>
  <c r="AA24" i="31"/>
  <c r="Y24" i="31"/>
  <c r="V24" i="31"/>
  <c r="AC23" i="31"/>
  <c r="AA23" i="31"/>
  <c r="Y23" i="31"/>
  <c r="V23" i="31"/>
  <c r="AC22" i="31"/>
  <c r="AA22" i="31"/>
  <c r="Y22" i="31"/>
  <c r="V22" i="31"/>
  <c r="AC21" i="31"/>
  <c r="AA21" i="31"/>
  <c r="Y21" i="31"/>
  <c r="V21" i="31"/>
  <c r="W20" i="31"/>
  <c r="V20" i="31" s="1"/>
  <c r="AC19" i="31"/>
  <c r="AA19" i="31"/>
  <c r="Y19" i="31"/>
  <c r="V19" i="31"/>
  <c r="AC18" i="31"/>
  <c r="AA18" i="31"/>
  <c r="Y18" i="31"/>
  <c r="V18" i="31"/>
  <c r="AC17" i="31"/>
  <c r="AA17" i="31"/>
  <c r="Y17" i="31"/>
  <c r="V17" i="31"/>
  <c r="AC16" i="31"/>
  <c r="AA16" i="31"/>
  <c r="Y16" i="31"/>
  <c r="V16" i="31"/>
  <c r="AC15" i="31"/>
  <c r="AA15" i="31"/>
  <c r="Y15" i="31"/>
  <c r="V15" i="31"/>
  <c r="AC13" i="31"/>
  <c r="AA13" i="31"/>
  <c r="Y13" i="31"/>
  <c r="AB13" i="31" s="1"/>
  <c r="V13" i="31"/>
  <c r="Z12" i="31"/>
  <c r="Y12" i="31" s="1"/>
  <c r="AC10" i="31"/>
  <c r="AC8" i="31" s="1"/>
  <c r="AA10" i="31"/>
  <c r="AA8" i="31" s="1"/>
  <c r="Y10" i="31"/>
  <c r="V10" i="31"/>
  <c r="Y9" i="31"/>
  <c r="V9" i="31"/>
  <c r="W8" i="31"/>
  <c r="M11" i="21"/>
  <c r="K10" i="23"/>
  <c r="K24" i="23"/>
  <c r="K22" i="23"/>
  <c r="K13" i="23"/>
  <c r="H13" i="23"/>
  <c r="H19" i="23"/>
  <c r="G19" i="23" s="1"/>
  <c r="G20" i="23"/>
  <c r="H24" i="23"/>
  <c r="G24" i="23" s="1"/>
  <c r="P14" i="31"/>
  <c r="O29" i="31"/>
  <c r="M32" i="31"/>
  <c r="T31" i="31"/>
  <c r="P31" i="31"/>
  <c r="M31" i="31"/>
  <c r="T30" i="31"/>
  <c r="R30" i="31"/>
  <c r="P30" i="31"/>
  <c r="M30" i="31"/>
  <c r="N29" i="31"/>
  <c r="P27" i="31"/>
  <c r="M27" i="31"/>
  <c r="P25" i="31"/>
  <c r="M25" i="31"/>
  <c r="P24" i="31"/>
  <c r="M24" i="31"/>
  <c r="P23" i="31"/>
  <c r="M23" i="31"/>
  <c r="P22" i="31"/>
  <c r="P21" i="31"/>
  <c r="M21" i="31"/>
  <c r="Q20" i="31"/>
  <c r="N20" i="31"/>
  <c r="T19" i="31"/>
  <c r="P19" i="31"/>
  <c r="S19" i="31" s="1"/>
  <c r="M19" i="31"/>
  <c r="T18" i="31"/>
  <c r="P18" i="31"/>
  <c r="M18" i="31"/>
  <c r="T17" i="31"/>
  <c r="P17" i="31"/>
  <c r="M17" i="31"/>
  <c r="T16" i="31"/>
  <c r="P16" i="31"/>
  <c r="M16" i="31"/>
  <c r="Q12" i="31"/>
  <c r="Q28" i="31" s="1"/>
  <c r="M15" i="31"/>
  <c r="S15" i="31" s="1"/>
  <c r="T14" i="31"/>
  <c r="T13" i="31"/>
  <c r="R13" i="31"/>
  <c r="P13" i="31"/>
  <c r="M13" i="31"/>
  <c r="N12" i="31"/>
  <c r="T10" i="31"/>
  <c r="P10" i="31"/>
  <c r="M10" i="31"/>
  <c r="T9" i="31"/>
  <c r="P9" i="31"/>
  <c r="M9" i="31"/>
  <c r="H22" i="23"/>
  <c r="G22" i="23"/>
  <c r="H10" i="23"/>
  <c r="D17" i="21"/>
  <c r="C17" i="21"/>
  <c r="E19" i="21"/>
  <c r="H19" i="21" s="1"/>
  <c r="J19" i="21" s="1"/>
  <c r="M19" i="21" s="1"/>
  <c r="O19" i="21" s="1"/>
  <c r="E15" i="21"/>
  <c r="H15" i="21" s="1"/>
  <c r="D16" i="19"/>
  <c r="G16" i="19"/>
  <c r="K32" i="31"/>
  <c r="K30" i="31"/>
  <c r="K22" i="31"/>
  <c r="K23" i="31"/>
  <c r="K24" i="31"/>
  <c r="K27" i="31"/>
  <c r="K21" i="31"/>
  <c r="K15" i="31"/>
  <c r="K16" i="31"/>
  <c r="K17" i="31"/>
  <c r="K18" i="31"/>
  <c r="K19" i="31"/>
  <c r="K13" i="31"/>
  <c r="K10" i="31"/>
  <c r="K9" i="31"/>
  <c r="I33" i="31"/>
  <c r="I32" i="31"/>
  <c r="I30" i="31"/>
  <c r="I23" i="31"/>
  <c r="I24" i="31"/>
  <c r="I25" i="31"/>
  <c r="I27" i="31"/>
  <c r="I21" i="31"/>
  <c r="I15" i="31"/>
  <c r="I16" i="31"/>
  <c r="I17" i="31"/>
  <c r="I18" i="31"/>
  <c r="I19" i="31"/>
  <c r="I13" i="31"/>
  <c r="I10" i="31"/>
  <c r="I9" i="31"/>
  <c r="G9" i="31"/>
  <c r="G10" i="31"/>
  <c r="G13" i="31"/>
  <c r="G14" i="31"/>
  <c r="G16" i="31"/>
  <c r="G17" i="31"/>
  <c r="G18" i="31"/>
  <c r="G19" i="31"/>
  <c r="G21" i="31"/>
  <c r="G22" i="31"/>
  <c r="G23" i="31"/>
  <c r="G24" i="31"/>
  <c r="G25" i="31"/>
  <c r="G27" i="31"/>
  <c r="G30" i="31"/>
  <c r="G31" i="31"/>
  <c r="G32" i="31"/>
  <c r="D9" i="31"/>
  <c r="D10" i="31"/>
  <c r="D13" i="31"/>
  <c r="D15" i="31"/>
  <c r="D16" i="31"/>
  <c r="D17" i="31"/>
  <c r="D18" i="31"/>
  <c r="D19" i="31"/>
  <c r="J19" i="31" s="1"/>
  <c r="D21" i="31"/>
  <c r="D23" i="31"/>
  <c r="D24" i="31"/>
  <c r="D27" i="31"/>
  <c r="J27" i="31" s="1"/>
  <c r="D30" i="31"/>
  <c r="D31" i="31"/>
  <c r="I31" i="31" s="1"/>
  <c r="D32" i="31"/>
  <c r="K31" i="31"/>
  <c r="H20" i="31"/>
  <c r="H12" i="31"/>
  <c r="E8" i="31"/>
  <c r="K8" i="31" s="1"/>
  <c r="F29" i="31"/>
  <c r="C29" i="31"/>
  <c r="C20" i="31"/>
  <c r="F20" i="31"/>
  <c r="F12" i="31"/>
  <c r="I14" i="31"/>
  <c r="F8" i="31"/>
  <c r="G8" i="31" s="1"/>
  <c r="C8" i="31"/>
  <c r="E24" i="23"/>
  <c r="E22" i="23"/>
  <c r="D22" i="23" s="1"/>
  <c r="E19" i="23"/>
  <c r="E13" i="23"/>
  <c r="E10" i="23"/>
  <c r="C24" i="23"/>
  <c r="C22" i="23"/>
  <c r="C19" i="23"/>
  <c r="C13" i="23"/>
  <c r="C10" i="23"/>
  <c r="C12" i="31"/>
  <c r="H20" i="26"/>
  <c r="G15" i="26"/>
  <c r="G12" i="26"/>
  <c r="G13" i="19"/>
  <c r="G12" i="19"/>
  <c r="G11" i="19"/>
  <c r="G25" i="23"/>
  <c r="G15" i="23"/>
  <c r="G26" i="23"/>
  <c r="G18" i="23"/>
  <c r="J27" i="23"/>
  <c r="J25" i="23"/>
  <c r="J23" i="23"/>
  <c r="J21" i="23"/>
  <c r="J18" i="23"/>
  <c r="J17" i="23"/>
  <c r="J16" i="23"/>
  <c r="J15" i="23"/>
  <c r="J14" i="23"/>
  <c r="J12" i="23"/>
  <c r="G19" i="26"/>
  <c r="G17" i="26"/>
  <c r="G16" i="26"/>
  <c r="G13" i="26"/>
  <c r="G21" i="23"/>
  <c r="G23" i="23"/>
  <c r="G17" i="23"/>
  <c r="G16" i="23"/>
  <c r="G14" i="23"/>
  <c r="G12" i="23"/>
  <c r="D18" i="26"/>
  <c r="D14" i="26"/>
  <c r="D12" i="26"/>
  <c r="D13" i="26"/>
  <c r="D15" i="26"/>
  <c r="D16" i="26"/>
  <c r="D17" i="26"/>
  <c r="D19" i="26"/>
  <c r="D11" i="26"/>
  <c r="C20" i="26"/>
  <c r="D23" i="23"/>
  <c r="D25" i="23"/>
  <c r="D26" i="23"/>
  <c r="D27" i="23"/>
  <c r="D21" i="23"/>
  <c r="D12" i="23"/>
  <c r="D14" i="23"/>
  <c r="D15" i="23"/>
  <c r="D16" i="23"/>
  <c r="D17" i="23"/>
  <c r="D18" i="23"/>
  <c r="D11" i="19"/>
  <c r="C20" i="19"/>
  <c r="C11" i="21" s="1"/>
  <c r="D17" i="19"/>
  <c r="D15" i="19"/>
  <c r="D14" i="19"/>
  <c r="D13" i="19"/>
  <c r="D12" i="19"/>
  <c r="E20" i="26"/>
  <c r="D11" i="23"/>
  <c r="J11" i="23"/>
  <c r="G27" i="23"/>
  <c r="G18" i="26"/>
  <c r="G14" i="26"/>
  <c r="G18" i="19"/>
  <c r="G17" i="19"/>
  <c r="G15" i="19"/>
  <c r="G14" i="19"/>
  <c r="H20" i="19"/>
  <c r="G15" i="31"/>
  <c r="D22" i="31"/>
  <c r="J16" i="31"/>
  <c r="M14" i="31"/>
  <c r="T15" i="31"/>
  <c r="M22" i="31"/>
  <c r="V14" i="31"/>
  <c r="AC14" i="31"/>
  <c r="W12" i="31"/>
  <c r="AA29" i="31"/>
  <c r="Y33" i="31"/>
  <c r="M8" i="31"/>
  <c r="R29" i="31"/>
  <c r="AB10" i="31" l="1"/>
  <c r="AB9" i="31"/>
  <c r="M13" i="21"/>
  <c r="H28" i="44"/>
  <c r="P29" i="31"/>
  <c r="G21" i="44"/>
  <c r="G29" i="44"/>
  <c r="G10" i="44"/>
  <c r="J21" i="31"/>
  <c r="J9" i="31"/>
  <c r="S21" i="31"/>
  <c r="S30" i="31"/>
  <c r="J26" i="31"/>
  <c r="N28" i="31"/>
  <c r="M28" i="31" s="1"/>
  <c r="S14" i="31"/>
  <c r="F28" i="31"/>
  <c r="J18" i="31"/>
  <c r="J13" i="31"/>
  <c r="T12" i="31"/>
  <c r="S16" i="31"/>
  <c r="S17" i="31"/>
  <c r="S18" i="31"/>
  <c r="P12" i="31"/>
  <c r="J22" i="31"/>
  <c r="S24" i="31"/>
  <c r="S27" i="31"/>
  <c r="J17" i="31"/>
  <c r="J10" i="31"/>
  <c r="S9" i="31"/>
  <c r="S10" i="31"/>
  <c r="T29" i="31"/>
  <c r="S32" i="31"/>
  <c r="P8" i="31"/>
  <c r="S8" i="31" s="1"/>
  <c r="D13" i="23"/>
  <c r="G13" i="23"/>
  <c r="G10" i="23"/>
  <c r="K20" i="31"/>
  <c r="D24" i="23"/>
  <c r="H18" i="21"/>
  <c r="J18" i="21" s="1"/>
  <c r="M18" i="21" s="1"/>
  <c r="D10" i="23"/>
  <c r="E28" i="44"/>
  <c r="D14" i="44"/>
  <c r="G12" i="31"/>
  <c r="J23" i="31"/>
  <c r="G20" i="31"/>
  <c r="I29" i="31"/>
  <c r="J24" i="31"/>
  <c r="J15" i="31"/>
  <c r="J10" i="44"/>
  <c r="AB14" i="31"/>
  <c r="AC12" i="31"/>
  <c r="AB22" i="31"/>
  <c r="J21" i="44"/>
  <c r="AB16" i="31"/>
  <c r="AB17" i="31"/>
  <c r="AB18" i="31"/>
  <c r="AB19" i="31"/>
  <c r="AB33" i="31"/>
  <c r="AB23" i="31"/>
  <c r="AB25" i="31"/>
  <c r="AB31" i="31"/>
  <c r="J31" i="31"/>
  <c r="S13" i="31"/>
  <c r="P28" i="31"/>
  <c r="AC29" i="31"/>
  <c r="R12" i="31"/>
  <c r="R28" i="31" s="1"/>
  <c r="I12" i="31"/>
  <c r="H28" i="31"/>
  <c r="J32" i="31"/>
  <c r="K25" i="31"/>
  <c r="S23" i="31"/>
  <c r="S25" i="31"/>
  <c r="AB32" i="31"/>
  <c r="Y29" i="31"/>
  <c r="AB29" i="31" s="1"/>
  <c r="M29" i="31"/>
  <c r="P20" i="31"/>
  <c r="T8" i="31"/>
  <c r="D25" i="31"/>
  <c r="J25" i="31" s="1"/>
  <c r="Z28" i="31"/>
  <c r="Y28" i="31" s="1"/>
  <c r="AB21" i="31"/>
  <c r="AB27" i="31"/>
  <c r="AB26" i="31"/>
  <c r="H14" i="21"/>
  <c r="E14" i="21"/>
  <c r="D20" i="26"/>
  <c r="G20" i="19"/>
  <c r="I11" i="21" s="1"/>
  <c r="F20" i="19"/>
  <c r="H11" i="21" s="1"/>
  <c r="T20" i="31"/>
  <c r="M20" i="31"/>
  <c r="D33" i="31"/>
  <c r="M12" i="31"/>
  <c r="J15" i="21"/>
  <c r="M15" i="21" s="1"/>
  <c r="M14" i="21" s="1"/>
  <c r="S22" i="31"/>
  <c r="E12" i="31"/>
  <c r="J30" i="31"/>
  <c r="I8" i="31"/>
  <c r="J22" i="23"/>
  <c r="H17" i="21"/>
  <c r="H13" i="21" s="1"/>
  <c r="AA12" i="31"/>
  <c r="AA28" i="31" s="1"/>
  <c r="AB24" i="31"/>
  <c r="D28" i="44"/>
  <c r="G14" i="44"/>
  <c r="D21" i="44"/>
  <c r="D18" i="19"/>
  <c r="D20" i="19" s="1"/>
  <c r="D11" i="21" s="1"/>
  <c r="E11" i="21" s="1"/>
  <c r="G11" i="21" s="1"/>
  <c r="E20" i="19"/>
  <c r="R20" i="31"/>
  <c r="V12" i="31"/>
  <c r="AB12" i="31" s="1"/>
  <c r="G20" i="26"/>
  <c r="C28" i="23"/>
  <c r="C10" i="21" s="1"/>
  <c r="C12" i="21" s="1"/>
  <c r="E28" i="23"/>
  <c r="C28" i="31"/>
  <c r="D8" i="31"/>
  <c r="J8" i="31" s="1"/>
  <c r="R31" i="31"/>
  <c r="S31" i="31"/>
  <c r="Y20" i="31"/>
  <c r="AB20" i="31" s="1"/>
  <c r="AC20" i="31"/>
  <c r="I20" i="31"/>
  <c r="E17" i="21"/>
  <c r="E13" i="21" s="1"/>
  <c r="D14" i="31"/>
  <c r="J14" i="31" s="1"/>
  <c r="E29" i="31"/>
  <c r="K28" i="23"/>
  <c r="W28" i="31"/>
  <c r="V8" i="31"/>
  <c r="AB15" i="31"/>
  <c r="AA20" i="31"/>
  <c r="AB30" i="31"/>
  <c r="D20" i="31"/>
  <c r="S26" i="31"/>
  <c r="J31" i="44"/>
  <c r="J29" i="44" s="1"/>
  <c r="J20" i="44"/>
  <c r="J14" i="44" s="1"/>
  <c r="H29" i="44"/>
  <c r="I28" i="23"/>
  <c r="M10" i="21" s="1"/>
  <c r="D19" i="23"/>
  <c r="H28" i="23"/>
  <c r="J28" i="23" l="1"/>
  <c r="G28" i="23"/>
  <c r="I10" i="21" s="1"/>
  <c r="J10" i="21" s="1"/>
  <c r="K10" i="21" s="1"/>
  <c r="G28" i="44"/>
  <c r="S29" i="31"/>
  <c r="S12" i="31"/>
  <c r="G28" i="31"/>
  <c r="S20" i="31"/>
  <c r="T28" i="31"/>
  <c r="H12" i="21"/>
  <c r="D28" i="23"/>
  <c r="D10" i="21" s="1"/>
  <c r="O17" i="21"/>
  <c r="M17" i="21"/>
  <c r="J17" i="21"/>
  <c r="I17" i="21" s="1"/>
  <c r="O15" i="21"/>
  <c r="J20" i="31"/>
  <c r="AB8" i="31"/>
  <c r="I28" i="31"/>
  <c r="S28" i="31"/>
  <c r="J11" i="21"/>
  <c r="K11" i="21" s="1"/>
  <c r="F11" i="21"/>
  <c r="E28" i="31"/>
  <c r="D12" i="31"/>
  <c r="J12" i="31" s="1"/>
  <c r="K12" i="31"/>
  <c r="D29" i="31"/>
  <c r="AC28" i="31"/>
  <c r="V28" i="31"/>
  <c r="AB28" i="31" s="1"/>
  <c r="J14" i="21"/>
  <c r="M12" i="21"/>
  <c r="N10" i="21"/>
  <c r="O10" i="21" l="1"/>
  <c r="P10" i="21" s="1"/>
  <c r="N12" i="21"/>
  <c r="E10" i="21"/>
  <c r="F10" i="21" s="1"/>
  <c r="D12" i="21"/>
  <c r="J13" i="21"/>
  <c r="N17" i="21"/>
  <c r="E12" i="21"/>
  <c r="J12" i="21"/>
  <c r="K28" i="31"/>
  <c r="D28" i="31"/>
  <c r="J28" i="31" s="1"/>
  <c r="J21" i="21" l="1"/>
  <c r="K20" i="19"/>
  <c r="J20" i="19"/>
  <c r="N11" i="21" s="1"/>
  <c r="O11" i="21" s="1"/>
  <c r="O12" i="21" l="1"/>
  <c r="P11" i="21"/>
  <c r="K33" i="31"/>
  <c r="H29" i="31"/>
  <c r="K29" i="31" s="1"/>
  <c r="J33" i="31"/>
  <c r="G29" i="31" l="1"/>
  <c r="J29" i="31" s="1"/>
  <c r="O14" i="21"/>
  <c r="O13" i="21"/>
  <c r="N14" i="21"/>
  <c r="K20" i="26"/>
  <c r="J20" i="26"/>
  <c r="J19" i="26"/>
  <c r="O21" i="21" l="1"/>
</calcChain>
</file>

<file path=xl/sharedStrings.xml><?xml version="1.0" encoding="utf-8"?>
<sst xmlns="http://schemas.openxmlformats.org/spreadsheetml/2006/main" count="338" uniqueCount="144">
  <si>
    <t>Nenodokļu ieņēmumi</t>
  </si>
  <si>
    <t>Nodokļu ieņēmumi</t>
  </si>
  <si>
    <t>1.0.</t>
  </si>
  <si>
    <t>2.0.</t>
  </si>
  <si>
    <t>3.0.</t>
  </si>
  <si>
    <t>5.0.</t>
  </si>
  <si>
    <t>Maksas pakalpojumi un citi pašu ieņēmumi</t>
  </si>
  <si>
    <t>Transferti</t>
  </si>
  <si>
    <t>Vispārējie valdības dienesti</t>
  </si>
  <si>
    <t>Sabiedriskā kārtība un drošība</t>
  </si>
  <si>
    <t>Ekonomiskā darbība</t>
  </si>
  <si>
    <t>Vides aizsardzība</t>
  </si>
  <si>
    <t>Pašvaldības teritoriju un mājokļu apsaimniekošana</t>
  </si>
  <si>
    <t>Atpūta, kultūra un sports</t>
  </si>
  <si>
    <t>Izglītība</t>
  </si>
  <si>
    <t>Sociālā aizsardzība</t>
  </si>
  <si>
    <t>Pavisam kopā izdevumi</t>
  </si>
  <si>
    <t>Ieņēmumi</t>
  </si>
  <si>
    <t>Izdevumi</t>
  </si>
  <si>
    <t>Finansēšana</t>
  </si>
  <si>
    <t>Aizņēmumi</t>
  </si>
  <si>
    <t xml:space="preserve">Jelgavas novada pašvaldības </t>
  </si>
  <si>
    <t>Grozījumi (+;-)</t>
  </si>
  <si>
    <t>Ieņēmumu pārsniegums (+)
vai deficīts(-)</t>
  </si>
  <si>
    <t>1.pielikums</t>
  </si>
  <si>
    <t>2.pielikums</t>
  </si>
  <si>
    <t>3.pielikums</t>
  </si>
  <si>
    <t>4.pielikums</t>
  </si>
  <si>
    <t>Grozījumi
 (+;-)</t>
  </si>
  <si>
    <t>10.000</t>
  </si>
  <si>
    <t>Grozījumi kopā
 (+;-)</t>
  </si>
  <si>
    <t>Subsīdijas un dotācijas</t>
  </si>
  <si>
    <t>t.sk.Ziedojumi un dāvinājumi, kas saņemti no juridiskajām personām</t>
  </si>
  <si>
    <t>t.sk.Ziedojumi un dāvinājumi, kas saņemti no fiziskajām personām</t>
  </si>
  <si>
    <t>01.000</t>
  </si>
  <si>
    <t>06.000</t>
  </si>
  <si>
    <t>Pašvaldības teritoriju un mājokļa apsaimniekošana</t>
  </si>
  <si>
    <t>08.000</t>
  </si>
  <si>
    <t>09.000</t>
  </si>
  <si>
    <t>Jelgavas novada pašvaldības</t>
  </si>
  <si>
    <t>1000</t>
  </si>
  <si>
    <t>Atlīdzība</t>
  </si>
  <si>
    <t>2000</t>
  </si>
  <si>
    <t>Preces un pakalpojumi</t>
  </si>
  <si>
    <t>3000</t>
  </si>
  <si>
    <t>4000</t>
  </si>
  <si>
    <t>Procentu izdevumi</t>
  </si>
  <si>
    <t>5000</t>
  </si>
  <si>
    <t>Pamatkapitāla veidošana</t>
  </si>
  <si>
    <t>6000</t>
  </si>
  <si>
    <t>Sociālie pabalsti</t>
  </si>
  <si>
    <t>7000</t>
  </si>
  <si>
    <t>Uzturēšanas izdevumu transferti, pašu resursu maksājumi, starptautiskā sadarbība</t>
  </si>
  <si>
    <t>8000</t>
  </si>
  <si>
    <t>Dažādi izdevumi, kas veidojas pēc uzkrāšanas principa un nav klasificēti iepriekš</t>
  </si>
  <si>
    <t>9000</t>
  </si>
  <si>
    <t>Kapitālo izdevumu transferti</t>
  </si>
  <si>
    <t>03.000</t>
  </si>
  <si>
    <t>04.000</t>
  </si>
  <si>
    <t>05.000</t>
  </si>
  <si>
    <t>Pieprasījuma noguldījumi perioda sākumā</t>
  </si>
  <si>
    <t>Pieprasījuma noguldījumi perioda beigās</t>
  </si>
  <si>
    <t>Ieņēmumu pārsniegums (+)
vai deficīts (-)</t>
  </si>
  <si>
    <t>Saņemtie aizņēmumi</t>
  </si>
  <si>
    <t>Saņemto aizņēmumu atmaksa</t>
  </si>
  <si>
    <t>Naudas līdzekļi un noguldījumi</t>
  </si>
  <si>
    <t xml:space="preserve">Jelgavas novada pašvaldības                              </t>
  </si>
  <si>
    <t>1.0.0.0.</t>
  </si>
  <si>
    <t>Ienākuma nodokļi</t>
  </si>
  <si>
    <t>4.0.0.0.</t>
  </si>
  <si>
    <t>Īpašuma nodokļi</t>
  </si>
  <si>
    <t>8.0.0.0.</t>
  </si>
  <si>
    <t>Ieņēmumi no uzņēmējdarbības un īpašuma</t>
  </si>
  <si>
    <t>9.0.0.0.</t>
  </si>
  <si>
    <t>Valsts (pašvaldību) nodevas un kancelejas nodevas</t>
  </si>
  <si>
    <t>10.0.0.0.</t>
  </si>
  <si>
    <t>Naudas sodi un sankcijas</t>
  </si>
  <si>
    <t>12.0.0.0.</t>
  </si>
  <si>
    <t>Pārējie nenodokļu ieņēmumi</t>
  </si>
  <si>
    <t>13.0.0.0.</t>
  </si>
  <si>
    <t>Ieņēmumi no valsts (pašvaldību) īpašuma iznomāšanas, pārdošanas un no nodokļu pamatparāda kapitalizācijas</t>
  </si>
  <si>
    <t>21.3.0.0.</t>
  </si>
  <si>
    <t>Ieņēmumi no budžeta iestāžu sniegtajiem maksas pakalpojumiem un citi pašu ieņēmumi</t>
  </si>
  <si>
    <t>21.4.0.0.</t>
  </si>
  <si>
    <t>Pārējie 21.3.0.0.grupā neklasificētie budžeta iestāžu ieņēmumi par budžeta iestāžu sniegtajiem maksas pakalpojumiem un citi pašu ieņēmumi</t>
  </si>
  <si>
    <t>4.0.</t>
  </si>
  <si>
    <t>Ārvalstu finanšu palīdzība</t>
  </si>
  <si>
    <t>21.1.0.0.</t>
  </si>
  <si>
    <t>Budžeta iestādes ieņēmumi no ārvalstu finanšu palīdzības</t>
  </si>
  <si>
    <t>17.0.0.0.</t>
  </si>
  <si>
    <t>No valsts budžeta daļēji finansēto atvasināto publisko personu un budžeta nefinansēto iestāžu transferti</t>
  </si>
  <si>
    <t>18.0.0.0.</t>
  </si>
  <si>
    <t>Valsts budžeta transferti</t>
  </si>
  <si>
    <t>19.0.0.0.</t>
  </si>
  <si>
    <t>Pašvaldību budžetu transferti</t>
  </si>
  <si>
    <t>Kopā ieņēmumi</t>
  </si>
  <si>
    <t>7.pielikums</t>
  </si>
  <si>
    <t>5.0.0.0.</t>
  </si>
  <si>
    <t>Nodokļi par pakalpojumiem un precēm</t>
  </si>
  <si>
    <t>Izdevumi atbilstoši funkcionālajām kategorijām</t>
  </si>
  <si>
    <t>Izdevumi atbilstoši ekonomiskajām kategorijām</t>
  </si>
  <si>
    <t>8.pielikums</t>
  </si>
  <si>
    <t>23.400</t>
  </si>
  <si>
    <t>23.500</t>
  </si>
  <si>
    <t>07.000</t>
  </si>
  <si>
    <t>Veselība</t>
  </si>
  <si>
    <t>Sociālie pabalsti (t.skaitā maksājumi iedzīvotājiem un kompensācijas)</t>
  </si>
  <si>
    <t>saistošajiem noteikumiem Nr.11</t>
  </si>
  <si>
    <t>21.0.0.0.</t>
  </si>
  <si>
    <t>Budžeta iestāžu ieņēmumi</t>
  </si>
  <si>
    <t>19.100</t>
  </si>
  <si>
    <t>Pašvaldības budžeta iekšējie transferti starp vienas pašvaldības budžeta veidiem</t>
  </si>
  <si>
    <t>saistošajiem noteikumiem Nr.5</t>
  </si>
  <si>
    <t>Speciālā budžeta ieņēmumu un izdevumu kopsavilkums 2017.gadam</t>
  </si>
  <si>
    <t>Jelgavas novada pašvaldības 2017.gada 24.maija</t>
  </si>
  <si>
    <t>Apstiprināts
 Autoceļu fonds 31.01.2017.</t>
  </si>
  <si>
    <t>Apstiprināts
Autoceļu fonds 24.05.2017.</t>
  </si>
  <si>
    <t>Apstiprināts
Dabas resursu nodoklis
31.01.2017.</t>
  </si>
  <si>
    <t>Apstiprināts
Dabas resursu nodoklis 24.05.2017.</t>
  </si>
  <si>
    <t>Apstiprināts budžets KOPĀ
31.01.2017.</t>
  </si>
  <si>
    <t>Apstiprināts budžets KOPĀ 24.05.2017.</t>
  </si>
  <si>
    <t>Apstiprināts budžets 31.01.2017.</t>
  </si>
  <si>
    <t>Apstiprināts budžets 24.05.2017.</t>
  </si>
  <si>
    <t>Ziedojumu un dāvinājumu ieņēmumu un izdevumu kopsavilkums 2017.gadam</t>
  </si>
  <si>
    <t>Pamatbudžeta ieņēmumu kopsavilkums 2017.gadam</t>
  </si>
  <si>
    <t>Pamatbudžeta izdevumu kopsavilkums atbilstoši funkcionālajām kategorijām 2017.gadam</t>
  </si>
  <si>
    <t>Pamatbudžeta izdevumu kopsavilkums atbilstoši ekonomiskajām kategorijām 2017.gadam</t>
  </si>
  <si>
    <t xml:space="preserve">Pamatbudžeta ieņēmumu un izdevumu kopsavilkums 2017.gadam                                         </t>
  </si>
  <si>
    <t>Izpilddirektors</t>
  </si>
  <si>
    <t>I.Romānovs</t>
  </si>
  <si>
    <t>Sagatavoja B.Cirmane, 63012555</t>
  </si>
  <si>
    <t>Apstiprināts budžets 25.10.2017.</t>
  </si>
  <si>
    <t>Apstiprināts
Autoceļu fonds 25.10.2017.</t>
  </si>
  <si>
    <t>Apstiprināts
Dabas resursu nodoklis 25.10.2017.</t>
  </si>
  <si>
    <t>Apstiprināts budžets KOPĀ
24.05.2017.</t>
  </si>
  <si>
    <t>Apstiprināts budžets KOPĀ 25.10.2017.</t>
  </si>
  <si>
    <t>Jelgavas novada pašvaldības 2017.gada 25.oktobra</t>
  </si>
  <si>
    <t>saistošajiem noteikumiem Nr.17</t>
  </si>
  <si>
    <t>Jelgavas novada pašvaldības 2017.gada 28.decembra</t>
  </si>
  <si>
    <t>Grozījumi 28.12.2017.</t>
  </si>
  <si>
    <t>Apstiprināts
Autoceļu fonds 28.12.2017.</t>
  </si>
  <si>
    <t>Apstiprināts
Dabas resursu nodoklis 28.12.2017.</t>
  </si>
  <si>
    <t>Apstiprināts budžets KOPĀ 28.12.2017.</t>
  </si>
  <si>
    <t>Apstiprināts budžets 28.12.2017.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</si>
</sst>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Ls&quot;\ * #,##0.00_-;\-&quot;Ls&quot;\ * #,##0.00_-;_-&quot;Ls&quot;\ * &quot;-&quot;??_-;_-@_-"/>
    <numFmt numFmtId="43" formatCode="_-* #,##0.00_-;\-* #,##0.00_-;_-* &quot;-&quot;??_-;_-@_-"/>
    <numFmt numFmtId="164" formatCode="#,##0.000"/>
    <numFmt numFmtId="165" formatCode="#,##0.0000"/>
    <numFmt numFmtId="166" formatCode="#,##0_ ;[Red]\-#,##0\ "/>
    <numFmt numFmtId="167" formatCode="_-* #,##0.00_-;\-* #,##0.00_-;_-* \-??_-;_-@_-"/>
    <numFmt numFmtId="168" formatCode="0\.0"/>
    <numFmt numFmtId="169" formatCode="_-&quot;Ls &quot;* #,##0.00_-;&quot;-Ls &quot;* #,##0.00_-;_-&quot;Ls &quot;* \-??_-;_-@_-"/>
    <numFmt numFmtId="170" formatCode="_-* #,##0.00\ _L_s_-;\-* #,##0.00\ _L_s_-;_-* &quot;-&quot;??\ _L_s_-;_-@_-"/>
  </numFmts>
  <fonts count="72">
    <font>
      <sz val="10"/>
      <name val="Arial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 Baltic"/>
      <charset val="186"/>
    </font>
    <font>
      <sz val="8"/>
      <color indexed="10"/>
      <name val="Tahoma"/>
      <family val="2"/>
      <charset val="186"/>
    </font>
    <font>
      <sz val="11"/>
      <color indexed="8"/>
      <name val="Calibri"/>
      <family val="2"/>
      <charset val="186"/>
    </font>
    <font>
      <sz val="12"/>
      <color indexed="8"/>
      <name val="Times New Roman"/>
      <family val="2"/>
      <charset val="186"/>
    </font>
    <font>
      <sz val="11"/>
      <color indexed="20"/>
      <name val="Calibri"/>
      <family val="2"/>
      <charset val="186"/>
    </font>
    <font>
      <b/>
      <sz val="12"/>
      <color indexed="52"/>
      <name val="Times New Roman"/>
      <family val="2"/>
      <charset val="186"/>
    </font>
    <font>
      <sz val="11"/>
      <color indexed="8"/>
      <name val="Calibri"/>
      <family val="2"/>
    </font>
    <font>
      <b/>
      <sz val="18"/>
      <color indexed="56"/>
      <name val="Cambria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9"/>
      <name val="Times New Roman"/>
      <family val="1"/>
      <charset val="186"/>
    </font>
    <font>
      <sz val="10"/>
      <name val="BaltHelvetica"/>
    </font>
    <font>
      <sz val="10"/>
      <name val="BaltGaramond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2"/>
      <color rgb="FFFA7D00"/>
      <name val="Times New Roman"/>
      <family val="2"/>
      <charset val="186"/>
    </font>
    <font>
      <b/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u/>
      <sz val="10"/>
      <color theme="10"/>
      <name val="Arial"/>
      <family val="2"/>
      <charset val="186"/>
    </font>
    <font>
      <sz val="12"/>
      <color rgb="FF3F3F76"/>
      <name val="Times New Roman"/>
      <family val="2"/>
      <charset val="186"/>
    </font>
    <font>
      <sz val="11"/>
      <color rgb="FF3F3F76"/>
      <name val="Calibri"/>
      <family val="2"/>
      <charset val="186"/>
      <scheme val="minor"/>
    </font>
    <font>
      <sz val="11"/>
      <color rgb="FF3F3F76"/>
      <name val="Calibri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9C6500"/>
      <name val="Times New Roman"/>
      <family val="2"/>
      <charset val="186"/>
    </font>
    <font>
      <sz val="11"/>
      <color theme="1"/>
      <name val="Times New Roman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name val="Times New Roman"/>
      <family val="1"/>
      <charset val="186"/>
    </font>
  </fonts>
  <fills count="7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2">
    <xf numFmtId="0" fontId="0" fillId="0" borderId="0"/>
    <xf numFmtId="0" fontId="13" fillId="3" borderId="0" applyNumberFormat="0" applyBorder="0" applyAlignment="0" applyProtection="0"/>
    <xf numFmtId="0" fontId="40" fillId="36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13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13" fillId="5" borderId="0" applyNumberFormat="0" applyBorder="0" applyAlignment="0" applyProtection="0"/>
    <xf numFmtId="0" fontId="40" fillId="37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3" fillId="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3" fillId="7" borderId="0" applyNumberFormat="0" applyBorder="0" applyAlignment="0" applyProtection="0"/>
    <xf numFmtId="0" fontId="40" fillId="38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3" fillId="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3" fillId="9" borderId="0" applyNumberFormat="0" applyBorder="0" applyAlignment="0" applyProtection="0"/>
    <xf numFmtId="0" fontId="40" fillId="3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3" fillId="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3" fillId="11" borderId="0" applyNumberFormat="0" applyBorder="0" applyAlignment="0" applyProtection="0"/>
    <xf numFmtId="0" fontId="40" fillId="4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3" fillId="11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3" fillId="13" borderId="0" applyNumberFormat="0" applyBorder="0" applyAlignment="0" applyProtection="0"/>
    <xf numFmtId="0" fontId="40" fillId="4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3" fillId="1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3" fillId="15" borderId="0" applyNumberFormat="0" applyBorder="0" applyAlignment="0" applyProtection="0"/>
    <xf numFmtId="0" fontId="40" fillId="42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3" fillId="15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3" fillId="17" borderId="0" applyNumberFormat="0" applyBorder="0" applyAlignment="0" applyProtection="0"/>
    <xf numFmtId="0" fontId="40" fillId="4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3" fillId="1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3" fillId="19" borderId="0" applyNumberFormat="0" applyBorder="0" applyAlignment="0" applyProtection="0"/>
    <xf numFmtId="0" fontId="40" fillId="44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3" fillId="19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3" fillId="9" borderId="0" applyNumberFormat="0" applyBorder="0" applyAlignment="0" applyProtection="0"/>
    <xf numFmtId="0" fontId="40" fillId="45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3" fillId="9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3" fillId="15" borderId="0" applyNumberFormat="0" applyBorder="0" applyAlignment="0" applyProtection="0"/>
    <xf numFmtId="0" fontId="40" fillId="46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3" fillId="1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13" fillId="21" borderId="0" applyNumberFormat="0" applyBorder="0" applyAlignment="0" applyProtection="0"/>
    <xf numFmtId="0" fontId="40" fillId="4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3" fillId="2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0" fillId="22" borderId="0" applyNumberFormat="0" applyBorder="0" applyAlignment="0" applyProtection="0"/>
    <xf numFmtId="0" fontId="41" fillId="4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41" fillId="49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41" fillId="50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41" fillId="51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41" fillId="52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1" fillId="5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1" fillId="54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41" fillId="55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41" fillId="56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20" fillId="28" borderId="0" applyNumberFormat="0" applyBorder="0" applyAlignment="0" applyProtection="0"/>
    <xf numFmtId="0" fontId="20" fillId="23" borderId="0" applyNumberFormat="0" applyBorder="0" applyAlignment="0" applyProtection="0"/>
    <xf numFmtId="0" fontId="41" fillId="57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41" fillId="58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20" fillId="24" borderId="0" applyNumberFormat="0" applyBorder="0" applyAlignment="0" applyProtection="0"/>
    <xf numFmtId="0" fontId="20" fillId="29" borderId="0" applyNumberFormat="0" applyBorder="0" applyAlignment="0" applyProtection="0"/>
    <xf numFmtId="0" fontId="41" fillId="5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20" fillId="29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42" fillId="60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43" fillId="61" borderId="20" applyNumberFormat="0" applyAlignment="0" applyProtection="0"/>
    <xf numFmtId="0" fontId="16" fillId="30" borderId="1" applyNumberFormat="0" applyAlignment="0" applyProtection="0"/>
    <xf numFmtId="0" fontId="43" fillId="61" borderId="20" applyNumberFormat="0" applyAlignment="0" applyProtection="0"/>
    <xf numFmtId="0" fontId="43" fillId="61" borderId="20" applyNumberFormat="0" applyAlignment="0" applyProtection="0"/>
    <xf numFmtId="0" fontId="16" fillId="30" borderId="1" applyNumberFormat="0" applyAlignment="0" applyProtection="0"/>
    <xf numFmtId="0" fontId="21" fillId="30" borderId="1" applyNumberFormat="0" applyAlignment="0" applyProtection="0"/>
    <xf numFmtId="0" fontId="16" fillId="30" borderId="1" applyNumberFormat="0" applyAlignment="0" applyProtection="0"/>
    <xf numFmtId="0" fontId="16" fillId="30" borderId="1" applyNumberFormat="0" applyAlignment="0" applyProtection="0"/>
    <xf numFmtId="0" fontId="16" fillId="30" borderId="1" applyNumberFormat="0" applyAlignment="0" applyProtection="0"/>
    <xf numFmtId="0" fontId="44" fillId="61" borderId="20" applyNumberFormat="0" applyAlignment="0" applyProtection="0"/>
    <xf numFmtId="0" fontId="43" fillId="61" borderId="20" applyNumberFormat="0" applyAlignment="0" applyProtection="0"/>
    <xf numFmtId="0" fontId="21" fillId="30" borderId="1" applyNumberFormat="0" applyAlignment="0" applyProtection="0"/>
    <xf numFmtId="0" fontId="43" fillId="61" borderId="20" applyNumberFormat="0" applyAlignment="0" applyProtection="0"/>
    <xf numFmtId="0" fontId="22" fillId="31" borderId="2" applyNumberFormat="0" applyAlignment="0" applyProtection="0"/>
    <xf numFmtId="0" fontId="45" fillId="62" borderId="21" applyNumberFormat="0" applyAlignment="0" applyProtection="0"/>
    <xf numFmtId="0" fontId="22" fillId="31" borderId="2" applyNumberFormat="0" applyAlignment="0" applyProtection="0"/>
    <xf numFmtId="0" fontId="22" fillId="31" borderId="2" applyNumberFormat="0" applyAlignment="0" applyProtection="0"/>
    <xf numFmtId="0" fontId="45" fillId="62" borderId="21" applyNumberFormat="0" applyAlignment="0" applyProtection="0"/>
    <xf numFmtId="0" fontId="45" fillId="62" borderId="21" applyNumberFormat="0" applyAlignment="0" applyProtection="0"/>
    <xf numFmtId="0" fontId="45" fillId="62" borderId="21" applyNumberFormat="0" applyAlignment="0" applyProtection="0"/>
    <xf numFmtId="0" fontId="22" fillId="31" borderId="2" applyNumberFormat="0" applyAlignment="0" applyProtection="0"/>
    <xf numFmtId="43" fontId="6" fillId="0" borderId="0" applyFont="0" applyFill="0" applyBorder="0" applyAlignment="0" applyProtection="0"/>
    <xf numFmtId="167" fontId="11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6" fillId="0" borderId="0" applyFill="0" applyBorder="0" applyAlignment="0" applyProtection="0"/>
    <xf numFmtId="169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47" fillId="63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24" fillId="7" borderId="0" applyNumberFormat="0" applyBorder="0" applyAlignment="0" applyProtection="0"/>
    <xf numFmtId="0" fontId="25" fillId="0" borderId="3" applyNumberFormat="0" applyFill="0" applyAlignment="0" applyProtection="0"/>
    <xf numFmtId="0" fontId="48" fillId="0" borderId="22" applyNumberFormat="0" applyFill="0" applyAlignment="0" applyProtection="0"/>
    <xf numFmtId="0" fontId="25" fillId="0" borderId="3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48" fillId="0" borderId="2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49" fillId="0" borderId="23" applyNumberFormat="0" applyFill="0" applyAlignment="0" applyProtection="0"/>
    <xf numFmtId="0" fontId="26" fillId="0" borderId="4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50" fillId="0" borderId="24" applyNumberFormat="0" applyFill="0" applyAlignment="0" applyProtection="0"/>
    <xf numFmtId="0" fontId="27" fillId="0" borderId="5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8" fillId="13" borderId="1" applyNumberFormat="0" applyAlignment="0" applyProtection="0"/>
    <xf numFmtId="0" fontId="53" fillId="64" borderId="20" applyNumberFormat="0" applyAlignment="0" applyProtection="0"/>
    <xf numFmtId="0" fontId="28" fillId="13" borderId="1" applyNumberFormat="0" applyAlignment="0" applyProtection="0"/>
    <xf numFmtId="0" fontId="28" fillId="13" borderId="1" applyNumberFormat="0" applyAlignment="0" applyProtection="0"/>
    <xf numFmtId="0" fontId="53" fillId="64" borderId="20" applyNumberFormat="0" applyAlignment="0" applyProtection="0"/>
    <xf numFmtId="0" fontId="53" fillId="64" borderId="20" applyNumberFormat="0" applyAlignment="0" applyProtection="0"/>
    <xf numFmtId="0" fontId="53" fillId="64" borderId="20" applyNumberFormat="0" applyAlignment="0" applyProtection="0"/>
    <xf numFmtId="0" fontId="28" fillId="13" borderId="1" applyNumberFormat="0" applyAlignment="0" applyProtection="0"/>
    <xf numFmtId="0" fontId="52" fillId="64" borderId="20" applyNumberFormat="0" applyAlignment="0" applyProtection="0"/>
    <xf numFmtId="0" fontId="52" fillId="64" borderId="20" applyNumberFormat="0" applyAlignment="0" applyProtection="0"/>
    <xf numFmtId="0" fontId="54" fillId="65" borderId="20" applyNumberFormat="0" applyAlignment="0" applyProtection="0"/>
    <xf numFmtId="0" fontId="29" fillId="0" borderId="6" applyNumberFormat="0" applyFill="0" applyAlignment="0" applyProtection="0"/>
    <xf numFmtId="0" fontId="55" fillId="0" borderId="25" applyNumberFormat="0" applyFill="0" applyAlignment="0" applyProtection="0"/>
    <xf numFmtId="0" fontId="29" fillId="0" borderId="6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29" fillId="0" borderId="6" applyNumberFormat="0" applyFill="0" applyAlignment="0" applyProtection="0"/>
    <xf numFmtId="0" fontId="30" fillId="32" borderId="0" applyNumberFormat="0" applyBorder="0" applyAlignment="0" applyProtection="0"/>
    <xf numFmtId="0" fontId="56" fillId="66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56" fillId="66" borderId="0" applyNumberFormat="0" applyBorder="0" applyAlignment="0" applyProtection="0"/>
    <xf numFmtId="0" fontId="56" fillId="66" borderId="0" applyNumberFormat="0" applyBorder="0" applyAlignment="0" applyProtection="0"/>
    <xf numFmtId="0" fontId="56" fillId="66" borderId="0" applyNumberFormat="0" applyBorder="0" applyAlignment="0" applyProtection="0"/>
    <xf numFmtId="0" fontId="30" fillId="32" borderId="0" applyNumberFormat="0" applyBorder="0" applyAlignment="0" applyProtection="0"/>
    <xf numFmtId="0" fontId="57" fillId="6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6" fillId="0" borderId="0"/>
    <xf numFmtId="0" fontId="1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58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1" fillId="0" borderId="0"/>
    <xf numFmtId="0" fontId="40" fillId="0" borderId="0"/>
    <xf numFmtId="0" fontId="40" fillId="0" borderId="0"/>
    <xf numFmtId="0" fontId="40" fillId="0" borderId="0"/>
    <xf numFmtId="0" fontId="60" fillId="0" borderId="0" applyNumberFormat="0" applyFont="0" applyBorder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2" fillId="0" borderId="0" applyNumberFormat="0" applyBorder="0" applyProtection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63" fillId="0" borderId="0" applyNumberFormat="0" applyBorder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6" fillId="0" borderId="0"/>
    <xf numFmtId="0" fontId="6" fillId="0" borderId="0"/>
    <xf numFmtId="0" fontId="59" fillId="0" borderId="0"/>
    <xf numFmtId="0" fontId="59" fillId="0" borderId="0"/>
    <xf numFmtId="0" fontId="38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61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7" fillId="0" borderId="0"/>
    <xf numFmtId="0" fontId="12" fillId="0" borderId="0" applyNumberFormat="0" applyFill="0" applyBorder="0" applyAlignment="0" applyProtection="0"/>
    <xf numFmtId="0" fontId="61" fillId="0" borderId="0"/>
    <xf numFmtId="0" fontId="6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3" fillId="0" borderId="0"/>
    <xf numFmtId="0" fontId="61" fillId="0" borderId="0"/>
    <xf numFmtId="0" fontId="6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1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0" fillId="0" borderId="0" applyNumberFormat="0" applyFont="0" applyBorder="0" applyProtection="0"/>
    <xf numFmtId="0" fontId="40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60" fillId="0" borderId="0" applyNumberFormat="0" applyFont="0" applyBorder="0" applyProtection="0"/>
    <xf numFmtId="0" fontId="40" fillId="0" borderId="0"/>
    <xf numFmtId="0" fontId="40" fillId="0" borderId="0"/>
    <xf numFmtId="0" fontId="13" fillId="0" borderId="0"/>
    <xf numFmtId="0" fontId="61" fillId="0" borderId="0"/>
    <xf numFmtId="0" fontId="40" fillId="0" borderId="0"/>
    <xf numFmtId="0" fontId="6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1" fillId="0" borderId="0"/>
    <xf numFmtId="0" fontId="6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61" fillId="0" borderId="0"/>
    <xf numFmtId="0" fontId="11" fillId="0" borderId="0"/>
    <xf numFmtId="0" fontId="6" fillId="0" borderId="0"/>
    <xf numFmtId="0" fontId="17" fillId="0" borderId="0"/>
    <xf numFmtId="0" fontId="12" fillId="0" borderId="0" applyNumberFormat="0" applyFill="0" applyBorder="0" applyAlignment="0" applyProtection="0"/>
    <xf numFmtId="0" fontId="17" fillId="0" borderId="0"/>
    <xf numFmtId="0" fontId="6" fillId="0" borderId="0"/>
    <xf numFmtId="0" fontId="17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1" fillId="0" borderId="0"/>
    <xf numFmtId="0" fontId="6" fillId="0" borderId="0"/>
    <xf numFmtId="0" fontId="6" fillId="0" borderId="0"/>
    <xf numFmtId="0" fontId="6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1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13" fillId="0" borderId="0"/>
    <xf numFmtId="0" fontId="12" fillId="0" borderId="0" applyNumberFormat="0" applyFill="0" applyBorder="0" applyAlignment="0" applyProtection="0"/>
    <xf numFmtId="0" fontId="13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" fillId="0" borderId="0"/>
    <xf numFmtId="0" fontId="39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6" fillId="0" borderId="0"/>
    <xf numFmtId="0" fontId="39" fillId="0" borderId="0"/>
    <xf numFmtId="0" fontId="14" fillId="0" borderId="0"/>
    <xf numFmtId="0" fontId="39" fillId="0" borderId="0"/>
    <xf numFmtId="0" fontId="62" fillId="0" borderId="0" applyNumberFormat="0" applyBorder="0" applyProtection="0"/>
    <xf numFmtId="0" fontId="39" fillId="0" borderId="0"/>
    <xf numFmtId="0" fontId="39" fillId="0" borderId="0"/>
    <xf numFmtId="0" fontId="62" fillId="0" borderId="0" applyNumberFormat="0" applyBorder="0" applyProtection="0"/>
    <xf numFmtId="0" fontId="62" fillId="0" borderId="0" applyNumberFormat="0" applyBorder="0" applyProtection="0"/>
    <xf numFmtId="0" fontId="39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" fillId="33" borderId="7" applyNumberFormat="0" applyAlignment="0" applyProtection="0"/>
    <xf numFmtId="0" fontId="40" fillId="67" borderId="26" applyNumberFormat="0" applyFont="0" applyAlignment="0" applyProtection="0"/>
    <xf numFmtId="0" fontId="6" fillId="33" borderId="7" applyNumberFormat="0" applyAlignment="0" applyProtection="0"/>
    <xf numFmtId="0" fontId="6" fillId="33" borderId="7" applyNumberForma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6" fillId="33" borderId="7" applyNumberFormat="0" applyAlignment="0" applyProtection="0"/>
    <xf numFmtId="0" fontId="13" fillId="67" borderId="26" applyNumberFormat="0" applyFont="0" applyAlignment="0" applyProtection="0"/>
    <xf numFmtId="0" fontId="13" fillId="67" borderId="26" applyNumberFormat="0" applyFont="0" applyAlignment="0" applyProtection="0"/>
    <xf numFmtId="0" fontId="40" fillId="67" borderId="26" applyNumberFormat="0" applyFont="0" applyAlignment="0" applyProtection="0"/>
    <xf numFmtId="0" fontId="13" fillId="67" borderId="26" applyNumberFormat="0" applyFon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13" fillId="67" borderId="26" applyNumberFormat="0" applyFont="0" applyAlignment="0" applyProtection="0"/>
    <xf numFmtId="0" fontId="13" fillId="67" borderId="26" applyNumberFormat="0" applyFont="0" applyAlignment="0" applyProtection="0"/>
    <xf numFmtId="0" fontId="13" fillId="67" borderId="26" applyNumberFormat="0" applyFont="0" applyAlignment="0" applyProtection="0"/>
    <xf numFmtId="0" fontId="13" fillId="67" borderId="26" applyNumberFormat="0" applyFont="0" applyAlignment="0" applyProtection="0"/>
    <xf numFmtId="0" fontId="11" fillId="33" borderId="7" applyNumberForma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11" fillId="33" borderId="7" applyNumberForma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40" fillId="67" borderId="26" applyNumberFormat="0" applyFont="0" applyAlignment="0" applyProtection="0"/>
    <xf numFmtId="0" fontId="32" fillId="30" borderId="8" applyNumberFormat="0" applyAlignment="0" applyProtection="0"/>
    <xf numFmtId="0" fontId="65" fillId="61" borderId="27" applyNumberFormat="0" applyAlignment="0" applyProtection="0"/>
    <xf numFmtId="0" fontId="32" fillId="30" borderId="8" applyNumberFormat="0" applyAlignment="0" applyProtection="0"/>
    <xf numFmtId="0" fontId="32" fillId="30" borderId="8" applyNumberFormat="0" applyAlignment="0" applyProtection="0"/>
    <xf numFmtId="0" fontId="65" fillId="61" borderId="27" applyNumberFormat="0" applyAlignment="0" applyProtection="0"/>
    <xf numFmtId="0" fontId="65" fillId="61" borderId="27" applyNumberFormat="0" applyAlignment="0" applyProtection="0"/>
    <xf numFmtId="0" fontId="65" fillId="61" borderId="27" applyNumberFormat="0" applyAlignment="0" applyProtection="0"/>
    <xf numFmtId="0" fontId="32" fillId="30" borderId="8" applyNumberFormat="0" applyAlignment="0" applyProtection="0"/>
    <xf numFmtId="0" fontId="36" fillId="0" borderId="0"/>
    <xf numFmtId="9" fontId="6" fillId="0" borderId="0" applyFont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67" fillId="0" borderId="28" applyNumberFormat="0" applyFill="0" applyAlignment="0" applyProtection="0"/>
    <xf numFmtId="0" fontId="33" fillId="0" borderId="9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67" fillId="0" borderId="28" applyNumberFormat="0" applyFill="0" applyAlignment="0" applyProtection="0"/>
    <xf numFmtId="0" fontId="33" fillId="0" borderId="9" applyNumberFormat="0" applyFill="0" applyAlignment="0" applyProtection="0"/>
    <xf numFmtId="168" fontId="37" fillId="30" borderId="0" applyBorder="0" applyProtection="0"/>
    <xf numFmtId="168" fontId="37" fillId="30" borderId="0" applyBorder="0" applyProtection="0"/>
    <xf numFmtId="168" fontId="37" fillId="30" borderId="0" applyBorder="0" applyProtection="0"/>
    <xf numFmtId="168" fontId="37" fillId="30" borderId="0" applyBorder="0" applyProtection="0"/>
    <xf numFmtId="168" fontId="37" fillId="30" borderId="0" applyBorder="0" applyProtection="0"/>
    <xf numFmtId="0" fontId="3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28">
    <xf numFmtId="0" fontId="0" fillId="0" borderId="0" xfId="0"/>
    <xf numFmtId="0" fontId="1" fillId="0" borderId="0" xfId="792" applyFont="1" applyAlignment="1">
      <alignment horizontal="right"/>
    </xf>
    <xf numFmtId="0" fontId="1" fillId="0" borderId="0" xfId="792" applyFont="1"/>
    <xf numFmtId="166" fontId="1" fillId="0" borderId="10" xfId="792" applyNumberFormat="1" applyFont="1" applyBorder="1"/>
    <xf numFmtId="0" fontId="1" fillId="0" borderId="0" xfId="792" applyFont="1" applyBorder="1"/>
    <xf numFmtId="0" fontId="3" fillId="0" borderId="0" xfId="792" applyNumberFormat="1" applyFont="1" applyFill="1" applyBorder="1" applyAlignment="1">
      <alignment horizontal="left" vertical="center" wrapText="1" indent="4"/>
    </xf>
    <xf numFmtId="0" fontId="3" fillId="0" borderId="0" xfId="792" applyNumberFormat="1" applyFont="1" applyFill="1" applyBorder="1" applyAlignment="1">
      <alignment horizontal="left" vertical="center" wrapText="1" indent="5"/>
    </xf>
    <xf numFmtId="166" fontId="1" fillId="0" borderId="0" xfId="792" applyNumberFormat="1" applyFont="1"/>
    <xf numFmtId="0" fontId="3" fillId="0" borderId="0" xfId="792" applyNumberFormat="1" applyFont="1" applyFill="1" applyBorder="1" applyAlignment="1">
      <alignment horizontal="left" vertical="center" wrapText="1" indent="3"/>
    </xf>
    <xf numFmtId="0" fontId="4" fillId="0" borderId="0" xfId="792" applyNumberFormat="1" applyFont="1" applyFill="1" applyBorder="1" applyAlignment="1">
      <alignment horizontal="left" vertical="center" wrapText="1" indent="2"/>
    </xf>
    <xf numFmtId="0" fontId="4" fillId="0" borderId="0" xfId="792" applyNumberFormat="1" applyFont="1" applyFill="1" applyBorder="1" applyAlignment="1">
      <alignment horizontal="left" vertical="center" wrapText="1" indent="1"/>
    </xf>
    <xf numFmtId="0" fontId="3" fillId="0" borderId="0" xfId="792" applyNumberFormat="1" applyFont="1" applyFill="1" applyBorder="1" applyAlignment="1">
      <alignment horizontal="left" vertical="center" wrapText="1" indent="2"/>
    </xf>
    <xf numFmtId="0" fontId="3" fillId="0" borderId="0" xfId="792" applyNumberFormat="1" applyFont="1" applyFill="1" applyBorder="1" applyAlignment="1">
      <alignment horizontal="left" vertical="center" wrapText="1" indent="6"/>
    </xf>
    <xf numFmtId="0" fontId="2" fillId="0" borderId="10" xfId="792" applyFont="1" applyBorder="1" applyAlignment="1">
      <alignment horizontal="center" textRotation="90"/>
    </xf>
    <xf numFmtId="0" fontId="7" fillId="0" borderId="11" xfId="792" applyFont="1" applyBorder="1"/>
    <xf numFmtId="165" fontId="2" fillId="0" borderId="0" xfId="792" applyNumberFormat="1" applyFont="1" applyBorder="1" applyAlignment="1">
      <alignment horizontal="right" vertical="top" wrapText="1"/>
    </xf>
    <xf numFmtId="0" fontId="4" fillId="0" borderId="0" xfId="792" applyNumberFormat="1" applyFont="1" applyFill="1" applyBorder="1" applyAlignment="1">
      <alignment horizontal="left" vertical="center" wrapText="1" indent="3"/>
    </xf>
    <xf numFmtId="3" fontId="1" fillId="0" borderId="0" xfId="792" applyNumberFormat="1" applyFont="1" applyBorder="1" applyAlignment="1">
      <alignment horizontal="right" vertical="top" wrapText="1"/>
    </xf>
    <xf numFmtId="3" fontId="4" fillId="0" borderId="10" xfId="792" applyNumberFormat="1" applyFont="1" applyBorder="1" applyAlignment="1">
      <alignment vertical="center" wrapText="1"/>
    </xf>
    <xf numFmtId="3" fontId="4" fillId="34" borderId="10" xfId="792" applyNumberFormat="1" applyFont="1" applyFill="1" applyBorder="1" applyAlignment="1">
      <alignment horizontal="center" vertical="center" wrapText="1"/>
    </xf>
    <xf numFmtId="0" fontId="1" fillId="0" borderId="0" xfId="0" applyFont="1"/>
    <xf numFmtId="3" fontId="1" fillId="0" borderId="0" xfId="0" applyNumberFormat="1" applyFont="1"/>
    <xf numFmtId="0" fontId="4" fillId="0" borderId="10" xfId="0" applyFont="1" applyBorder="1" applyAlignment="1">
      <alignment horizontal="center" textRotation="90"/>
    </xf>
    <xf numFmtId="0" fontId="3" fillId="0" borderId="11" xfId="0" applyFont="1" applyBorder="1"/>
    <xf numFmtId="3" fontId="4" fillId="0" borderId="1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/>
    <xf numFmtId="0" fontId="3" fillId="0" borderId="0" xfId="0" applyNumberFormat="1" applyFont="1" applyFill="1" applyBorder="1" applyAlignment="1">
      <alignment horizontal="left" vertical="center" wrapText="1" indent="4"/>
    </xf>
    <xf numFmtId="0" fontId="3" fillId="0" borderId="0" xfId="0" applyNumberFormat="1" applyFont="1" applyFill="1" applyBorder="1" applyAlignment="1">
      <alignment horizontal="left" vertical="center" wrapText="1" indent="5"/>
    </xf>
    <xf numFmtId="0" fontId="3" fillId="0" borderId="0" xfId="0" applyNumberFormat="1" applyFont="1" applyFill="1" applyBorder="1" applyAlignment="1">
      <alignment horizontal="left" vertical="center" wrapText="1" indent="3"/>
    </xf>
    <xf numFmtId="0" fontId="4" fillId="0" borderId="0" xfId="0" applyNumberFormat="1" applyFont="1" applyFill="1" applyBorder="1" applyAlignment="1">
      <alignment horizontal="left" vertical="center" wrapText="1" indent="2"/>
    </xf>
    <xf numFmtId="0" fontId="4" fillId="0" borderId="0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 applyFill="1" applyBorder="1" applyAlignment="1">
      <alignment horizontal="left" vertical="center" wrapText="1" indent="2"/>
    </xf>
    <xf numFmtId="0" fontId="3" fillId="0" borderId="0" xfId="0" applyNumberFormat="1" applyFont="1" applyFill="1" applyBorder="1" applyAlignment="1">
      <alignment horizontal="left" vertical="center" wrapText="1" indent="6"/>
    </xf>
    <xf numFmtId="166" fontId="1" fillId="0" borderId="0" xfId="0" applyNumberFormat="1" applyFont="1"/>
    <xf numFmtId="166" fontId="2" fillId="0" borderId="10" xfId="792" applyNumberFormat="1" applyFont="1" applyBorder="1" applyAlignment="1">
      <alignment horizontal="center" vertical="center" wrapText="1"/>
    </xf>
    <xf numFmtId="166" fontId="4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6" fontId="1" fillId="0" borderId="10" xfId="0" applyNumberFormat="1" applyFont="1" applyFill="1" applyBorder="1" applyAlignment="1">
      <alignment horizontal="right"/>
    </xf>
    <xf numFmtId="166" fontId="1" fillId="0" borderId="12" xfId="0" applyNumberFormat="1" applyFont="1" applyFill="1" applyBorder="1" applyAlignment="1">
      <alignment horizontal="right"/>
    </xf>
    <xf numFmtId="166" fontId="1" fillId="0" borderId="13" xfId="792" applyNumberFormat="1" applyFont="1" applyBorder="1"/>
    <xf numFmtId="164" fontId="2" fillId="0" borderId="13" xfId="792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textRotation="90"/>
    </xf>
    <xf numFmtId="3" fontId="7" fillId="0" borderId="11" xfId="0" applyNumberFormat="1" applyFont="1" applyBorder="1"/>
    <xf numFmtId="3" fontId="4" fillId="68" borderId="10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wrapText="1"/>
    </xf>
    <xf numFmtId="3" fontId="1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left" vertical="center" wrapText="1" indent="3"/>
    </xf>
    <xf numFmtId="3" fontId="3" fillId="0" borderId="0" xfId="0" applyNumberFormat="1" applyFont="1" applyFill="1" applyBorder="1" applyAlignment="1">
      <alignment horizontal="left" vertical="center" wrapText="1" indent="4"/>
    </xf>
    <xf numFmtId="3" fontId="3" fillId="0" borderId="0" xfId="0" applyNumberFormat="1" applyFont="1" applyFill="1" applyBorder="1" applyAlignment="1">
      <alignment horizontal="left" vertical="center" wrapText="1" indent="5"/>
    </xf>
    <xf numFmtId="3" fontId="3" fillId="0" borderId="0" xfId="0" applyNumberFormat="1" applyFont="1" applyFill="1" applyBorder="1" applyAlignment="1">
      <alignment horizontal="left" vertical="center" wrapText="1" indent="6"/>
    </xf>
    <xf numFmtId="3" fontId="4" fillId="0" borderId="0" xfId="0" applyNumberFormat="1" applyFont="1" applyFill="1" applyBorder="1" applyAlignment="1">
      <alignment horizontal="left" vertical="center" wrapText="1" indent="1"/>
    </xf>
    <xf numFmtId="3" fontId="1" fillId="0" borderId="0" xfId="0" applyNumberFormat="1" applyFont="1" applyBorder="1"/>
    <xf numFmtId="3" fontId="3" fillId="0" borderId="0" xfId="0" applyNumberFormat="1" applyFont="1" applyFill="1" applyBorder="1" applyAlignment="1">
      <alignment horizontal="left" vertical="center" wrapText="1" indent="2"/>
    </xf>
    <xf numFmtId="3" fontId="3" fillId="0" borderId="0" xfId="0" applyNumberFormat="1" applyFont="1" applyFill="1" applyBorder="1" applyAlignment="1">
      <alignment horizontal="left" vertical="center" wrapText="1" indent="3"/>
    </xf>
    <xf numFmtId="3" fontId="4" fillId="0" borderId="0" xfId="0" applyNumberFormat="1" applyFont="1" applyFill="1" applyBorder="1" applyAlignment="1">
      <alignment horizontal="left" vertical="center" wrapText="1" indent="2"/>
    </xf>
    <xf numFmtId="3" fontId="10" fillId="0" borderId="14" xfId="0" applyNumberFormat="1" applyFont="1" applyFill="1" applyBorder="1" applyAlignment="1">
      <alignment horizontal="right" wrapText="1"/>
    </xf>
    <xf numFmtId="166" fontId="1" fillId="0" borderId="10" xfId="0" applyNumberFormat="1" applyFont="1" applyFill="1" applyBorder="1"/>
    <xf numFmtId="166" fontId="1" fillId="0" borderId="13" xfId="0" applyNumberFormat="1" applyFont="1" applyFill="1" applyBorder="1"/>
    <xf numFmtId="3" fontId="2" fillId="68" borderId="10" xfId="635" applyNumberFormat="1" applyFont="1" applyFill="1" applyBorder="1" applyAlignment="1"/>
    <xf numFmtId="3" fontId="2" fillId="68" borderId="13" xfId="635" applyNumberFormat="1" applyFont="1" applyFill="1" applyBorder="1" applyAlignment="1"/>
    <xf numFmtId="166" fontId="2" fillId="68" borderId="10" xfId="792" applyNumberFormat="1" applyFont="1" applyFill="1" applyBorder="1" applyAlignment="1">
      <alignment horizontal="right" wrapText="1"/>
    </xf>
    <xf numFmtId="166" fontId="2" fillId="68" borderId="10" xfId="792" applyNumberFormat="1" applyFont="1" applyFill="1" applyBorder="1" applyAlignment="1">
      <alignment horizontal="right"/>
    </xf>
    <xf numFmtId="166" fontId="2" fillId="34" borderId="10" xfId="792" applyNumberFormat="1" applyFont="1" applyFill="1" applyBorder="1" applyAlignment="1">
      <alignment horizontal="right"/>
    </xf>
    <xf numFmtId="166" fontId="2" fillId="0" borderId="14" xfId="0" applyNumberFormat="1" applyFont="1" applyFill="1" applyBorder="1" applyAlignment="1">
      <alignment horizontal="right"/>
    </xf>
    <xf numFmtId="3" fontId="2" fillId="68" borderId="14" xfId="0" applyNumberFormat="1" applyFont="1" applyFill="1" applyBorder="1" applyAlignment="1">
      <alignment horizontal="right"/>
    </xf>
    <xf numFmtId="0" fontId="1" fillId="0" borderId="0" xfId="717" applyFont="1"/>
    <xf numFmtId="0" fontId="69" fillId="0" borderId="0" xfId="792" applyFont="1" applyAlignment="1">
      <alignment horizontal="right"/>
    </xf>
    <xf numFmtId="166" fontId="5" fillId="0" borderId="10" xfId="717" applyNumberFormat="1" applyFont="1" applyFill="1" applyBorder="1"/>
    <xf numFmtId="166" fontId="1" fillId="0" borderId="10" xfId="717" applyNumberFormat="1" applyFont="1" applyFill="1" applyBorder="1"/>
    <xf numFmtId="166" fontId="2" fillId="0" borderId="10" xfId="717" applyNumberFormat="1" applyFont="1" applyFill="1" applyBorder="1"/>
    <xf numFmtId="0" fontId="2" fillId="0" borderId="0" xfId="717" applyFont="1" applyBorder="1" applyAlignment="1">
      <alignment wrapText="1"/>
    </xf>
    <xf numFmtId="0" fontId="2" fillId="0" borderId="0" xfId="717" applyFont="1" applyBorder="1"/>
    <xf numFmtId="0" fontId="1" fillId="0" borderId="0" xfId="717" applyFont="1" applyBorder="1"/>
    <xf numFmtId="3" fontId="1" fillId="0" borderId="0" xfId="792" applyNumberFormat="1" applyFont="1"/>
    <xf numFmtId="3" fontId="4" fillId="69" borderId="10" xfId="0" applyNumberFormat="1" applyFont="1" applyFill="1" applyBorder="1" applyAlignment="1">
      <alignment horizontal="center" vertical="center" wrapText="1"/>
    </xf>
    <xf numFmtId="3" fontId="2" fillId="69" borderId="10" xfId="635" applyNumberFormat="1" applyFont="1" applyFill="1" applyBorder="1" applyAlignment="1"/>
    <xf numFmtId="3" fontId="2" fillId="69" borderId="13" xfId="635" applyNumberFormat="1" applyFont="1" applyFill="1" applyBorder="1" applyAlignment="1"/>
    <xf numFmtId="3" fontId="2" fillId="69" borderId="10" xfId="0" applyNumberFormat="1" applyFont="1" applyFill="1" applyBorder="1"/>
    <xf numFmtId="3" fontId="2" fillId="69" borderId="13" xfId="0" applyNumberFormat="1" applyFont="1" applyFill="1" applyBorder="1"/>
    <xf numFmtId="3" fontId="2" fillId="69" borderId="14" xfId="0" applyNumberFormat="1" applyFont="1" applyFill="1" applyBorder="1" applyAlignment="1">
      <alignment horizontal="right"/>
    </xf>
    <xf numFmtId="166" fontId="2" fillId="69" borderId="10" xfId="792" applyNumberFormat="1" applyFont="1" applyFill="1" applyBorder="1" applyAlignment="1">
      <alignment horizontal="right" wrapText="1"/>
    </xf>
    <xf numFmtId="166" fontId="2" fillId="69" borderId="10" xfId="792" applyNumberFormat="1" applyFont="1" applyFill="1" applyBorder="1" applyAlignment="1">
      <alignment horizontal="right"/>
    </xf>
    <xf numFmtId="3" fontId="1" fillId="69" borderId="13" xfId="635" applyNumberFormat="1" applyFont="1" applyFill="1" applyBorder="1" applyAlignment="1">
      <alignment horizontal="right"/>
    </xf>
    <xf numFmtId="3" fontId="1" fillId="68" borderId="13" xfId="635" applyNumberFormat="1" applyFont="1" applyFill="1" applyBorder="1" applyAlignment="1">
      <alignment horizontal="right"/>
    </xf>
    <xf numFmtId="3" fontId="1" fillId="69" borderId="15" xfId="635" applyNumberFormat="1" applyFont="1" applyFill="1" applyBorder="1" applyAlignment="1">
      <alignment horizontal="right"/>
    </xf>
    <xf numFmtId="3" fontId="1" fillId="68" borderId="15" xfId="635" applyNumberFormat="1" applyFont="1" applyFill="1" applyBorder="1" applyAlignment="1">
      <alignment horizontal="right"/>
    </xf>
    <xf numFmtId="3" fontId="1" fillId="69" borderId="10" xfId="635" applyNumberFormat="1" applyFont="1" applyFill="1" applyBorder="1" applyAlignment="1">
      <alignment horizontal="right"/>
    </xf>
    <xf numFmtId="3" fontId="1" fillId="68" borderId="10" xfId="635" applyNumberFormat="1" applyFont="1" applyFill="1" applyBorder="1" applyAlignment="1">
      <alignment horizontal="right"/>
    </xf>
    <xf numFmtId="0" fontId="4" fillId="35" borderId="13" xfId="635" applyFont="1" applyFill="1" applyBorder="1"/>
    <xf numFmtId="0" fontId="69" fillId="0" borderId="0" xfId="792" applyFont="1"/>
    <xf numFmtId="0" fontId="5" fillId="0" borderId="0" xfId="635" applyFont="1"/>
    <xf numFmtId="166" fontId="1" fillId="0" borderId="14" xfId="0" applyNumberFormat="1" applyFont="1" applyFill="1" applyBorder="1"/>
    <xf numFmtId="3" fontId="2" fillId="68" borderId="14" xfId="0" applyNumberFormat="1" applyFont="1" applyFill="1" applyBorder="1"/>
    <xf numFmtId="49" fontId="2" fillId="0" borderId="14" xfId="890" applyNumberFormat="1" applyFont="1" applyBorder="1" applyAlignment="1">
      <alignment horizontal="center" wrapText="1"/>
    </xf>
    <xf numFmtId="166" fontId="2" fillId="69" borderId="14" xfId="792" applyNumberFormat="1" applyFont="1" applyFill="1" applyBorder="1"/>
    <xf numFmtId="166" fontId="2" fillId="0" borderId="14" xfId="792" applyNumberFormat="1" applyFont="1" applyBorder="1"/>
    <xf numFmtId="166" fontId="2" fillId="68" borderId="14" xfId="792" applyNumberFormat="1" applyFont="1" applyFill="1" applyBorder="1"/>
    <xf numFmtId="0" fontId="5" fillId="0" borderId="14" xfId="792" applyNumberFormat="1" applyFont="1" applyFill="1" applyBorder="1" applyAlignment="1">
      <alignment horizontal="right" wrapText="1"/>
    </xf>
    <xf numFmtId="165" fontId="2" fillId="0" borderId="14" xfId="792" applyNumberFormat="1" applyFont="1" applyBorder="1" applyAlignment="1">
      <alignment horizontal="center" wrapText="1"/>
    </xf>
    <xf numFmtId="0" fontId="69" fillId="0" borderId="0" xfId="0" applyFont="1"/>
    <xf numFmtId="3" fontId="5" fillId="0" borderId="0" xfId="635" applyNumberFormat="1" applyFont="1"/>
    <xf numFmtId="166" fontId="1" fillId="0" borderId="16" xfId="0" applyNumberFormat="1" applyFont="1" applyFill="1" applyBorder="1" applyAlignment="1">
      <alignment horizontal="right"/>
    </xf>
    <xf numFmtId="166" fontId="1" fillId="0" borderId="17" xfId="0" applyNumberFormat="1" applyFont="1" applyFill="1" applyBorder="1" applyAlignment="1">
      <alignment horizontal="right"/>
    </xf>
    <xf numFmtId="3" fontId="69" fillId="0" borderId="0" xfId="0" applyNumberFormat="1" applyFont="1"/>
    <xf numFmtId="49" fontId="2" fillId="0" borderId="10" xfId="890" applyNumberFormat="1" applyFont="1" applyBorder="1" applyAlignment="1">
      <alignment horizontal="center" wrapText="1"/>
    </xf>
    <xf numFmtId="3" fontId="2" fillId="68" borderId="10" xfId="635" applyNumberFormat="1" applyFont="1" applyFill="1" applyBorder="1"/>
    <xf numFmtId="166" fontId="2" fillId="0" borderId="10" xfId="792" applyNumberFormat="1" applyFont="1" applyBorder="1" applyAlignment="1">
      <alignment horizontal="center" wrapText="1"/>
    </xf>
    <xf numFmtId="49" fontId="2" fillId="0" borderId="10" xfId="635" applyNumberFormat="1" applyFont="1" applyBorder="1" applyAlignment="1">
      <alignment horizontal="center" wrapText="1"/>
    </xf>
    <xf numFmtId="0" fontId="1" fillId="0" borderId="0" xfId="874" applyFont="1" applyAlignment="1">
      <alignment horizontal="right"/>
    </xf>
    <xf numFmtId="0" fontId="9" fillId="0" borderId="0" xfId="717" applyFont="1"/>
    <xf numFmtId="0" fontId="5" fillId="0" borderId="0" xfId="717" applyFont="1"/>
    <xf numFmtId="166" fontId="5" fillId="70" borderId="10" xfId="717" applyNumberFormat="1" applyFont="1" applyFill="1" applyBorder="1"/>
    <xf numFmtId="49" fontId="2" fillId="0" borderId="10" xfId="794" applyNumberFormat="1" applyFont="1" applyBorder="1" applyAlignment="1">
      <alignment horizontal="center" wrapText="1"/>
    </xf>
    <xf numFmtId="0" fontId="2" fillId="0" borderId="12" xfId="717" applyFont="1" applyBorder="1" applyAlignment="1">
      <alignment wrapText="1"/>
    </xf>
    <xf numFmtId="166" fontId="1" fillId="70" borderId="10" xfId="717" applyNumberFormat="1" applyFont="1" applyFill="1" applyBorder="1"/>
    <xf numFmtId="166" fontId="2" fillId="70" borderId="10" xfId="717" applyNumberFormat="1" applyFont="1" applyFill="1" applyBorder="1"/>
    <xf numFmtId="0" fontId="4" fillId="0" borderId="10" xfId="794" applyNumberFormat="1" applyFont="1" applyFill="1" applyBorder="1" applyAlignment="1">
      <alignment horizontal="right" wrapText="1"/>
    </xf>
    <xf numFmtId="0" fontId="1" fillId="0" borderId="0" xfId="718" applyFont="1"/>
    <xf numFmtId="0" fontId="9" fillId="0" borderId="0" xfId="718" applyFont="1"/>
    <xf numFmtId="0" fontId="5" fillId="0" borderId="0" xfId="718" applyFont="1"/>
    <xf numFmtId="166" fontId="5" fillId="70" borderId="10" xfId="718" applyNumberFormat="1" applyFont="1" applyFill="1" applyBorder="1"/>
    <xf numFmtId="49" fontId="2" fillId="0" borderId="10" xfId="873" applyNumberFormat="1" applyFont="1" applyBorder="1" applyAlignment="1">
      <alignment horizontal="center" wrapText="1"/>
    </xf>
    <xf numFmtId="0" fontId="2" fillId="0" borderId="12" xfId="718" applyFont="1" applyBorder="1" applyAlignment="1">
      <alignment wrapText="1"/>
    </xf>
    <xf numFmtId="166" fontId="1" fillId="0" borderId="10" xfId="718" applyNumberFormat="1" applyFont="1" applyFill="1" applyBorder="1"/>
    <xf numFmtId="166" fontId="1" fillId="70" borderId="10" xfId="718" applyNumberFormat="1" applyFont="1" applyFill="1" applyBorder="1"/>
    <xf numFmtId="166" fontId="2" fillId="70" borderId="10" xfId="718" applyNumberFormat="1" applyFont="1" applyFill="1" applyBorder="1"/>
    <xf numFmtId="0" fontId="4" fillId="0" borderId="10" xfId="873" applyNumberFormat="1" applyFont="1" applyFill="1" applyBorder="1" applyAlignment="1">
      <alignment horizontal="right" wrapText="1"/>
    </xf>
    <xf numFmtId="0" fontId="2" fillId="0" borderId="0" xfId="718" applyFont="1" applyBorder="1" applyAlignment="1">
      <alignment wrapText="1"/>
    </xf>
    <xf numFmtId="0" fontId="2" fillId="0" borderId="0" xfId="718" applyFont="1" applyBorder="1"/>
    <xf numFmtId="0" fontId="1" fillId="0" borderId="0" xfId="718" applyFont="1" applyBorder="1"/>
    <xf numFmtId="0" fontId="4" fillId="68" borderId="10" xfId="717" applyFont="1" applyFill="1" applyBorder="1" applyAlignment="1">
      <alignment horizontal="center" vertical="center" wrapText="1"/>
    </xf>
    <xf numFmtId="166" fontId="5" fillId="68" borderId="10" xfId="718" applyNumberFormat="1" applyFont="1" applyFill="1" applyBorder="1"/>
    <xf numFmtId="166" fontId="1" fillId="68" borderId="10" xfId="718" applyNumberFormat="1" applyFont="1" applyFill="1" applyBorder="1"/>
    <xf numFmtId="166" fontId="2" fillId="68" borderId="10" xfId="718" applyNumberFormat="1" applyFont="1" applyFill="1" applyBorder="1"/>
    <xf numFmtId="0" fontId="4" fillId="68" borderId="10" xfId="714" applyFont="1" applyFill="1" applyBorder="1" applyAlignment="1">
      <alignment horizontal="center" vertical="center" wrapText="1"/>
    </xf>
    <xf numFmtId="166" fontId="5" fillId="68" borderId="10" xfId="718" applyNumberFormat="1" applyFont="1" applyFill="1" applyBorder="1" applyAlignment="1"/>
    <xf numFmtId="0" fontId="4" fillId="70" borderId="10" xfId="717" applyFont="1" applyFill="1" applyBorder="1" applyAlignment="1">
      <alignment horizontal="center" vertical="center" wrapText="1"/>
    </xf>
    <xf numFmtId="166" fontId="5" fillId="70" borderId="18" xfId="718" applyNumberFormat="1" applyFont="1" applyFill="1" applyBorder="1" applyAlignment="1"/>
    <xf numFmtId="0" fontId="4" fillId="70" borderId="10" xfId="714" applyFont="1" applyFill="1" applyBorder="1" applyAlignment="1">
      <alignment horizontal="center" vertical="center" wrapText="1"/>
    </xf>
    <xf numFmtId="0" fontId="4" fillId="69" borderId="10" xfId="718" applyFont="1" applyFill="1" applyBorder="1" applyAlignment="1">
      <alignment horizontal="center" vertical="center" wrapText="1"/>
    </xf>
    <xf numFmtId="166" fontId="5" fillId="69" borderId="10" xfId="718" applyNumberFormat="1" applyFont="1" applyFill="1" applyBorder="1"/>
    <xf numFmtId="166" fontId="1" fillId="69" borderId="10" xfId="718" applyNumberFormat="1" applyFont="1" applyFill="1" applyBorder="1"/>
    <xf numFmtId="166" fontId="2" fillId="69" borderId="10" xfId="718" applyNumberFormat="1" applyFont="1" applyFill="1" applyBorder="1"/>
    <xf numFmtId="0" fontId="4" fillId="69" borderId="10" xfId="714" applyFont="1" applyFill="1" applyBorder="1" applyAlignment="1">
      <alignment horizontal="center" vertical="center" wrapText="1"/>
    </xf>
    <xf numFmtId="166" fontId="1" fillId="0" borderId="10" xfId="718" applyNumberFormat="1" applyFont="1" applyBorder="1"/>
    <xf numFmtId="0" fontId="35" fillId="70" borderId="10" xfId="717" applyFont="1" applyFill="1" applyBorder="1" applyAlignment="1">
      <alignment horizontal="center" vertical="center" wrapText="1"/>
    </xf>
    <xf numFmtId="0" fontId="35" fillId="69" borderId="10" xfId="792" applyFont="1" applyFill="1" applyBorder="1" applyAlignment="1">
      <alignment horizontal="center" vertical="center" wrapText="1"/>
    </xf>
    <xf numFmtId="166" fontId="5" fillId="69" borderId="10" xfId="717" applyNumberFormat="1" applyFont="1" applyFill="1" applyBorder="1"/>
    <xf numFmtId="166" fontId="1" fillId="69" borderId="10" xfId="717" applyNumberFormat="1" applyFont="1" applyFill="1" applyBorder="1"/>
    <xf numFmtId="166" fontId="2" fillId="69" borderId="10" xfId="717" applyNumberFormat="1" applyFont="1" applyFill="1" applyBorder="1"/>
    <xf numFmtId="3" fontId="2" fillId="71" borderId="10" xfId="635" applyNumberFormat="1" applyFont="1" applyFill="1" applyBorder="1" applyAlignment="1">
      <alignment horizontal="right"/>
    </xf>
    <xf numFmtId="166" fontId="2" fillId="71" borderId="10" xfId="0" applyNumberFormat="1" applyFont="1" applyFill="1" applyBorder="1" applyAlignment="1">
      <alignment horizontal="right"/>
    </xf>
    <xf numFmtId="166" fontId="2" fillId="71" borderId="12" xfId="0" applyNumberFormat="1" applyFont="1" applyFill="1" applyBorder="1" applyAlignment="1">
      <alignment horizontal="right"/>
    </xf>
    <xf numFmtId="3" fontId="2" fillId="71" borderId="13" xfId="635" applyNumberFormat="1" applyFont="1" applyFill="1" applyBorder="1" applyAlignment="1">
      <alignment horizontal="right"/>
    </xf>
    <xf numFmtId="166" fontId="2" fillId="71" borderId="16" xfId="0" applyNumberFormat="1" applyFont="1" applyFill="1" applyBorder="1" applyAlignment="1">
      <alignment horizontal="right"/>
    </xf>
    <xf numFmtId="166" fontId="2" fillId="71" borderId="13" xfId="635" applyNumberFormat="1" applyFont="1" applyFill="1" applyBorder="1" applyAlignment="1">
      <alignment horizontal="right"/>
    </xf>
    <xf numFmtId="0" fontId="4" fillId="0" borderId="0" xfId="792" applyFont="1" applyFill="1" applyBorder="1" applyAlignment="1">
      <alignment horizontal="center" vertical="center" wrapText="1"/>
    </xf>
    <xf numFmtId="166" fontId="2" fillId="0" borderId="0" xfId="792" applyNumberFormat="1" applyFont="1" applyFill="1" applyBorder="1"/>
    <xf numFmtId="166" fontId="2" fillId="0" borderId="0" xfId="792" applyNumberFormat="1" applyFont="1" applyFill="1" applyBorder="1" applyAlignment="1"/>
    <xf numFmtId="166" fontId="2" fillId="0" borderId="0" xfId="792" applyNumberFormat="1" applyFont="1" applyFill="1" applyBorder="1" applyAlignment="1">
      <alignment horizontal="right"/>
    </xf>
    <xf numFmtId="166" fontId="2" fillId="34" borderId="18" xfId="792" applyNumberFormat="1" applyFont="1" applyFill="1" applyBorder="1" applyAlignment="1">
      <alignment horizontal="right" wrapText="1"/>
    </xf>
    <xf numFmtId="166" fontId="2" fillId="34" borderId="18" xfId="792" applyNumberFormat="1" applyFont="1" applyFill="1" applyBorder="1" applyAlignment="1">
      <alignment horizontal="right"/>
    </xf>
    <xf numFmtId="0" fontId="5" fillId="71" borderId="13" xfId="635" applyNumberFormat="1" applyFont="1" applyFill="1" applyBorder="1" applyAlignment="1">
      <alignment horizontal="right" wrapText="1"/>
    </xf>
    <xf numFmtId="166" fontId="2" fillId="71" borderId="10" xfId="792" applyNumberFormat="1" applyFont="1" applyFill="1" applyBorder="1" applyAlignment="1">
      <alignment horizontal="right" wrapText="1"/>
    </xf>
    <xf numFmtId="166" fontId="2" fillId="71" borderId="10" xfId="792" applyNumberFormat="1" applyFont="1" applyFill="1" applyBorder="1" applyAlignment="1">
      <alignment wrapText="1"/>
    </xf>
    <xf numFmtId="166" fontId="2" fillId="71" borderId="10" xfId="792" applyNumberFormat="1" applyFont="1" applyFill="1" applyBorder="1" applyAlignment="1">
      <alignment horizontal="center" wrapText="1"/>
    </xf>
    <xf numFmtId="166" fontId="2" fillId="71" borderId="10" xfId="792" applyNumberFormat="1" applyFont="1" applyFill="1" applyBorder="1" applyAlignment="1">
      <alignment horizontal="right"/>
    </xf>
    <xf numFmtId="166" fontId="2" fillId="0" borderId="10" xfId="718" applyNumberFormat="1" applyFont="1" applyFill="1" applyBorder="1"/>
    <xf numFmtId="166" fontId="2" fillId="0" borderId="10" xfId="718" applyNumberFormat="1" applyFont="1" applyBorder="1"/>
    <xf numFmtId="0" fontId="69" fillId="0" borderId="0" xfId="718" applyFont="1"/>
    <xf numFmtId="0" fontId="4" fillId="0" borderId="10" xfId="890" applyNumberFormat="1" applyFont="1" applyFill="1" applyBorder="1" applyAlignment="1">
      <alignment horizontal="right" wrapText="1"/>
    </xf>
    <xf numFmtId="166" fontId="5" fillId="69" borderId="10" xfId="718" applyNumberFormat="1" applyFont="1" applyFill="1" applyBorder="1" applyAlignment="1">
      <alignment horizontal="right"/>
    </xf>
    <xf numFmtId="0" fontId="2" fillId="69" borderId="10" xfId="792" applyFont="1" applyFill="1" applyBorder="1" applyAlignment="1">
      <alignment horizontal="center" vertical="center" wrapText="1"/>
    </xf>
    <xf numFmtId="0" fontId="2" fillId="68" borderId="10" xfId="792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left" wrapText="1"/>
    </xf>
    <xf numFmtId="0" fontId="2" fillId="0" borderId="10" xfId="890" applyNumberFormat="1" applyFont="1" applyFill="1" applyBorder="1" applyAlignment="1">
      <alignment horizontal="left" wrapText="1"/>
    </xf>
    <xf numFmtId="0" fontId="2" fillId="0" borderId="13" xfId="792" applyNumberFormat="1" applyFont="1" applyFill="1" applyBorder="1" applyAlignment="1">
      <alignment horizontal="center" wrapText="1"/>
    </xf>
    <xf numFmtId="164" fontId="2" fillId="0" borderId="10" xfId="792" applyNumberFormat="1" applyFont="1" applyFill="1" applyBorder="1" applyAlignment="1">
      <alignment horizontal="center" wrapText="1"/>
    </xf>
    <xf numFmtId="0" fontId="2" fillId="0" borderId="10" xfId="792" applyNumberFormat="1" applyFont="1" applyFill="1" applyBorder="1" applyAlignment="1">
      <alignment horizontal="center" wrapText="1"/>
    </xf>
    <xf numFmtId="164" fontId="2" fillId="0" borderId="13" xfId="635" applyNumberFormat="1" applyFont="1" applyFill="1" applyBorder="1" applyAlignment="1">
      <alignment wrapText="1"/>
    </xf>
    <xf numFmtId="164" fontId="2" fillId="0" borderId="13" xfId="635" applyNumberFormat="1" applyFont="1" applyBorder="1" applyAlignment="1">
      <alignment horizontal="center" wrapText="1"/>
    </xf>
    <xf numFmtId="164" fontId="2" fillId="0" borderId="15" xfId="635" applyNumberFormat="1" applyFont="1" applyFill="1" applyBorder="1" applyAlignment="1">
      <alignment wrapText="1"/>
    </xf>
    <xf numFmtId="164" fontId="2" fillId="0" borderId="15" xfId="635" applyNumberFormat="1" applyFont="1" applyBorder="1" applyAlignment="1">
      <alignment horizontal="center" wrapText="1"/>
    </xf>
    <xf numFmtId="0" fontId="2" fillId="35" borderId="10" xfId="635" applyNumberFormat="1" applyFont="1" applyFill="1" applyBorder="1" applyAlignment="1">
      <alignment wrapText="1"/>
    </xf>
    <xf numFmtId="164" fontId="2" fillId="0" borderId="10" xfId="635" applyNumberFormat="1" applyFont="1" applyFill="1" applyBorder="1" applyAlignment="1">
      <alignment wrapText="1"/>
    </xf>
    <xf numFmtId="164" fontId="2" fillId="0" borderId="10" xfId="635" applyNumberFormat="1" applyFont="1" applyBorder="1" applyAlignment="1">
      <alignment horizontal="center" wrapText="1"/>
    </xf>
    <xf numFmtId="0" fontId="2" fillId="71" borderId="10" xfId="635" applyNumberFormat="1" applyFont="1" applyFill="1" applyBorder="1" applyAlignment="1">
      <alignment wrapText="1"/>
    </xf>
    <xf numFmtId="164" fontId="2" fillId="35" borderId="10" xfId="635" applyNumberFormat="1" applyFont="1" applyFill="1" applyBorder="1" applyAlignment="1">
      <alignment horizontal="center" wrapText="1"/>
    </xf>
    <xf numFmtId="3" fontId="2" fillId="71" borderId="10" xfId="635" applyNumberFormat="1" applyFont="1" applyFill="1" applyBorder="1" applyAlignment="1">
      <alignment horizontal="center" wrapText="1"/>
    </xf>
    <xf numFmtId="3" fontId="2" fillId="0" borderId="10" xfId="635" applyNumberFormat="1" applyFont="1" applyBorder="1" applyAlignment="1">
      <alignment horizontal="right" wrapText="1"/>
    </xf>
    <xf numFmtId="166" fontId="2" fillId="68" borderId="10" xfId="792" applyNumberFormat="1" applyFont="1" applyFill="1" applyBorder="1" applyAlignment="1">
      <alignment wrapText="1"/>
    </xf>
    <xf numFmtId="166" fontId="2" fillId="34" borderId="10" xfId="792" applyNumberFormat="1" applyFont="1" applyFill="1" applyBorder="1" applyAlignment="1">
      <alignment wrapText="1"/>
    </xf>
    <xf numFmtId="166" fontId="2" fillId="69" borderId="10" xfId="792" applyNumberFormat="1" applyFont="1" applyFill="1" applyBorder="1" applyAlignment="1">
      <alignment wrapText="1"/>
    </xf>
    <xf numFmtId="166" fontId="2" fillId="34" borderId="18" xfId="792" applyNumberFormat="1" applyFont="1" applyFill="1" applyBorder="1" applyAlignment="1">
      <alignment wrapText="1"/>
    </xf>
    <xf numFmtId="0" fontId="1" fillId="0" borderId="18" xfId="792" applyFont="1" applyBorder="1" applyAlignment="1"/>
    <xf numFmtId="166" fontId="2" fillId="0" borderId="10" xfId="792" applyNumberFormat="1" applyFont="1" applyFill="1" applyBorder="1" applyAlignment="1">
      <alignment horizontal="right" wrapText="1"/>
    </xf>
    <xf numFmtId="0" fontId="2" fillId="0" borderId="10" xfId="792" applyFont="1" applyBorder="1" applyAlignment="1"/>
    <xf numFmtId="0" fontId="7" fillId="0" borderId="0" xfId="0" applyNumberFormat="1" applyFont="1" applyFill="1" applyBorder="1" applyAlignment="1">
      <alignment vertical="center" wrapText="1"/>
    </xf>
    <xf numFmtId="0" fontId="7" fillId="0" borderId="0" xfId="0" applyFont="1"/>
    <xf numFmtId="0" fontId="70" fillId="0" borderId="0" xfId="715" applyFont="1" applyFill="1" applyAlignment="1">
      <alignment horizontal="right"/>
    </xf>
    <xf numFmtId="0" fontId="70" fillId="0" borderId="0" xfId="715" applyFont="1" applyAlignment="1">
      <alignment horizontal="right"/>
    </xf>
    <xf numFmtId="0" fontId="2" fillId="68" borderId="10" xfId="792" applyFont="1" applyFill="1" applyBorder="1" applyAlignment="1">
      <alignment horizontal="center" wrapText="1"/>
    </xf>
    <xf numFmtId="0" fontId="2" fillId="69" borderId="10" xfId="792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vertical="center" wrapText="1"/>
    </xf>
    <xf numFmtId="0" fontId="71" fillId="0" borderId="0" xfId="0" applyNumberFormat="1" applyFont="1" applyFill="1" applyBorder="1" applyAlignment="1">
      <alignment vertical="center" wrapText="1"/>
    </xf>
    <xf numFmtId="0" fontId="2" fillId="70" borderId="10" xfId="792" applyFont="1" applyFill="1" applyBorder="1" applyAlignment="1">
      <alignment horizontal="center" vertical="center" wrapText="1"/>
    </xf>
    <xf numFmtId="0" fontId="2" fillId="0" borderId="18" xfId="792" applyFont="1" applyBorder="1" applyAlignment="1"/>
    <xf numFmtId="0" fontId="2" fillId="0" borderId="12" xfId="718" applyFont="1" applyBorder="1" applyAlignment="1">
      <alignment horizontal="center"/>
    </xf>
    <xf numFmtId="0" fontId="2" fillId="0" borderId="18" xfId="718" applyFont="1" applyBorder="1" applyAlignment="1">
      <alignment horizontal="center"/>
    </xf>
    <xf numFmtId="0" fontId="2" fillId="0" borderId="12" xfId="717" applyFont="1" applyBorder="1" applyAlignment="1">
      <alignment horizontal="center"/>
    </xf>
    <xf numFmtId="0" fontId="2" fillId="0" borderId="18" xfId="717" applyFont="1" applyBorder="1" applyAlignment="1">
      <alignment horizontal="center"/>
    </xf>
    <xf numFmtId="0" fontId="1" fillId="0" borderId="12" xfId="718" applyFont="1" applyBorder="1" applyAlignment="1">
      <alignment horizontal="center" vertical="center"/>
    </xf>
    <xf numFmtId="0" fontId="1" fillId="0" borderId="18" xfId="718" applyFont="1" applyBorder="1" applyAlignment="1">
      <alignment horizontal="center" vertical="center"/>
    </xf>
    <xf numFmtId="0" fontId="5" fillId="0" borderId="12" xfId="718" applyFont="1" applyBorder="1" applyAlignment="1">
      <alignment horizontal="center"/>
    </xf>
    <xf numFmtId="0" fontId="5" fillId="0" borderId="18" xfId="718" applyFont="1" applyBorder="1" applyAlignment="1">
      <alignment horizontal="center"/>
    </xf>
    <xf numFmtId="0" fontId="2" fillId="0" borderId="12" xfId="718" applyFont="1" applyBorder="1" applyAlignment="1">
      <alignment horizontal="center" wrapText="1"/>
    </xf>
    <xf numFmtId="0" fontId="2" fillId="0" borderId="18" xfId="718" applyFont="1" applyBorder="1" applyAlignment="1">
      <alignment horizontal="center" wrapText="1"/>
    </xf>
    <xf numFmtId="0" fontId="2" fillId="0" borderId="19" xfId="718" applyFont="1" applyBorder="1" applyAlignment="1">
      <alignment horizontal="center" wrapText="1"/>
    </xf>
    <xf numFmtId="0" fontId="1" fillId="0" borderId="12" xfId="717" applyFont="1" applyBorder="1" applyAlignment="1">
      <alignment horizontal="center" vertical="center"/>
    </xf>
    <xf numFmtId="0" fontId="1" fillId="0" borderId="18" xfId="717" applyFont="1" applyBorder="1" applyAlignment="1">
      <alignment horizontal="center" vertical="center"/>
    </xf>
    <xf numFmtId="0" fontId="5" fillId="0" borderId="12" xfId="717" applyFont="1" applyBorder="1" applyAlignment="1">
      <alignment horizontal="center"/>
    </xf>
    <xf numFmtId="0" fontId="5" fillId="0" borderId="18" xfId="717" applyFont="1" applyBorder="1" applyAlignment="1">
      <alignment horizontal="center"/>
    </xf>
    <xf numFmtId="0" fontId="5" fillId="0" borderId="10" xfId="717" applyFont="1" applyBorder="1" applyAlignment="1">
      <alignment horizontal="center"/>
    </xf>
    <xf numFmtId="0" fontId="2" fillId="0" borderId="12" xfId="717" applyFont="1" applyBorder="1" applyAlignment="1">
      <alignment horizontal="center" wrapText="1"/>
    </xf>
    <xf numFmtId="0" fontId="2" fillId="0" borderId="18" xfId="717" applyFont="1" applyBorder="1" applyAlignment="1">
      <alignment horizontal="center" wrapText="1"/>
    </xf>
  </cellXfs>
  <cellStyles count="1222">
    <cellStyle name="20% - Accent1 2" xfId="1"/>
    <cellStyle name="20% - Accent1 2 2" xfId="2"/>
    <cellStyle name="20% - Accent1 2 2 2" xfId="3"/>
    <cellStyle name="20% - Accent1 2 2 2 2" xfId="4"/>
    <cellStyle name="20% - Accent1 2 2 2 2 2" xfId="5"/>
    <cellStyle name="20% - Accent1 2 2 2 3" xfId="6"/>
    <cellStyle name="20% - Accent1 2 2 2 4" xfId="7"/>
    <cellStyle name="20% - Accent1 2 2 2 4 2" xfId="8"/>
    <cellStyle name="20% - Accent1 2 2 2 4 3" xfId="9"/>
    <cellStyle name="20% - Accent1 2 2 2 4 4" xfId="10"/>
    <cellStyle name="20% - Accent1 2 2 2 5" xfId="11"/>
    <cellStyle name="20% - Accent1 2 2 3" xfId="12"/>
    <cellStyle name="20% - Accent1 2 2 3 2" xfId="13"/>
    <cellStyle name="20% - Accent1 2 2 3 2 2" xfId="14"/>
    <cellStyle name="20% - Accent1 2 2 3 3" xfId="15"/>
    <cellStyle name="20% - Accent1 2 2 4" xfId="16"/>
    <cellStyle name="20% - Accent1 2 2 4 2" xfId="17"/>
    <cellStyle name="20% - Accent1 2 2 5" xfId="18"/>
    <cellStyle name="20% - Accent1 2 2 5 2" xfId="19"/>
    <cellStyle name="20% - Accent1 2 2 5 3" xfId="20"/>
    <cellStyle name="20% - Accent1 2 2 5 4" xfId="21"/>
    <cellStyle name="20% - Accent1 2 2 6" xfId="22"/>
    <cellStyle name="20% - Accent1 2 2 6 2" xfId="23"/>
    <cellStyle name="20% - Accent1 2 2 6 3" xfId="24"/>
    <cellStyle name="20% - Accent1 2 2 6 4" xfId="25"/>
    <cellStyle name="20% - Accent1 2 2 7" xfId="26"/>
    <cellStyle name="20% - Accent1 2 2 8" xfId="27"/>
    <cellStyle name="20% - Accent1 2 2 9" xfId="28"/>
    <cellStyle name="20% - Accent1 2 3" xfId="29"/>
    <cellStyle name="20% - Accent1 2 4" xfId="30"/>
    <cellStyle name="20% - Accent1 2 4 2" xfId="31"/>
    <cellStyle name="20% - Accent1 2 4 3" xfId="32"/>
    <cellStyle name="20% - Accent1 2 4 4" xfId="33"/>
    <cellStyle name="20% - Accent2 2" xfId="34"/>
    <cellStyle name="20% - Accent2 2 2" xfId="35"/>
    <cellStyle name="20% - Accent2 2 2 2" xfId="36"/>
    <cellStyle name="20% - Accent2 2 2 2 2" xfId="37"/>
    <cellStyle name="20% - Accent2 2 2 2 2 2" xfId="38"/>
    <cellStyle name="20% - Accent2 2 2 2 3" xfId="39"/>
    <cellStyle name="20% - Accent2 2 2 2 4" xfId="40"/>
    <cellStyle name="20% - Accent2 2 2 2 4 2" xfId="41"/>
    <cellStyle name="20% - Accent2 2 2 2 4 3" xfId="42"/>
    <cellStyle name="20% - Accent2 2 2 2 4 4" xfId="43"/>
    <cellStyle name="20% - Accent2 2 2 2 5" xfId="44"/>
    <cellStyle name="20% - Accent2 2 2 3" xfId="45"/>
    <cellStyle name="20% - Accent2 2 2 3 2" xfId="46"/>
    <cellStyle name="20% - Accent2 2 2 3 2 2" xfId="47"/>
    <cellStyle name="20% - Accent2 2 2 3 3" xfId="48"/>
    <cellStyle name="20% - Accent2 2 2 4" xfId="49"/>
    <cellStyle name="20% - Accent2 2 2 4 2" xfId="50"/>
    <cellStyle name="20% - Accent2 2 2 5" xfId="51"/>
    <cellStyle name="20% - Accent2 2 2 5 2" xfId="52"/>
    <cellStyle name="20% - Accent2 2 2 5 3" xfId="53"/>
    <cellStyle name="20% - Accent2 2 2 5 4" xfId="54"/>
    <cellStyle name="20% - Accent2 2 2 6" xfId="55"/>
    <cellStyle name="20% - Accent2 2 2 6 2" xfId="56"/>
    <cellStyle name="20% - Accent2 2 2 6 3" xfId="57"/>
    <cellStyle name="20% - Accent2 2 2 6 4" xfId="58"/>
    <cellStyle name="20% - Accent2 2 2 7" xfId="59"/>
    <cellStyle name="20% - Accent2 2 2 8" xfId="60"/>
    <cellStyle name="20% - Accent2 2 2 9" xfId="61"/>
    <cellStyle name="20% - Accent2 2 3" xfId="62"/>
    <cellStyle name="20% - Accent2 2 4" xfId="63"/>
    <cellStyle name="20% - Accent2 2 4 2" xfId="64"/>
    <cellStyle name="20% - Accent2 2 4 3" xfId="65"/>
    <cellStyle name="20% - Accent2 2 4 4" xfId="66"/>
    <cellStyle name="20% - Accent3 2" xfId="67"/>
    <cellStyle name="20% - Accent3 2 2" xfId="68"/>
    <cellStyle name="20% - Accent3 2 2 2" xfId="69"/>
    <cellStyle name="20% - Accent3 2 2 2 2" xfId="70"/>
    <cellStyle name="20% - Accent3 2 2 2 2 2" xfId="71"/>
    <cellStyle name="20% - Accent3 2 2 2 3" xfId="72"/>
    <cellStyle name="20% - Accent3 2 2 2 4" xfId="73"/>
    <cellStyle name="20% - Accent3 2 2 2 4 2" xfId="74"/>
    <cellStyle name="20% - Accent3 2 2 2 4 3" xfId="75"/>
    <cellStyle name="20% - Accent3 2 2 2 4 4" xfId="76"/>
    <cellStyle name="20% - Accent3 2 2 2 5" xfId="77"/>
    <cellStyle name="20% - Accent3 2 2 3" xfId="78"/>
    <cellStyle name="20% - Accent3 2 2 3 2" xfId="79"/>
    <cellStyle name="20% - Accent3 2 2 3 2 2" xfId="80"/>
    <cellStyle name="20% - Accent3 2 2 3 3" xfId="81"/>
    <cellStyle name="20% - Accent3 2 2 4" xfId="82"/>
    <cellStyle name="20% - Accent3 2 2 4 2" xfId="83"/>
    <cellStyle name="20% - Accent3 2 2 5" xfId="84"/>
    <cellStyle name="20% - Accent3 2 2 5 2" xfId="85"/>
    <cellStyle name="20% - Accent3 2 2 5 3" xfId="86"/>
    <cellStyle name="20% - Accent3 2 2 5 4" xfId="87"/>
    <cellStyle name="20% - Accent3 2 2 6" xfId="88"/>
    <cellStyle name="20% - Accent3 2 2 6 2" xfId="89"/>
    <cellStyle name="20% - Accent3 2 2 6 3" xfId="90"/>
    <cellStyle name="20% - Accent3 2 2 6 4" xfId="91"/>
    <cellStyle name="20% - Accent3 2 2 7" xfId="92"/>
    <cellStyle name="20% - Accent3 2 2 8" xfId="93"/>
    <cellStyle name="20% - Accent3 2 2 9" xfId="94"/>
    <cellStyle name="20% - Accent3 2 3" xfId="95"/>
    <cellStyle name="20% - Accent3 2 4" xfId="96"/>
    <cellStyle name="20% - Accent3 2 4 2" xfId="97"/>
    <cellStyle name="20% - Accent3 2 4 3" xfId="98"/>
    <cellStyle name="20% - Accent3 2 4 4" xfId="99"/>
    <cellStyle name="20% - Accent4 2" xfId="100"/>
    <cellStyle name="20% - Accent4 2 2" xfId="101"/>
    <cellStyle name="20% - Accent4 2 2 2" xfId="102"/>
    <cellStyle name="20% - Accent4 2 2 2 2" xfId="103"/>
    <cellStyle name="20% - Accent4 2 2 2 2 2" xfId="104"/>
    <cellStyle name="20% - Accent4 2 2 2 3" xfId="105"/>
    <cellStyle name="20% - Accent4 2 2 2 4" xfId="106"/>
    <cellStyle name="20% - Accent4 2 2 2 4 2" xfId="107"/>
    <cellStyle name="20% - Accent4 2 2 2 4 3" xfId="108"/>
    <cellStyle name="20% - Accent4 2 2 2 4 4" xfId="109"/>
    <cellStyle name="20% - Accent4 2 2 2 5" xfId="110"/>
    <cellStyle name="20% - Accent4 2 2 3" xfId="111"/>
    <cellStyle name="20% - Accent4 2 2 3 2" xfId="112"/>
    <cellStyle name="20% - Accent4 2 2 3 2 2" xfId="113"/>
    <cellStyle name="20% - Accent4 2 2 3 3" xfId="114"/>
    <cellStyle name="20% - Accent4 2 2 4" xfId="115"/>
    <cellStyle name="20% - Accent4 2 2 4 2" xfId="116"/>
    <cellStyle name="20% - Accent4 2 2 5" xfId="117"/>
    <cellStyle name="20% - Accent4 2 2 5 2" xfId="118"/>
    <cellStyle name="20% - Accent4 2 2 5 3" xfId="119"/>
    <cellStyle name="20% - Accent4 2 2 5 4" xfId="120"/>
    <cellStyle name="20% - Accent4 2 2 6" xfId="121"/>
    <cellStyle name="20% - Accent4 2 2 6 2" xfId="122"/>
    <cellStyle name="20% - Accent4 2 2 6 3" xfId="123"/>
    <cellStyle name="20% - Accent4 2 2 6 4" xfId="124"/>
    <cellStyle name="20% - Accent4 2 2 7" xfId="125"/>
    <cellStyle name="20% - Accent4 2 2 8" xfId="126"/>
    <cellStyle name="20% - Accent4 2 2 9" xfId="127"/>
    <cellStyle name="20% - Accent4 2 3" xfId="128"/>
    <cellStyle name="20% - Accent4 2 4" xfId="129"/>
    <cellStyle name="20% - Accent4 2 4 2" xfId="130"/>
    <cellStyle name="20% - Accent4 2 4 3" xfId="131"/>
    <cellStyle name="20% - Accent4 2 4 4" xfId="132"/>
    <cellStyle name="20% - Accent5 2" xfId="133"/>
    <cellStyle name="20% - Accent5 2 2" xfId="134"/>
    <cellStyle name="20% - Accent5 2 2 2" xfId="135"/>
    <cellStyle name="20% - Accent5 2 2 2 2" xfId="136"/>
    <cellStyle name="20% - Accent5 2 2 2 2 2" xfId="137"/>
    <cellStyle name="20% - Accent5 2 2 2 3" xfId="138"/>
    <cellStyle name="20% - Accent5 2 2 2 4" xfId="139"/>
    <cellStyle name="20% - Accent5 2 2 2 4 2" xfId="140"/>
    <cellStyle name="20% - Accent5 2 2 2 4 3" xfId="141"/>
    <cellStyle name="20% - Accent5 2 2 2 4 4" xfId="142"/>
    <cellStyle name="20% - Accent5 2 2 2 5" xfId="143"/>
    <cellStyle name="20% - Accent5 2 2 3" xfId="144"/>
    <cellStyle name="20% - Accent5 2 2 3 2" xfId="145"/>
    <cellStyle name="20% - Accent5 2 2 3 2 2" xfId="146"/>
    <cellStyle name="20% - Accent5 2 2 3 3" xfId="147"/>
    <cellStyle name="20% - Accent5 2 2 4" xfId="148"/>
    <cellStyle name="20% - Accent5 2 2 4 2" xfId="149"/>
    <cellStyle name="20% - Accent5 2 2 5" xfId="150"/>
    <cellStyle name="20% - Accent5 2 2 5 2" xfId="151"/>
    <cellStyle name="20% - Accent5 2 2 5 3" xfId="152"/>
    <cellStyle name="20% - Accent5 2 2 5 4" xfId="153"/>
    <cellStyle name="20% - Accent5 2 2 6" xfId="154"/>
    <cellStyle name="20% - Accent5 2 2 6 2" xfId="155"/>
    <cellStyle name="20% - Accent5 2 2 6 3" xfId="156"/>
    <cellStyle name="20% - Accent5 2 2 6 4" xfId="157"/>
    <cellStyle name="20% - Accent5 2 2 7" xfId="158"/>
    <cellStyle name="20% - Accent5 2 2 8" xfId="159"/>
    <cellStyle name="20% - Accent5 2 2 9" xfId="160"/>
    <cellStyle name="20% - Accent5 2 3" xfId="161"/>
    <cellStyle name="20% - Accent5 2 4" xfId="162"/>
    <cellStyle name="20% - Accent5 2 4 2" xfId="163"/>
    <cellStyle name="20% - Accent5 2 4 3" xfId="164"/>
    <cellStyle name="20% - Accent5 2 4 4" xfId="165"/>
    <cellStyle name="20% - Accent6 2" xfId="166"/>
    <cellStyle name="20% - Accent6 2 2" xfId="167"/>
    <cellStyle name="20% - Accent6 2 2 2" xfId="168"/>
    <cellStyle name="20% - Accent6 2 2 2 2" xfId="169"/>
    <cellStyle name="20% - Accent6 2 2 2 2 2" xfId="170"/>
    <cellStyle name="20% - Accent6 2 2 2 3" xfId="171"/>
    <cellStyle name="20% - Accent6 2 2 2 4" xfId="172"/>
    <cellStyle name="20% - Accent6 2 2 2 4 2" xfId="173"/>
    <cellStyle name="20% - Accent6 2 2 2 4 3" xfId="174"/>
    <cellStyle name="20% - Accent6 2 2 2 4 4" xfId="175"/>
    <cellStyle name="20% - Accent6 2 2 2 5" xfId="176"/>
    <cellStyle name="20% - Accent6 2 2 3" xfId="177"/>
    <cellStyle name="20% - Accent6 2 2 3 2" xfId="178"/>
    <cellStyle name="20% - Accent6 2 2 3 2 2" xfId="179"/>
    <cellStyle name="20% - Accent6 2 2 3 3" xfId="180"/>
    <cellStyle name="20% - Accent6 2 2 4" xfId="181"/>
    <cellStyle name="20% - Accent6 2 2 4 2" xfId="182"/>
    <cellStyle name="20% - Accent6 2 2 5" xfId="183"/>
    <cellStyle name="20% - Accent6 2 2 5 2" xfId="184"/>
    <cellStyle name="20% - Accent6 2 2 5 3" xfId="185"/>
    <cellStyle name="20% - Accent6 2 2 5 4" xfId="186"/>
    <cellStyle name="20% - Accent6 2 2 6" xfId="187"/>
    <cellStyle name="20% - Accent6 2 2 6 2" xfId="188"/>
    <cellStyle name="20% - Accent6 2 2 6 3" xfId="189"/>
    <cellStyle name="20% - Accent6 2 2 6 4" xfId="190"/>
    <cellStyle name="20% - Accent6 2 2 7" xfId="191"/>
    <cellStyle name="20% - Accent6 2 2 8" xfId="192"/>
    <cellStyle name="20% - Accent6 2 2 9" xfId="193"/>
    <cellStyle name="20% - Accent6 2 3" xfId="194"/>
    <cellStyle name="20% - Accent6 2 4" xfId="195"/>
    <cellStyle name="20% - Accent6 2 4 2" xfId="196"/>
    <cellStyle name="20% - Accent6 2 4 3" xfId="197"/>
    <cellStyle name="20% - Accent6 2 4 4" xfId="198"/>
    <cellStyle name="40% - Accent1 2" xfId="199"/>
    <cellStyle name="40% - Accent1 2 2" xfId="200"/>
    <cellStyle name="40% - Accent1 2 2 2" xfId="201"/>
    <cellStyle name="40% - Accent1 2 2 2 2" xfId="202"/>
    <cellStyle name="40% - Accent1 2 2 2 2 2" xfId="203"/>
    <cellStyle name="40% - Accent1 2 2 2 3" xfId="204"/>
    <cellStyle name="40% - Accent1 2 2 2 4" xfId="205"/>
    <cellStyle name="40% - Accent1 2 2 2 4 2" xfId="206"/>
    <cellStyle name="40% - Accent1 2 2 2 4 3" xfId="207"/>
    <cellStyle name="40% - Accent1 2 2 2 4 4" xfId="208"/>
    <cellStyle name="40% - Accent1 2 2 2 5" xfId="209"/>
    <cellStyle name="40% - Accent1 2 2 3" xfId="210"/>
    <cellStyle name="40% - Accent1 2 2 3 2" xfId="211"/>
    <cellStyle name="40% - Accent1 2 2 3 2 2" xfId="212"/>
    <cellStyle name="40% - Accent1 2 2 3 3" xfId="213"/>
    <cellStyle name="40% - Accent1 2 2 4" xfId="214"/>
    <cellStyle name="40% - Accent1 2 2 4 2" xfId="215"/>
    <cellStyle name="40% - Accent1 2 2 5" xfId="216"/>
    <cellStyle name="40% - Accent1 2 2 5 2" xfId="217"/>
    <cellStyle name="40% - Accent1 2 2 5 3" xfId="218"/>
    <cellStyle name="40% - Accent1 2 2 5 4" xfId="219"/>
    <cellStyle name="40% - Accent1 2 2 6" xfId="220"/>
    <cellStyle name="40% - Accent1 2 2 6 2" xfId="221"/>
    <cellStyle name="40% - Accent1 2 2 6 3" xfId="222"/>
    <cellStyle name="40% - Accent1 2 2 6 4" xfId="223"/>
    <cellStyle name="40% - Accent1 2 2 7" xfId="224"/>
    <cellStyle name="40% - Accent1 2 2 8" xfId="225"/>
    <cellStyle name="40% - Accent1 2 2 9" xfId="226"/>
    <cellStyle name="40% - Accent1 2 3" xfId="227"/>
    <cellStyle name="40% - Accent1 2 4" xfId="228"/>
    <cellStyle name="40% - Accent1 2 4 2" xfId="229"/>
    <cellStyle name="40% - Accent1 2 4 3" xfId="230"/>
    <cellStyle name="40% - Accent1 2 4 4" xfId="231"/>
    <cellStyle name="40% - Accent2 2" xfId="232"/>
    <cellStyle name="40% - Accent2 2 2" xfId="233"/>
    <cellStyle name="40% - Accent2 2 2 2" xfId="234"/>
    <cellStyle name="40% - Accent2 2 2 2 2" xfId="235"/>
    <cellStyle name="40% - Accent2 2 2 2 2 2" xfId="236"/>
    <cellStyle name="40% - Accent2 2 2 2 3" xfId="237"/>
    <cellStyle name="40% - Accent2 2 2 2 4" xfId="238"/>
    <cellStyle name="40% - Accent2 2 2 2 4 2" xfId="239"/>
    <cellStyle name="40% - Accent2 2 2 2 4 3" xfId="240"/>
    <cellStyle name="40% - Accent2 2 2 2 4 4" xfId="241"/>
    <cellStyle name="40% - Accent2 2 2 2 5" xfId="242"/>
    <cellStyle name="40% - Accent2 2 2 3" xfId="243"/>
    <cellStyle name="40% - Accent2 2 2 3 2" xfId="244"/>
    <cellStyle name="40% - Accent2 2 2 3 2 2" xfId="245"/>
    <cellStyle name="40% - Accent2 2 2 3 3" xfId="246"/>
    <cellStyle name="40% - Accent2 2 2 4" xfId="247"/>
    <cellStyle name="40% - Accent2 2 2 4 2" xfId="248"/>
    <cellStyle name="40% - Accent2 2 2 5" xfId="249"/>
    <cellStyle name="40% - Accent2 2 2 5 2" xfId="250"/>
    <cellStyle name="40% - Accent2 2 2 5 3" xfId="251"/>
    <cellStyle name="40% - Accent2 2 2 5 4" xfId="252"/>
    <cellStyle name="40% - Accent2 2 2 6" xfId="253"/>
    <cellStyle name="40% - Accent2 2 2 6 2" xfId="254"/>
    <cellStyle name="40% - Accent2 2 2 6 3" xfId="255"/>
    <cellStyle name="40% - Accent2 2 2 6 4" xfId="256"/>
    <cellStyle name="40% - Accent2 2 2 7" xfId="257"/>
    <cellStyle name="40% - Accent2 2 2 8" xfId="258"/>
    <cellStyle name="40% - Accent2 2 2 9" xfId="259"/>
    <cellStyle name="40% - Accent2 2 3" xfId="260"/>
    <cellStyle name="40% - Accent2 2 4" xfId="261"/>
    <cellStyle name="40% - Accent2 2 4 2" xfId="262"/>
    <cellStyle name="40% - Accent2 2 4 3" xfId="263"/>
    <cellStyle name="40% - Accent2 2 4 4" xfId="264"/>
    <cellStyle name="40% - Accent3 2" xfId="265"/>
    <cellStyle name="40% - Accent3 2 2" xfId="266"/>
    <cellStyle name="40% - Accent3 2 2 2" xfId="267"/>
    <cellStyle name="40% - Accent3 2 2 2 2" xfId="268"/>
    <cellStyle name="40% - Accent3 2 2 2 2 2" xfId="269"/>
    <cellStyle name="40% - Accent3 2 2 2 3" xfId="270"/>
    <cellStyle name="40% - Accent3 2 2 2 4" xfId="271"/>
    <cellStyle name="40% - Accent3 2 2 2 4 2" xfId="272"/>
    <cellStyle name="40% - Accent3 2 2 2 4 3" xfId="273"/>
    <cellStyle name="40% - Accent3 2 2 2 4 4" xfId="274"/>
    <cellStyle name="40% - Accent3 2 2 2 5" xfId="275"/>
    <cellStyle name="40% - Accent3 2 2 3" xfId="276"/>
    <cellStyle name="40% - Accent3 2 2 3 2" xfId="277"/>
    <cellStyle name="40% - Accent3 2 2 3 2 2" xfId="278"/>
    <cellStyle name="40% - Accent3 2 2 3 3" xfId="279"/>
    <cellStyle name="40% - Accent3 2 2 4" xfId="280"/>
    <cellStyle name="40% - Accent3 2 2 4 2" xfId="281"/>
    <cellStyle name="40% - Accent3 2 2 5" xfId="282"/>
    <cellStyle name="40% - Accent3 2 2 5 2" xfId="283"/>
    <cellStyle name="40% - Accent3 2 2 5 3" xfId="284"/>
    <cellStyle name="40% - Accent3 2 2 5 4" xfId="285"/>
    <cellStyle name="40% - Accent3 2 2 6" xfId="286"/>
    <cellStyle name="40% - Accent3 2 2 6 2" xfId="287"/>
    <cellStyle name="40% - Accent3 2 2 6 3" xfId="288"/>
    <cellStyle name="40% - Accent3 2 2 6 4" xfId="289"/>
    <cellStyle name="40% - Accent3 2 2 7" xfId="290"/>
    <cellStyle name="40% - Accent3 2 2 8" xfId="291"/>
    <cellStyle name="40% - Accent3 2 2 9" xfId="292"/>
    <cellStyle name="40% - Accent3 2 3" xfId="293"/>
    <cellStyle name="40% - Accent3 2 4" xfId="294"/>
    <cellStyle name="40% - Accent3 2 4 2" xfId="295"/>
    <cellStyle name="40% - Accent3 2 4 3" xfId="296"/>
    <cellStyle name="40% - Accent3 2 4 4" xfId="297"/>
    <cellStyle name="40% - Accent4 2" xfId="298"/>
    <cellStyle name="40% - Accent4 2 2" xfId="299"/>
    <cellStyle name="40% - Accent4 2 2 2" xfId="300"/>
    <cellStyle name="40% - Accent4 2 2 2 2" xfId="301"/>
    <cellStyle name="40% - Accent4 2 2 2 2 2" xfId="302"/>
    <cellStyle name="40% - Accent4 2 2 2 3" xfId="303"/>
    <cellStyle name="40% - Accent4 2 2 2 4" xfId="304"/>
    <cellStyle name="40% - Accent4 2 2 2 4 2" xfId="305"/>
    <cellStyle name="40% - Accent4 2 2 2 4 3" xfId="306"/>
    <cellStyle name="40% - Accent4 2 2 2 4 4" xfId="307"/>
    <cellStyle name="40% - Accent4 2 2 2 5" xfId="308"/>
    <cellStyle name="40% - Accent4 2 2 3" xfId="309"/>
    <cellStyle name="40% - Accent4 2 2 3 2" xfId="310"/>
    <cellStyle name="40% - Accent4 2 2 3 2 2" xfId="311"/>
    <cellStyle name="40% - Accent4 2 2 3 3" xfId="312"/>
    <cellStyle name="40% - Accent4 2 2 4" xfId="313"/>
    <cellStyle name="40% - Accent4 2 2 4 2" xfId="314"/>
    <cellStyle name="40% - Accent4 2 2 5" xfId="315"/>
    <cellStyle name="40% - Accent4 2 2 5 2" xfId="316"/>
    <cellStyle name="40% - Accent4 2 2 5 3" xfId="317"/>
    <cellStyle name="40% - Accent4 2 2 5 4" xfId="318"/>
    <cellStyle name="40% - Accent4 2 2 6" xfId="319"/>
    <cellStyle name="40% - Accent4 2 2 6 2" xfId="320"/>
    <cellStyle name="40% - Accent4 2 2 6 3" xfId="321"/>
    <cellStyle name="40% - Accent4 2 2 6 4" xfId="322"/>
    <cellStyle name="40% - Accent4 2 2 7" xfId="323"/>
    <cellStyle name="40% - Accent4 2 2 8" xfId="324"/>
    <cellStyle name="40% - Accent4 2 2 9" xfId="325"/>
    <cellStyle name="40% - Accent4 2 3" xfId="326"/>
    <cellStyle name="40% - Accent4 2 4" xfId="327"/>
    <cellStyle name="40% - Accent4 2 4 2" xfId="328"/>
    <cellStyle name="40% - Accent4 2 4 3" xfId="329"/>
    <cellStyle name="40% - Accent4 2 4 4" xfId="330"/>
    <cellStyle name="40% - Accent5 2" xfId="331"/>
    <cellStyle name="40% - Accent5 2 2" xfId="332"/>
    <cellStyle name="40% - Accent5 2 2 2" xfId="333"/>
    <cellStyle name="40% - Accent5 2 2 2 2" xfId="334"/>
    <cellStyle name="40% - Accent5 2 2 2 2 2" xfId="335"/>
    <cellStyle name="40% - Accent5 2 2 2 3" xfId="336"/>
    <cellStyle name="40% - Accent5 2 2 2 4" xfId="337"/>
    <cellStyle name="40% - Accent5 2 2 2 4 2" xfId="338"/>
    <cellStyle name="40% - Accent5 2 2 2 4 3" xfId="339"/>
    <cellStyle name="40% - Accent5 2 2 2 4 4" xfId="340"/>
    <cellStyle name="40% - Accent5 2 2 2 5" xfId="341"/>
    <cellStyle name="40% - Accent5 2 2 3" xfId="342"/>
    <cellStyle name="40% - Accent5 2 2 3 2" xfId="343"/>
    <cellStyle name="40% - Accent5 2 2 3 2 2" xfId="344"/>
    <cellStyle name="40% - Accent5 2 2 3 3" xfId="345"/>
    <cellStyle name="40% - Accent5 2 2 4" xfId="346"/>
    <cellStyle name="40% - Accent5 2 2 4 2" xfId="347"/>
    <cellStyle name="40% - Accent5 2 2 5" xfId="348"/>
    <cellStyle name="40% - Accent5 2 2 5 2" xfId="349"/>
    <cellStyle name="40% - Accent5 2 2 5 3" xfId="350"/>
    <cellStyle name="40% - Accent5 2 2 5 4" xfId="351"/>
    <cellStyle name="40% - Accent5 2 2 6" xfId="352"/>
    <cellStyle name="40% - Accent5 2 2 6 2" xfId="353"/>
    <cellStyle name="40% - Accent5 2 2 6 3" xfId="354"/>
    <cellStyle name="40% - Accent5 2 2 6 4" xfId="355"/>
    <cellStyle name="40% - Accent5 2 2 7" xfId="356"/>
    <cellStyle name="40% - Accent5 2 2 8" xfId="357"/>
    <cellStyle name="40% - Accent5 2 2 9" xfId="358"/>
    <cellStyle name="40% - Accent5 2 3" xfId="359"/>
    <cellStyle name="40% - Accent5 2 4" xfId="360"/>
    <cellStyle name="40% - Accent5 2 4 2" xfId="361"/>
    <cellStyle name="40% - Accent5 2 4 3" xfId="362"/>
    <cellStyle name="40% - Accent5 2 4 4" xfId="363"/>
    <cellStyle name="40% - Accent6 2" xfId="364"/>
    <cellStyle name="40% - Accent6 2 2" xfId="365"/>
    <cellStyle name="40% - Accent6 2 2 2" xfId="366"/>
    <cellStyle name="40% - Accent6 2 2 2 2" xfId="367"/>
    <cellStyle name="40% - Accent6 2 2 2 2 2" xfId="368"/>
    <cellStyle name="40% - Accent6 2 2 2 3" xfId="369"/>
    <cellStyle name="40% - Accent6 2 2 2 4" xfId="370"/>
    <cellStyle name="40% - Accent6 2 2 2 4 2" xfId="371"/>
    <cellStyle name="40% - Accent6 2 2 2 4 3" xfId="372"/>
    <cellStyle name="40% - Accent6 2 2 2 4 4" xfId="373"/>
    <cellStyle name="40% - Accent6 2 2 2 5" xfId="374"/>
    <cellStyle name="40% - Accent6 2 2 3" xfId="375"/>
    <cellStyle name="40% - Accent6 2 2 3 2" xfId="376"/>
    <cellStyle name="40% - Accent6 2 2 3 2 2" xfId="377"/>
    <cellStyle name="40% - Accent6 2 2 3 3" xfId="378"/>
    <cellStyle name="40% - Accent6 2 2 4" xfId="379"/>
    <cellStyle name="40% - Accent6 2 2 4 2" xfId="380"/>
    <cellStyle name="40% - Accent6 2 2 5" xfId="381"/>
    <cellStyle name="40% - Accent6 2 2 5 2" xfId="382"/>
    <cellStyle name="40% - Accent6 2 2 5 3" xfId="383"/>
    <cellStyle name="40% - Accent6 2 2 5 4" xfId="384"/>
    <cellStyle name="40% - Accent6 2 2 6" xfId="385"/>
    <cellStyle name="40% - Accent6 2 2 6 2" xfId="386"/>
    <cellStyle name="40% - Accent6 2 2 6 3" xfId="387"/>
    <cellStyle name="40% - Accent6 2 2 6 4" xfId="388"/>
    <cellStyle name="40% - Accent6 2 2 7" xfId="389"/>
    <cellStyle name="40% - Accent6 2 2 8" xfId="390"/>
    <cellStyle name="40% - Accent6 2 2 9" xfId="391"/>
    <cellStyle name="40% - Accent6 2 3" xfId="392"/>
    <cellStyle name="40% - Accent6 2 4" xfId="393"/>
    <cellStyle name="40% - Accent6 2 4 2" xfId="394"/>
    <cellStyle name="40% - Accent6 2 4 3" xfId="395"/>
    <cellStyle name="40% - Accent6 2 4 4" xfId="396"/>
    <cellStyle name="60% - Accent1 2" xfId="397"/>
    <cellStyle name="60% - Accent1 2 2" xfId="398"/>
    <cellStyle name="60% - Accent1 2 2 2" xfId="399"/>
    <cellStyle name="60% - Accent1 2 2 2 2" xfId="400"/>
    <cellStyle name="60% - Accent1 2 2 3" xfId="401"/>
    <cellStyle name="60% - Accent1 2 2 4" xfId="402"/>
    <cellStyle name="60% - Accent1 2 2 5" xfId="403"/>
    <cellStyle name="60% - Accent1 2 3" xfId="404"/>
    <cellStyle name="60% - Accent2 2" xfId="405"/>
    <cellStyle name="60% - Accent2 2 2" xfId="406"/>
    <cellStyle name="60% - Accent2 2 2 2" xfId="407"/>
    <cellStyle name="60% - Accent2 2 2 2 2" xfId="408"/>
    <cellStyle name="60% - Accent2 2 2 3" xfId="409"/>
    <cellStyle name="60% - Accent2 2 2 4" xfId="410"/>
    <cellStyle name="60% - Accent2 2 2 5" xfId="411"/>
    <cellStyle name="60% - Accent2 2 3" xfId="412"/>
    <cellStyle name="60% - Accent3 2" xfId="413"/>
    <cellStyle name="60% - Accent3 2 2" xfId="414"/>
    <cellStyle name="60% - Accent3 2 2 2" xfId="415"/>
    <cellStyle name="60% - Accent3 2 2 2 2" xfId="416"/>
    <cellStyle name="60% - Accent3 2 2 3" xfId="417"/>
    <cellStyle name="60% - Accent3 2 2 4" xfId="418"/>
    <cellStyle name="60% - Accent3 2 2 5" xfId="419"/>
    <cellStyle name="60% - Accent3 2 3" xfId="420"/>
    <cellStyle name="60% - Accent4 2" xfId="421"/>
    <cellStyle name="60% - Accent4 2 2" xfId="422"/>
    <cellStyle name="60% - Accent4 2 2 2" xfId="423"/>
    <cellStyle name="60% - Accent4 2 2 2 2" xfId="424"/>
    <cellStyle name="60% - Accent4 2 2 3" xfId="425"/>
    <cellStyle name="60% - Accent4 2 2 4" xfId="426"/>
    <cellStyle name="60% - Accent4 2 2 5" xfId="427"/>
    <cellStyle name="60% - Accent4 2 3" xfId="428"/>
    <cellStyle name="60% - Accent5 2" xfId="429"/>
    <cellStyle name="60% - Accent5 2 2" xfId="430"/>
    <cellStyle name="60% - Accent5 2 2 2" xfId="431"/>
    <cellStyle name="60% - Accent5 2 2 2 2" xfId="432"/>
    <cellStyle name="60% - Accent5 2 2 3" xfId="433"/>
    <cellStyle name="60% - Accent5 2 2 4" xfId="434"/>
    <cellStyle name="60% - Accent5 2 2 5" xfId="435"/>
    <cellStyle name="60% - Accent5 2 3" xfId="436"/>
    <cellStyle name="60% - Accent6 2" xfId="437"/>
    <cellStyle name="60% - Accent6 2 2" xfId="438"/>
    <cellStyle name="60% - Accent6 2 2 2" xfId="439"/>
    <cellStyle name="60% - Accent6 2 2 2 2" xfId="440"/>
    <cellStyle name="60% - Accent6 2 2 3" xfId="441"/>
    <cellStyle name="60% - Accent6 2 2 4" xfId="442"/>
    <cellStyle name="60% - Accent6 2 2 5" xfId="443"/>
    <cellStyle name="60% - Accent6 2 3" xfId="444"/>
    <cellStyle name="Accent1 2" xfId="445"/>
    <cellStyle name="Accent1 2 2" xfId="446"/>
    <cellStyle name="Accent1 2 2 2" xfId="447"/>
    <cellStyle name="Accent1 2 2 2 2" xfId="448"/>
    <cellStyle name="Accent1 2 2 3" xfId="449"/>
    <cellStyle name="Accent1 2 2 4" xfId="450"/>
    <cellStyle name="Accent1 2 2 5" xfId="451"/>
    <cellStyle name="Accent1 2 3" xfId="452"/>
    <cellStyle name="Accent2 2" xfId="453"/>
    <cellStyle name="Accent2 2 2" xfId="454"/>
    <cellStyle name="Accent2 2 2 2" xfId="455"/>
    <cellStyle name="Accent2 2 2 2 2" xfId="456"/>
    <cellStyle name="Accent2 2 2 3" xfId="457"/>
    <cellStyle name="Accent2 2 2 4" xfId="458"/>
    <cellStyle name="Accent2 2 2 5" xfId="459"/>
    <cellStyle name="Accent2 2 3" xfId="460"/>
    <cellStyle name="Accent3 2" xfId="461"/>
    <cellStyle name="Accent3 2 2" xfId="462"/>
    <cellStyle name="Accent3 2 2 2" xfId="463"/>
    <cellStyle name="Accent3 2 2 2 2" xfId="464"/>
    <cellStyle name="Accent3 2 2 3" xfId="465"/>
    <cellStyle name="Accent3 2 2 4" xfId="466"/>
    <cellStyle name="Accent3 2 2 5" xfId="467"/>
    <cellStyle name="Accent3 2 3" xfId="468"/>
    <cellStyle name="Accent4 2" xfId="469"/>
    <cellStyle name="Accent4 2 2" xfId="470"/>
    <cellStyle name="Accent4 2 2 2" xfId="471"/>
    <cellStyle name="Accent4 2 2 2 2" xfId="472"/>
    <cellStyle name="Accent4 2 2 3" xfId="473"/>
    <cellStyle name="Accent4 2 2 4" xfId="474"/>
    <cellStyle name="Accent4 2 2 5" xfId="475"/>
    <cellStyle name="Accent4 2 3" xfId="476"/>
    <cellStyle name="Accent5 2" xfId="477"/>
    <cellStyle name="Accent5 2 2" xfId="478"/>
    <cellStyle name="Accent5 2 2 2" xfId="479"/>
    <cellStyle name="Accent5 2 2 2 2" xfId="480"/>
    <cellStyle name="Accent5 2 2 3" xfId="481"/>
    <cellStyle name="Accent5 2 2 4" xfId="482"/>
    <cellStyle name="Accent5 2 2 5" xfId="483"/>
    <cellStyle name="Accent5 2 3" xfId="484"/>
    <cellStyle name="Accent6 2" xfId="485"/>
    <cellStyle name="Accent6 2 2" xfId="486"/>
    <cellStyle name="Accent6 2 2 2" xfId="487"/>
    <cellStyle name="Accent6 2 2 2 2" xfId="488"/>
    <cellStyle name="Accent6 2 2 3" xfId="489"/>
    <cellStyle name="Accent6 2 2 4" xfId="490"/>
    <cellStyle name="Accent6 2 2 5" xfId="491"/>
    <cellStyle name="Accent6 2 3" xfId="492"/>
    <cellStyle name="Bad 2" xfId="493"/>
    <cellStyle name="Bad 2 2" xfId="494"/>
    <cellStyle name="Bad 2 2 2" xfId="495"/>
    <cellStyle name="Bad 2 2 2 2" xfId="496"/>
    <cellStyle name="Bad 2 2 3" xfId="497"/>
    <cellStyle name="Bad 2 2 4" xfId="498"/>
    <cellStyle name="Bad 2 2 5" xfId="499"/>
    <cellStyle name="Bad 2 3" xfId="500"/>
    <cellStyle name="Bad 2 4" xfId="501"/>
    <cellStyle name="Calculation 2" xfId="502"/>
    <cellStyle name="Calculation 2 2" xfId="503"/>
    <cellStyle name="Calculation 2 2 2" xfId="504"/>
    <cellStyle name="Calculation 2 2 2 2" xfId="505"/>
    <cellStyle name="Calculation 2 2 3" xfId="506"/>
    <cellStyle name="Calculation 2 2 4" xfId="507"/>
    <cellStyle name="Calculation 2 2 4 2" xfId="508"/>
    <cellStyle name="Calculation 2 2 5" xfId="509"/>
    <cellStyle name="Calculation 2 2 6" xfId="510"/>
    <cellStyle name="Calculation 2 3" xfId="511"/>
    <cellStyle name="Calculation 2 4" xfId="512"/>
    <cellStyle name="Calculation 3" xfId="513"/>
    <cellStyle name="Calculation 4" xfId="514"/>
    <cellStyle name="Check Cell 2" xfId="515"/>
    <cellStyle name="Check Cell 2 2" xfId="516"/>
    <cellStyle name="Check Cell 2 2 2" xfId="517"/>
    <cellStyle name="Check Cell 2 2 2 2" xfId="518"/>
    <cellStyle name="Check Cell 2 2 3" xfId="519"/>
    <cellStyle name="Check Cell 2 2 4" xfId="520"/>
    <cellStyle name="Check Cell 2 2 5" xfId="521"/>
    <cellStyle name="Check Cell 2 3" xfId="522"/>
    <cellStyle name="Comma 2" xfId="523"/>
    <cellStyle name="Comma 2 2" xfId="524"/>
    <cellStyle name="Comma 2 3" xfId="525"/>
    <cellStyle name="Comma 2 3 2" xfId="526"/>
    <cellStyle name="Comma 2 3 3" xfId="527"/>
    <cellStyle name="Comma 2 3 3 2" xfId="528"/>
    <cellStyle name="Comma 2 3 3 3" xfId="529"/>
    <cellStyle name="Comma 2 3 3 4" xfId="530"/>
    <cellStyle name="Comma 2 4" xfId="531"/>
    <cellStyle name="Comma 2 5" xfId="532"/>
    <cellStyle name="Comma 3" xfId="533"/>
    <cellStyle name="Comma 3 2" xfId="534"/>
    <cellStyle name="Comma 3 2 2" xfId="535"/>
    <cellStyle name="Comma 3 2 3" xfId="536"/>
    <cellStyle name="Comma 3 2 3 2" xfId="537"/>
    <cellStyle name="Comma 3 2 3 3" xfId="538"/>
    <cellStyle name="Comma 3 2 4" xfId="539"/>
    <cellStyle name="Comma 3 2 5" xfId="540"/>
    <cellStyle name="Comma 3 2 6" xfId="541"/>
    <cellStyle name="Comma 3 3" xfId="542"/>
    <cellStyle name="Comma 3 4" xfId="543"/>
    <cellStyle name="Comma 3 5" xfId="544"/>
    <cellStyle name="Comma 3 6" xfId="545"/>
    <cellStyle name="Comma 4" xfId="546"/>
    <cellStyle name="Comma 4 2" xfId="547"/>
    <cellStyle name="Comma 4 3" xfId="548"/>
    <cellStyle name="Comma 4 4" xfId="549"/>
    <cellStyle name="Comma 5" xfId="550"/>
    <cellStyle name="Currency 2" xfId="551"/>
    <cellStyle name="Currency 2 2" xfId="552"/>
    <cellStyle name="Currency 2 2 2" xfId="553"/>
    <cellStyle name="Currency 2 2 2 2" xfId="554"/>
    <cellStyle name="Currency 2 2 3" xfId="555"/>
    <cellStyle name="Currency 2 2 4" xfId="556"/>
    <cellStyle name="Currency 2 3" xfId="557"/>
    <cellStyle name="Currency 2 3 2" xfId="558"/>
    <cellStyle name="Currency 2 4" xfId="559"/>
    <cellStyle name="Currency 2 5" xfId="560"/>
    <cellStyle name="Currency 2 6" xfId="561"/>
    <cellStyle name="Currency 3" xfId="562"/>
    <cellStyle name="Explanatory Text 2" xfId="563"/>
    <cellStyle name="Explanatory Text 2 2" xfId="564"/>
    <cellStyle name="Explanatory Text 2 2 2" xfId="565"/>
    <cellStyle name="Explanatory Text 2 2 2 2" xfId="566"/>
    <cellStyle name="Explanatory Text 2 2 3" xfId="567"/>
    <cellStyle name="Explanatory Text 2 2 4" xfId="568"/>
    <cellStyle name="Explanatory Text 2 3" xfId="569"/>
    <cellStyle name="Good 2" xfId="570"/>
    <cellStyle name="Good 2 2" xfId="571"/>
    <cellStyle name="Good 2 2 2" xfId="572"/>
    <cellStyle name="Good 2 2 2 2" xfId="573"/>
    <cellStyle name="Good 2 2 3" xfId="574"/>
    <cellStyle name="Good 2 2 4" xfId="575"/>
    <cellStyle name="Good 2 2 5" xfId="576"/>
    <cellStyle name="Good 2 3" xfId="577"/>
    <cellStyle name="Heading 1 2" xfId="578"/>
    <cellStyle name="Heading 1 2 2" xfId="579"/>
    <cellStyle name="Heading 1 2 2 2" xfId="580"/>
    <cellStyle name="Heading 1 2 2 2 2" xfId="581"/>
    <cellStyle name="Heading 1 2 2 3" xfId="582"/>
    <cellStyle name="Heading 1 2 2 4" xfId="583"/>
    <cellStyle name="Heading 1 2 3" xfId="584"/>
    <cellStyle name="Heading 2 2" xfId="585"/>
    <cellStyle name="Heading 2 2 2" xfId="586"/>
    <cellStyle name="Heading 2 2 2 2" xfId="587"/>
    <cellStyle name="Heading 2 2 2 2 2" xfId="588"/>
    <cellStyle name="Heading 2 2 2 3" xfId="589"/>
    <cellStyle name="Heading 2 2 2 4" xfId="590"/>
    <cellStyle name="Heading 2 2 3" xfId="591"/>
    <cellStyle name="Heading 3 2" xfId="592"/>
    <cellStyle name="Heading 3 2 2" xfId="593"/>
    <cellStyle name="Heading 3 2 2 2" xfId="594"/>
    <cellStyle name="Heading 3 2 2 2 2" xfId="595"/>
    <cellStyle name="Heading 3 2 2 3" xfId="596"/>
    <cellStyle name="Heading 3 2 2 4" xfId="597"/>
    <cellStyle name="Heading 3 2 3" xfId="598"/>
    <cellStyle name="Heading 4 2" xfId="599"/>
    <cellStyle name="Heading 4 2 2" xfId="600"/>
    <cellStyle name="Heading 4 2 2 2" xfId="601"/>
    <cellStyle name="Heading 4 2 2 2 2" xfId="602"/>
    <cellStyle name="Heading 4 2 2 3" xfId="603"/>
    <cellStyle name="Heading 4 2 2 4" xfId="604"/>
    <cellStyle name="Heading 4 2 3" xfId="605"/>
    <cellStyle name="Hyperlink 2" xfId="606"/>
    <cellStyle name="Hyperlink 3" xfId="607"/>
    <cellStyle name="Input 2" xfId="608"/>
    <cellStyle name="Input 2 2" xfId="609"/>
    <cellStyle name="Input 2 2 2" xfId="610"/>
    <cellStyle name="Input 2 2 2 2" xfId="611"/>
    <cellStyle name="Input 2 2 3" xfId="612"/>
    <cellStyle name="Input 2 2 4" xfId="613"/>
    <cellStyle name="Input 2 2 5" xfId="614"/>
    <cellStyle name="Input 2 3" xfId="615"/>
    <cellStyle name="Input 3" xfId="616"/>
    <cellStyle name="Input 4" xfId="617"/>
    <cellStyle name="Input 5" xfId="618"/>
    <cellStyle name="Linked Cell 2" xfId="619"/>
    <cellStyle name="Linked Cell 2 2" xfId="620"/>
    <cellStyle name="Linked Cell 2 2 2" xfId="621"/>
    <cellStyle name="Linked Cell 2 2 2 2" xfId="622"/>
    <cellStyle name="Linked Cell 2 2 3" xfId="623"/>
    <cellStyle name="Linked Cell 2 2 4" xfId="624"/>
    <cellStyle name="Linked Cell 2 3" xfId="625"/>
    <cellStyle name="Neutral 2" xfId="626"/>
    <cellStyle name="Neutral 2 2" xfId="627"/>
    <cellStyle name="Neutral 2 2 2" xfId="628"/>
    <cellStyle name="Neutral 2 2 2 2" xfId="629"/>
    <cellStyle name="Neutral 2 2 3" xfId="630"/>
    <cellStyle name="Neutral 2 2 4" xfId="631"/>
    <cellStyle name="Neutral 2 2 5" xfId="632"/>
    <cellStyle name="Neutral 2 3" xfId="633"/>
    <cellStyle name="Neutral 3" xfId="634"/>
    <cellStyle name="Normal" xfId="0" builtinId="0"/>
    <cellStyle name="Normal 10" xfId="635"/>
    <cellStyle name="Normal 10 2" xfId="636"/>
    <cellStyle name="Normal 10 2 2" xfId="637"/>
    <cellStyle name="Normal 10 3" xfId="638"/>
    <cellStyle name="Normal 10 3 2" xfId="639"/>
    <cellStyle name="Normal 10 4" xfId="640"/>
    <cellStyle name="Normal 10 5" xfId="641"/>
    <cellStyle name="Normal 11" xfId="642"/>
    <cellStyle name="Normal 11 2" xfId="643"/>
    <cellStyle name="Normal 11 2 2" xfId="644"/>
    <cellStyle name="Normal 11 2 2 2" xfId="645"/>
    <cellStyle name="Normal 11 2 3" xfId="646"/>
    <cellStyle name="Normal 11 2 3 2" xfId="647"/>
    <cellStyle name="Normal 11 2 3 3" xfId="648"/>
    <cellStyle name="Normal 11 2 3 4" xfId="649"/>
    <cellStyle name="Normal 11 2 4" xfId="650"/>
    <cellStyle name="Normal 11 2 5" xfId="651"/>
    <cellStyle name="Normal 11 2 6" xfId="652"/>
    <cellStyle name="Normal 11 3" xfId="653"/>
    <cellStyle name="Normal 11 4" xfId="654"/>
    <cellStyle name="Normal 11 5" xfId="655"/>
    <cellStyle name="Normal 11 6" xfId="656"/>
    <cellStyle name="Normal 11 6 2" xfId="657"/>
    <cellStyle name="Normal 11 6 3" xfId="658"/>
    <cellStyle name="Normal 11 6 4" xfId="659"/>
    <cellStyle name="Normal 11 6 4 2" xfId="660"/>
    <cellStyle name="Normal 11 7" xfId="661"/>
    <cellStyle name="Normal 11 8" xfId="662"/>
    <cellStyle name="Normal 11 9" xfId="663"/>
    <cellStyle name="Normal 12" xfId="664"/>
    <cellStyle name="Normal 12 2" xfId="665"/>
    <cellStyle name="Normal 12 2 2" xfId="666"/>
    <cellStyle name="Normal 12 3" xfId="667"/>
    <cellStyle name="Normal 12 3 2" xfId="668"/>
    <cellStyle name="Normal 12 3 3" xfId="669"/>
    <cellStyle name="Normal 12 3 4" xfId="670"/>
    <cellStyle name="Normal 12 4" xfId="671"/>
    <cellStyle name="Normal 12 5" xfId="672"/>
    <cellStyle name="Normal 12 6" xfId="673"/>
    <cellStyle name="Normal 13" xfId="674"/>
    <cellStyle name="Normal 13 2" xfId="675"/>
    <cellStyle name="Normal 13 2 2" xfId="676"/>
    <cellStyle name="Normal 13 3" xfId="677"/>
    <cellStyle name="Normal 14" xfId="678"/>
    <cellStyle name="Normal 14 2" xfId="679"/>
    <cellStyle name="Normal 14 2 2" xfId="680"/>
    <cellStyle name="Normal 14 3" xfId="681"/>
    <cellStyle name="Normal 14 4" xfId="682"/>
    <cellStyle name="Normal 14 5" xfId="683"/>
    <cellStyle name="Normal 14 5 2" xfId="684"/>
    <cellStyle name="Normal 14 6" xfId="685"/>
    <cellStyle name="Normal 14 7" xfId="686"/>
    <cellStyle name="Normal 15" xfId="687"/>
    <cellStyle name="Normal 15 2" xfId="688"/>
    <cellStyle name="Normal 15 2 2" xfId="689"/>
    <cellStyle name="Normal 15 3" xfId="690"/>
    <cellStyle name="Normal 15 4" xfId="691"/>
    <cellStyle name="Normal 15 4 2" xfId="692"/>
    <cellStyle name="Normal 15 4 2 2" xfId="693"/>
    <cellStyle name="Normal 15 4 3" xfId="694"/>
    <cellStyle name="Normal 15 5" xfId="695"/>
    <cellStyle name="Normal 15 6" xfId="696"/>
    <cellStyle name="Normal 15 7" xfId="697"/>
    <cellStyle name="Normal 16" xfId="698"/>
    <cellStyle name="Normal 16 2" xfId="699"/>
    <cellStyle name="Normal 16 2 2" xfId="700"/>
    <cellStyle name="Normal 16 3" xfId="701"/>
    <cellStyle name="Normal 17" xfId="702"/>
    <cellStyle name="Normal 17 2" xfId="703"/>
    <cellStyle name="Normal 17 2 2" xfId="704"/>
    <cellStyle name="Normal 17 2 2 2" xfId="705"/>
    <cellStyle name="Normal 17 2 3" xfId="706"/>
    <cellStyle name="Normal 17 3" xfId="707"/>
    <cellStyle name="Normal 17 3 2" xfId="708"/>
    <cellStyle name="Normal 17 4" xfId="709"/>
    <cellStyle name="Normal 18" xfId="710"/>
    <cellStyle name="Normal 18 2" xfId="711"/>
    <cellStyle name="Normal 19" xfId="712"/>
    <cellStyle name="Normal 19 2" xfId="713"/>
    <cellStyle name="Normal 2" xfId="714"/>
    <cellStyle name="Normal 2 10" xfId="715"/>
    <cellStyle name="Normal 2 11" xfId="716"/>
    <cellStyle name="Normal 2 2" xfId="717"/>
    <cellStyle name="Normal 2 2 2" xfId="718"/>
    <cellStyle name="Normal 2 2 3" xfId="719"/>
    <cellStyle name="Normal 2 2 4" xfId="720"/>
    <cellStyle name="Normal 2 2 4 2" xfId="721"/>
    <cellStyle name="Normal 2 2 4 2 2" xfId="722"/>
    <cellStyle name="Normal 2 2 4 2 2 2" xfId="723"/>
    <cellStyle name="Normal 2 2 4 2 3" xfId="724"/>
    <cellStyle name="Normal 2 2 4 2 4" xfId="725"/>
    <cellStyle name="Normal 2 2 4 3" xfId="726"/>
    <cellStyle name="Normal 2 2 4 3 2" xfId="727"/>
    <cellStyle name="Normal 2 2 4 4" xfId="728"/>
    <cellStyle name="Normal 2 2 4 5" xfId="729"/>
    <cellStyle name="Normal 2 2 5" xfId="730"/>
    <cellStyle name="Normal 2 2 5 2" xfId="731"/>
    <cellStyle name="Normal 2 3" xfId="732"/>
    <cellStyle name="Normal 2 3 2" xfId="733"/>
    <cellStyle name="Normal 2 3 3" xfId="734"/>
    <cellStyle name="Normal 2 3 3 2" xfId="735"/>
    <cellStyle name="Normal 2 3 3 3" xfId="736"/>
    <cellStyle name="Normal 2 3 3 4" xfId="737"/>
    <cellStyle name="Normal 2 3 4" xfId="738"/>
    <cellStyle name="Normal 2 3 5" xfId="739"/>
    <cellStyle name="Normal 2 3 6" xfId="740"/>
    <cellStyle name="Normal 2 4" xfId="741"/>
    <cellStyle name="Normal 2 4 2" xfId="742"/>
    <cellStyle name="Normal 2 4 2 2" xfId="743"/>
    <cellStyle name="Normal 2 4 2 3" xfId="744"/>
    <cellStyle name="Normal 2 4 2 4" xfId="745"/>
    <cellStyle name="Normal 2 4 3" xfId="746"/>
    <cellStyle name="Normal 2 4 4" xfId="747"/>
    <cellStyle name="Normal 2 4 5" xfId="748"/>
    <cellStyle name="Normal 2 5" xfId="749"/>
    <cellStyle name="Normal 2 5 2" xfId="750"/>
    <cellStyle name="Normal 2 5 3" xfId="751"/>
    <cellStyle name="Normal 2 5 4" xfId="752"/>
    <cellStyle name="Normal 2 6" xfId="753"/>
    <cellStyle name="Normal 2 6 2" xfId="754"/>
    <cellStyle name="Normal 2 6 2 2" xfId="755"/>
    <cellStyle name="Normal 2 6 3" xfId="756"/>
    <cellStyle name="Normal 2 6 3 2" xfId="757"/>
    <cellStyle name="Normal 2 6 4" xfId="758"/>
    <cellStyle name="Normal 2 7" xfId="759"/>
    <cellStyle name="Normal 2 7 2" xfId="760"/>
    <cellStyle name="Normal 2 7 2 2" xfId="761"/>
    <cellStyle name="Normal 2 7 3" xfId="762"/>
    <cellStyle name="Normal 2 7 4" xfId="763"/>
    <cellStyle name="Normal 2 8" xfId="764"/>
    <cellStyle name="Normal 2 8 2" xfId="765"/>
    <cellStyle name="Normal 2 8 2 2" xfId="766"/>
    <cellStyle name="Normal 2 8 3" xfId="767"/>
    <cellStyle name="Normal 2 8 4" xfId="768"/>
    <cellStyle name="Normal 2 9" xfId="769"/>
    <cellStyle name="Normal 2 9 2" xfId="770"/>
    <cellStyle name="Normal 2 9 2 2" xfId="771"/>
    <cellStyle name="Normal 20" xfId="772"/>
    <cellStyle name="Normal 20 2" xfId="773"/>
    <cellStyle name="Normal 20 2 2" xfId="774"/>
    <cellStyle name="Normal 20 3" xfId="775"/>
    <cellStyle name="Normal 21" xfId="776"/>
    <cellStyle name="Normal 21 2" xfId="777"/>
    <cellStyle name="Normal 21 2 2" xfId="778"/>
    <cellStyle name="Normal 21 3" xfId="779"/>
    <cellStyle name="Normal 22" xfId="780"/>
    <cellStyle name="Normal 22 2" xfId="781"/>
    <cellStyle name="Normal 22 3" xfId="782"/>
    <cellStyle name="Normal 23" xfId="783"/>
    <cellStyle name="Normal 23 2" xfId="784"/>
    <cellStyle name="Normal 24" xfId="785"/>
    <cellStyle name="Normal 24 2" xfId="786"/>
    <cellStyle name="Normal 25" xfId="787"/>
    <cellStyle name="Normal 25 2" xfId="788"/>
    <cellStyle name="Normal 25 3" xfId="789"/>
    <cellStyle name="Normal 26" xfId="790"/>
    <cellStyle name="Normal 27" xfId="791"/>
    <cellStyle name="Normal 3" xfId="792"/>
    <cellStyle name="Normal 3 10" xfId="793"/>
    <cellStyle name="Normal 3 10 2" xfId="794"/>
    <cellStyle name="Normal 3 10 3" xfId="795"/>
    <cellStyle name="Normal 3 10 3 2" xfId="796"/>
    <cellStyle name="Normal 3 11" xfId="797"/>
    <cellStyle name="Normal 3 12" xfId="798"/>
    <cellStyle name="Normal 3 12 2" xfId="799"/>
    <cellStyle name="Normal 3 12 2 2" xfId="800"/>
    <cellStyle name="Normal 3 12 2 2 2" xfId="801"/>
    <cellStyle name="Normal 3 12 2 3" xfId="802"/>
    <cellStyle name="Normal 3 12 3" xfId="803"/>
    <cellStyle name="Normal 3 12 4" xfId="804"/>
    <cellStyle name="Normal 3 13" xfId="805"/>
    <cellStyle name="Normal 3 14" xfId="806"/>
    <cellStyle name="Normal 3 15" xfId="807"/>
    <cellStyle name="Normal 3 16" xfId="808"/>
    <cellStyle name="Normal 3 2" xfId="809"/>
    <cellStyle name="Normal 3 2 10" xfId="810"/>
    <cellStyle name="Normal 3 2 11" xfId="811"/>
    <cellStyle name="Normal 3 2 12" xfId="812"/>
    <cellStyle name="Normal 3 2 13" xfId="813"/>
    <cellStyle name="Normal 3 2 14" xfId="814"/>
    <cellStyle name="Normal 3 2 15" xfId="815"/>
    <cellStyle name="Normal 3 2 16" xfId="816"/>
    <cellStyle name="Normal 3 2 2" xfId="817"/>
    <cellStyle name="Normal 3 2 2 2" xfId="818"/>
    <cellStyle name="Normal 3 2 2 3" xfId="819"/>
    <cellStyle name="Normal 3 2 2 3 2" xfId="820"/>
    <cellStyle name="Normal 3 2 2 3 2 2" xfId="821"/>
    <cellStyle name="Normal 3 2 2 3 2 3" xfId="822"/>
    <cellStyle name="Normal 3 2 2 3 2 4" xfId="823"/>
    <cellStyle name="Normal 3 2 2 3 3" xfId="824"/>
    <cellStyle name="Normal 3 2 2 3 4" xfId="825"/>
    <cellStyle name="Normal 3 2 2 3 5" xfId="826"/>
    <cellStyle name="Normal 3 2 2 4" xfId="827"/>
    <cellStyle name="Normal 3 2 2 4 2" xfId="828"/>
    <cellStyle name="Normal 3 2 2 4 3" xfId="829"/>
    <cellStyle name="Normal 3 2 2 4 4" xfId="830"/>
    <cellStyle name="Normal 3 2 2 5" xfId="831"/>
    <cellStyle name="Normal 3 2 3" xfId="832"/>
    <cellStyle name="Normal 3 2 3 2" xfId="833"/>
    <cellStyle name="Normal 3 2 3 3" xfId="834"/>
    <cellStyle name="Normal 3 2 3 3 2" xfId="835"/>
    <cellStyle name="Normal 3 2 3 3 3" xfId="836"/>
    <cellStyle name="Normal 3 2 3 3 4" xfId="837"/>
    <cellStyle name="Normal 3 2 4" xfId="838"/>
    <cellStyle name="Normal 3 2 4 2" xfId="839"/>
    <cellStyle name="Normal 3 2 4 2 2" xfId="840"/>
    <cellStyle name="Normal 3 2 4 3" xfId="841"/>
    <cellStyle name="Normal 3 2 4 4" xfId="842"/>
    <cellStyle name="Normal 3 2 4 5" xfId="843"/>
    <cellStyle name="Normal 3 2 5" xfId="844"/>
    <cellStyle name="Normal 3 2 5 2" xfId="845"/>
    <cellStyle name="Normal 3 2 5 2 2" xfId="846"/>
    <cellStyle name="Normal 3 2 5 3" xfId="847"/>
    <cellStyle name="Normal 3 2 5 4" xfId="848"/>
    <cellStyle name="Normal 3 2 6" xfId="849"/>
    <cellStyle name="Normal 3 2 6 2" xfId="850"/>
    <cellStyle name="Normal 3 2 7" xfId="851"/>
    <cellStyle name="Normal 3 2 7 2" xfId="852"/>
    <cellStyle name="Normal 3 2 8" xfId="853"/>
    <cellStyle name="Normal 3 2 9" xfId="854"/>
    <cellStyle name="Normal 3 2_Kalnciems budzets 2013" xfId="855"/>
    <cellStyle name="Normal 3 3" xfId="856"/>
    <cellStyle name="Normal 3 3 2" xfId="857"/>
    <cellStyle name="Normal 3 3 2 2" xfId="858"/>
    <cellStyle name="Normal 3 3 2 3" xfId="859"/>
    <cellStyle name="Normal 3 3 2 3 2" xfId="860"/>
    <cellStyle name="Normal 3 3 2 3 3" xfId="861"/>
    <cellStyle name="Normal 3 3 2 3 4" xfId="862"/>
    <cellStyle name="Normal 3 3 2 4" xfId="863"/>
    <cellStyle name="Normal 3 3 2 5" xfId="864"/>
    <cellStyle name="Normal 3 3 2 6" xfId="865"/>
    <cellStyle name="Normal 3 3 3" xfId="866"/>
    <cellStyle name="Normal 3 3 3 2" xfId="867"/>
    <cellStyle name="Normal 3 3 3 3" xfId="868"/>
    <cellStyle name="Normal 3 3 3 3 2" xfId="869"/>
    <cellStyle name="Normal 3 3 3 3 3" xfId="870"/>
    <cellStyle name="Normal 3 3 3 3 4" xfId="871"/>
    <cellStyle name="Normal 3 3 4" xfId="872"/>
    <cellStyle name="Normal 3 4" xfId="873"/>
    <cellStyle name="Normal 3 4 2" xfId="874"/>
    <cellStyle name="Normal 3 4 2 2" xfId="875"/>
    <cellStyle name="Normal 3 4 3" xfId="876"/>
    <cellStyle name="Normal 3 4 4" xfId="877"/>
    <cellStyle name="Normal 3 4 5" xfId="878"/>
    <cellStyle name="Normal 3 4 6" xfId="879"/>
    <cellStyle name="Normal 3 5" xfId="880"/>
    <cellStyle name="Normal 3 5 2" xfId="881"/>
    <cellStyle name="Normal 3 5 3" xfId="882"/>
    <cellStyle name="Normal 3 5 4" xfId="883"/>
    <cellStyle name="Normal 3 6" xfId="884"/>
    <cellStyle name="Normal 3 7" xfId="885"/>
    <cellStyle name="Normal 3 7 2" xfId="886"/>
    <cellStyle name="Normal 3 8" xfId="887"/>
    <cellStyle name="Normal 3 8 2" xfId="888"/>
    <cellStyle name="Normal 3 9" xfId="889"/>
    <cellStyle name="Normal 3 9 2" xfId="890"/>
    <cellStyle name="Normal 3 9 3" xfId="891"/>
    <cellStyle name="Normal 3 9 3 2" xfId="892"/>
    <cellStyle name="Normal 4" xfId="893"/>
    <cellStyle name="Normal 4 10" xfId="894"/>
    <cellStyle name="Normal 4 10 2" xfId="895"/>
    <cellStyle name="Normal 4 10 2 2" xfId="896"/>
    <cellStyle name="Normal 4 10 3" xfId="897"/>
    <cellStyle name="Normal 4 11" xfId="898"/>
    <cellStyle name="Normal 4 11 2" xfId="899"/>
    <cellStyle name="Normal 4 12" xfId="900"/>
    <cellStyle name="Normal 4 2" xfId="901"/>
    <cellStyle name="Normal 4 2 2" xfId="902"/>
    <cellStyle name="Normal 4 2 2 2" xfId="903"/>
    <cellStyle name="Normal 4 2 2 2 2" xfId="904"/>
    <cellStyle name="Normal 4 2 2 2 2 2" xfId="905"/>
    <cellStyle name="Normal 4 2 2 2 2 3" xfId="906"/>
    <cellStyle name="Normal 4 2 2 2 2 4" xfId="907"/>
    <cellStyle name="Normal 4 2 2 2 3" xfId="908"/>
    <cellStyle name="Normal 4 2 2 2 4" xfId="909"/>
    <cellStyle name="Normal 4 2 2 2 5" xfId="910"/>
    <cellStyle name="Normal 4 2 2 3" xfId="911"/>
    <cellStyle name="Normal 4 2 2 4" xfId="912"/>
    <cellStyle name="Normal 4 2 2 4 2" xfId="913"/>
    <cellStyle name="Normal 4 2 2 4 3" xfId="914"/>
    <cellStyle name="Normal 4 2 2 4 4" xfId="915"/>
    <cellStyle name="Normal 4 2 2 5" xfId="916"/>
    <cellStyle name="Normal 4 2 2 6" xfId="917"/>
    <cellStyle name="Normal 4 2 2 7" xfId="918"/>
    <cellStyle name="Normal 4 2 3" xfId="919"/>
    <cellStyle name="Normal 4 2 3 2" xfId="920"/>
    <cellStyle name="Normal 4 2 3 3" xfId="921"/>
    <cellStyle name="Normal 4 2 3 3 2" xfId="922"/>
    <cellStyle name="Normal 4 2 3 3 3" xfId="923"/>
    <cellStyle name="Normal 4 2 3 3 4" xfId="924"/>
    <cellStyle name="Normal 4 2 4" xfId="925"/>
    <cellStyle name="Normal 4 3" xfId="926"/>
    <cellStyle name="Normal 4 3 2" xfId="927"/>
    <cellStyle name="Normal 4 3 2 2" xfId="928"/>
    <cellStyle name="Normal 4 3 2 3" xfId="929"/>
    <cellStyle name="Normal 4 3 2 4" xfId="930"/>
    <cellStyle name="Normal 4 3 3" xfId="931"/>
    <cellStyle name="Normal 4 3 4" xfId="932"/>
    <cellStyle name="Normal 4 3 5" xfId="933"/>
    <cellStyle name="Normal 4 4" xfId="934"/>
    <cellStyle name="Normal 4 5" xfId="935"/>
    <cellStyle name="Normal 4 5 2" xfId="936"/>
    <cellStyle name="Normal 4 5 3" xfId="937"/>
    <cellStyle name="Normal 4 6" xfId="938"/>
    <cellStyle name="Normal 4 6 2" xfId="939"/>
    <cellStyle name="Normal 4 6 2 2" xfId="940"/>
    <cellStyle name="Normal 4 6 2 3" xfId="941"/>
    <cellStyle name="Normal 4 6 2 4" xfId="942"/>
    <cellStyle name="Normal 4 6 3" xfId="943"/>
    <cellStyle name="Normal 4 7" xfId="944"/>
    <cellStyle name="Normal 4 7 2" xfId="945"/>
    <cellStyle name="Normal 4 7 3" xfId="946"/>
    <cellStyle name="Normal 4 7 4" xfId="947"/>
    <cellStyle name="Normal 4 8" xfId="948"/>
    <cellStyle name="Normal 4 8 2" xfId="949"/>
    <cellStyle name="Normal 4 8 3" xfId="950"/>
    <cellStyle name="Normal 4 8 4" xfId="951"/>
    <cellStyle name="Normal 4 9" xfId="952"/>
    <cellStyle name="Normal 4 9 2" xfId="953"/>
    <cellStyle name="Normal 4 9 3" xfId="954"/>
    <cellStyle name="Normal 4 9 4" xfId="955"/>
    <cellStyle name="Normal 4_7-4" xfId="956"/>
    <cellStyle name="Normal 5" xfId="957"/>
    <cellStyle name="Normal 5 2" xfId="958"/>
    <cellStyle name="Normal 5 2 2" xfId="959"/>
    <cellStyle name="Normal 5 2 2 2" xfId="960"/>
    <cellStyle name="Normal 5 2 2 3" xfId="961"/>
    <cellStyle name="Normal 5 2 2 4" xfId="962"/>
    <cellStyle name="Normal 5 2 2 5" xfId="963"/>
    <cellStyle name="Normal 5 2 3" xfId="964"/>
    <cellStyle name="Normal 5 2 4" xfId="965"/>
    <cellStyle name="Normal 5 2 4 2" xfId="966"/>
    <cellStyle name="Normal 5 3" xfId="967"/>
    <cellStyle name="Normal 5 3 2" xfId="968"/>
    <cellStyle name="Normal 5 3 3" xfId="969"/>
    <cellStyle name="Normal 5 3 4" xfId="970"/>
    <cellStyle name="Normal 5 3 5" xfId="971"/>
    <cellStyle name="Normal 5 4" xfId="972"/>
    <cellStyle name="Normal 5 5" xfId="973"/>
    <cellStyle name="Normal 5 5 2" xfId="974"/>
    <cellStyle name="Normal 5 6" xfId="975"/>
    <cellStyle name="Normal 5 7" xfId="976"/>
    <cellStyle name="Normal 5 8" xfId="977"/>
    <cellStyle name="Normal 5 8 2" xfId="978"/>
    <cellStyle name="Normal 5 9" xfId="979"/>
    <cellStyle name="Normal 6" xfId="980"/>
    <cellStyle name="Normal 6 2" xfId="981"/>
    <cellStyle name="Normal 6 2 2" xfId="982"/>
    <cellStyle name="Normal 6 2 3" xfId="983"/>
    <cellStyle name="Normal 6 2 4" xfId="984"/>
    <cellStyle name="Normal 6 2 5" xfId="985"/>
    <cellStyle name="Normal 6 3" xfId="986"/>
    <cellStyle name="Normal 6_Algu fonds samazinātais 2013" xfId="987"/>
    <cellStyle name="Normal 7" xfId="988"/>
    <cellStyle name="Normal 7 2" xfId="989"/>
    <cellStyle name="Normal 7 2 2" xfId="990"/>
    <cellStyle name="Normal 7 3" xfId="991"/>
    <cellStyle name="Normal 7 3 2" xfId="992"/>
    <cellStyle name="Normal 7 3 3" xfId="993"/>
    <cellStyle name="Normal 7 4" xfId="994"/>
    <cellStyle name="Normal 7 4 2" xfId="995"/>
    <cellStyle name="Normal 7 4 2 2" xfId="996"/>
    <cellStyle name="Normal 7 4 3" xfId="997"/>
    <cellStyle name="Normal 8" xfId="998"/>
    <cellStyle name="Normal 8 2" xfId="999"/>
    <cellStyle name="Normal 8 2 2" xfId="1000"/>
    <cellStyle name="Normal 8 2 2 2" xfId="1001"/>
    <cellStyle name="Normal 8 2 3" xfId="1002"/>
    <cellStyle name="Normal 8 3" xfId="1003"/>
    <cellStyle name="Normal 8 3 2" xfId="1004"/>
    <cellStyle name="Normal 8 4" xfId="1005"/>
    <cellStyle name="Normal 8 4 2" xfId="1006"/>
    <cellStyle name="Normal 8 5" xfId="1007"/>
    <cellStyle name="Normal 8 5 2" xfId="1008"/>
    <cellStyle name="Normal 8 5 3" xfId="1009"/>
    <cellStyle name="Normal 8 5 3 2" xfId="1010"/>
    <cellStyle name="Normal 8 5 3 2 2" xfId="1011"/>
    <cellStyle name="Normal 8 5 3 3" xfId="1012"/>
    <cellStyle name="Normal 8 6" xfId="1013"/>
    <cellStyle name="Normal 8 7" xfId="1014"/>
    <cellStyle name="Normal 8 8" xfId="1015"/>
    <cellStyle name="Normal 8 9" xfId="1016"/>
    <cellStyle name="Normal 9" xfId="1017"/>
    <cellStyle name="Normal 9 10" xfId="1018"/>
    <cellStyle name="Normal 9 10 2" xfId="1019"/>
    <cellStyle name="Normal 9 11" xfId="1020"/>
    <cellStyle name="Normal 9 11 2" xfId="1021"/>
    <cellStyle name="Normal 9 12" xfId="1022"/>
    <cellStyle name="Normal 9 2" xfId="1023"/>
    <cellStyle name="Normal 9 2 2" xfId="1024"/>
    <cellStyle name="Normal 9 2 2 2" xfId="1025"/>
    <cellStyle name="Normal 9 2 2 2 2" xfId="1026"/>
    <cellStyle name="Normal 9 2 2 2 2 2" xfId="1027"/>
    <cellStyle name="Normal 9 2 2 2 3" xfId="1028"/>
    <cellStyle name="Normal 9 2 2 3" xfId="1029"/>
    <cellStyle name="Normal 9 2 2 3 2" xfId="1030"/>
    <cellStyle name="Normal 9 2 2 3 2 2" xfId="1031"/>
    <cellStyle name="Normal 9 2 2 4" xfId="1032"/>
    <cellStyle name="Normal 9 2 2 4 2" xfId="1033"/>
    <cellStyle name="Normal 9 2 2 5" xfId="1034"/>
    <cellStyle name="Normal 9 2 3" xfId="1035"/>
    <cellStyle name="Normal 9 2 3 2" xfId="1036"/>
    <cellStyle name="Normal 9 2 3 2 2" xfId="1037"/>
    <cellStyle name="Normal 9 2 3 2 2 2" xfId="1038"/>
    <cellStyle name="Normal 9 2 3 2 3" xfId="1039"/>
    <cellStyle name="Normal 9 2 4" xfId="1040"/>
    <cellStyle name="Normal 9 2 4 2" xfId="1041"/>
    <cellStyle name="Normal 9 2 4 2 2" xfId="1042"/>
    <cellStyle name="Normal 9 2 4 3" xfId="1043"/>
    <cellStyle name="Normal 9 2 5" xfId="1044"/>
    <cellStyle name="Normal 9 2 5 2" xfId="1045"/>
    <cellStyle name="Normal 9 2 6" xfId="1046"/>
    <cellStyle name="Normal 9 2 6 2" xfId="1047"/>
    <cellStyle name="Normal 9 2 7" xfId="1048"/>
    <cellStyle name="Normal 9 3" xfId="1049"/>
    <cellStyle name="Normal 9 3 2" xfId="1050"/>
    <cellStyle name="Normal 9 3 2 2" xfId="1051"/>
    <cellStyle name="Normal 9 3 2 2 2" xfId="1052"/>
    <cellStyle name="Normal 9 3 2 2 2 2" xfId="1053"/>
    <cellStyle name="Normal 9 3 2 2 3" xfId="1054"/>
    <cellStyle name="Normal 9 3 3" xfId="1055"/>
    <cellStyle name="Normal 9 3 3 2" xfId="1056"/>
    <cellStyle name="Normal 9 3 3 2 2" xfId="1057"/>
    <cellStyle name="Normal 9 3 3 2 2 2" xfId="1058"/>
    <cellStyle name="Normal 9 3 3 2 3" xfId="1059"/>
    <cellStyle name="Normal 9 3 4" xfId="1060"/>
    <cellStyle name="Normal 9 3 5" xfId="1061"/>
    <cellStyle name="Normal 9 3 5 2" xfId="1062"/>
    <cellStyle name="Normal 9 3 5 2 2" xfId="1063"/>
    <cellStyle name="Normal 9 3 5 3" xfId="1064"/>
    <cellStyle name="Normal 9 3 6" xfId="1065"/>
    <cellStyle name="Normal 9 4" xfId="1066"/>
    <cellStyle name="Normal 9 4 2" xfId="1067"/>
    <cellStyle name="Normal 9 4 2 2" xfId="1068"/>
    <cellStyle name="Normal 9 4 2 2 2" xfId="1069"/>
    <cellStyle name="Normal 9 4 2 2 2 2" xfId="1070"/>
    <cellStyle name="Normal 9 4 2 2 3" xfId="1071"/>
    <cellStyle name="Normal 9 4 3" xfId="1072"/>
    <cellStyle name="Normal 9 4 3 2" xfId="1073"/>
    <cellStyle name="Normal 9 4 3 2 2" xfId="1074"/>
    <cellStyle name="Normal 9 4 3 2 2 2" xfId="1075"/>
    <cellStyle name="Normal 9 4 3 2 3" xfId="1076"/>
    <cellStyle name="Normal 9 4 4" xfId="1077"/>
    <cellStyle name="Normal 9 4 4 2" xfId="1078"/>
    <cellStyle name="Normal 9 4 4 2 2" xfId="1079"/>
    <cellStyle name="Normal 9 4 4 3" xfId="1080"/>
    <cellStyle name="Normal 9 5" xfId="1081"/>
    <cellStyle name="Normal 9 5 2" xfId="1082"/>
    <cellStyle name="Normal 9 5 2 2" xfId="1083"/>
    <cellStyle name="Normal 9 5 2 2 2" xfId="1084"/>
    <cellStyle name="Normal 9 5 2 2 2 2" xfId="1085"/>
    <cellStyle name="Normal 9 5 2 2 3" xfId="1086"/>
    <cellStyle name="Normal 9 5 2 3" xfId="1087"/>
    <cellStyle name="Normal 9 5 2 3 2" xfId="1088"/>
    <cellStyle name="Normal 9 5 2 4" xfId="1089"/>
    <cellStyle name="Normal 9 5 3" xfId="1090"/>
    <cellStyle name="Normal 9 5 3 2" xfId="1091"/>
    <cellStyle name="Normal 9 5 3 2 2" xfId="1092"/>
    <cellStyle name="Normal 9 5 3 2 2 2" xfId="1093"/>
    <cellStyle name="Normal 9 5 3 2 3" xfId="1094"/>
    <cellStyle name="Normal 9 5 3 3" xfId="1095"/>
    <cellStyle name="Normal 9 5 3 3 2" xfId="1096"/>
    <cellStyle name="Normal 9 5 3 4" xfId="1097"/>
    <cellStyle name="Normal 9 5 4" xfId="1098"/>
    <cellStyle name="Normal 9 5 4 2" xfId="1099"/>
    <cellStyle name="Normal 9 5 4 2 2" xfId="1100"/>
    <cellStyle name="Normal 9 5 4 3" xfId="1101"/>
    <cellStyle name="Normal 9 5 5" xfId="1102"/>
    <cellStyle name="Normal 9 5 5 2" xfId="1103"/>
    <cellStyle name="Normal 9 5 6" xfId="1104"/>
    <cellStyle name="Normal 9 6" xfId="1105"/>
    <cellStyle name="Normal 9 6 2" xfId="1106"/>
    <cellStyle name="Normal 9 6 2 2" xfId="1107"/>
    <cellStyle name="Normal 9 6 2 2 2" xfId="1108"/>
    <cellStyle name="Normal 9 6 2 2 2 2" xfId="1109"/>
    <cellStyle name="Normal 9 6 2 2 3" xfId="1110"/>
    <cellStyle name="Normal 9 6 2 3" xfId="1111"/>
    <cellStyle name="Normal 9 6 2 3 2" xfId="1112"/>
    <cellStyle name="Normal 9 6 2 4" xfId="1113"/>
    <cellStyle name="Normal 9 6 3" xfId="1114"/>
    <cellStyle name="Normal 9 6 3 2" xfId="1115"/>
    <cellStyle name="Normal 9 6 3 2 2" xfId="1116"/>
    <cellStyle name="Normal 9 6 3 3" xfId="1117"/>
    <cellStyle name="Normal 9 6 4" xfId="1118"/>
    <cellStyle name="Normal 9 6 4 2" xfId="1119"/>
    <cellStyle name="Normal 9 6 5" xfId="1120"/>
    <cellStyle name="Normal 9 7" xfId="1121"/>
    <cellStyle name="Normal 9 7 2" xfId="1122"/>
    <cellStyle name="Normal 9 7 2 2" xfId="1123"/>
    <cellStyle name="Normal 9 7 2 2 2" xfId="1124"/>
    <cellStyle name="Normal 9 7 2 3" xfId="1125"/>
    <cellStyle name="Normal 9 8" xfId="1126"/>
    <cellStyle name="Normal 9 8 2" xfId="1127"/>
    <cellStyle name="Normal 9 8 2 2" xfId="1128"/>
    <cellStyle name="Normal 9 8 2 2 2" xfId="1129"/>
    <cellStyle name="Normal 9 8 2 3" xfId="1130"/>
    <cellStyle name="Normal 9 9" xfId="1131"/>
    <cellStyle name="Normal 9 9 2" xfId="1132"/>
    <cellStyle name="Normal 9 9 2 2" xfId="1133"/>
    <cellStyle name="Normal 9 9 3" xfId="1134"/>
    <cellStyle name="Note 2" xfId="1135"/>
    <cellStyle name="Note 2 2" xfId="1136"/>
    <cellStyle name="Note 2 2 2" xfId="1137"/>
    <cellStyle name="Note 2 2 2 2" xfId="1138"/>
    <cellStyle name="Note 2 2 2 3" xfId="1139"/>
    <cellStyle name="Note 2 2 2 3 2" xfId="1140"/>
    <cellStyle name="Note 2 2 2 3 3" xfId="1141"/>
    <cellStyle name="Note 2 2 2 3 4" xfId="1142"/>
    <cellStyle name="Note 2 2 2 4" xfId="1143"/>
    <cellStyle name="Note 2 2 3" xfId="1144"/>
    <cellStyle name="Note 2 2 4" xfId="1145"/>
    <cellStyle name="Note 2 2 4 2" xfId="1146"/>
    <cellStyle name="Note 2 2 4 2 2" xfId="1147"/>
    <cellStyle name="Note 2 2 4 3" xfId="1148"/>
    <cellStyle name="Note 2 2 4 4" xfId="1149"/>
    <cellStyle name="Note 2 2 4 5" xfId="1150"/>
    <cellStyle name="Note 2 2 5" xfId="1151"/>
    <cellStyle name="Note 2 2 6" xfId="1152"/>
    <cellStyle name="Note 2 2 7" xfId="1153"/>
    <cellStyle name="Note 2 2 8" xfId="1154"/>
    <cellStyle name="Note 2 3" xfId="1155"/>
    <cellStyle name="Note 2 4" xfId="1156"/>
    <cellStyle name="Note 2 4 2" xfId="1157"/>
    <cellStyle name="Note 2 4 3" xfId="1158"/>
    <cellStyle name="Note 2 4 4" xfId="1159"/>
    <cellStyle name="Note 2 5" xfId="1160"/>
    <cellStyle name="Note 2 6" xfId="1161"/>
    <cellStyle name="Note 2 7" xfId="1162"/>
    <cellStyle name="Note 3" xfId="1163"/>
    <cellStyle name="Note 3 2" xfId="1164"/>
    <cellStyle name="Output 2" xfId="1165"/>
    <cellStyle name="Output 2 2" xfId="1166"/>
    <cellStyle name="Output 2 2 2" xfId="1167"/>
    <cellStyle name="Output 2 2 2 2" xfId="1168"/>
    <cellStyle name="Output 2 2 3" xfId="1169"/>
    <cellStyle name="Output 2 2 4" xfId="1170"/>
    <cellStyle name="Output 2 2 5" xfId="1171"/>
    <cellStyle name="Output 2 3" xfId="1172"/>
    <cellStyle name="Parastais_FMLikp01_p05_221205_pap_afp_makp" xfId="1173"/>
    <cellStyle name="Percent 2" xfId="1174"/>
    <cellStyle name="Percent 2 2" xfId="1175"/>
    <cellStyle name="Percent 2 2 2" xfId="1176"/>
    <cellStyle name="Percent 2 2 2 2" xfId="1177"/>
    <cellStyle name="Percent 2 2 2 3" xfId="1178"/>
    <cellStyle name="Percent 2 2 3" xfId="1179"/>
    <cellStyle name="Percent 3" xfId="1180"/>
    <cellStyle name="Percent 3 2" xfId="1181"/>
    <cellStyle name="Percent 3 3" xfId="1182"/>
    <cellStyle name="Percent 4" xfId="1183"/>
    <cellStyle name="Percent 4 2" xfId="1184"/>
    <cellStyle name="Percent 4 3" xfId="1185"/>
    <cellStyle name="Percent 5" xfId="1186"/>
    <cellStyle name="Percent 5 2" xfId="1187"/>
    <cellStyle name="Percent 6" xfId="1188"/>
    <cellStyle name="Percent 6 2" xfId="1189"/>
    <cellStyle name="Percent 7" xfId="1190"/>
    <cellStyle name="Percent 7 2" xfId="1191"/>
    <cellStyle name="Percent 7 3" xfId="1192"/>
    <cellStyle name="Style 1" xfId="1193"/>
    <cellStyle name="Style 1 2" xfId="1194"/>
    <cellStyle name="Style 1 2 2" xfId="1195"/>
    <cellStyle name="Style 1 3" xfId="1196"/>
    <cellStyle name="Style 1 4" xfId="1197"/>
    <cellStyle name="Style 1 5" xfId="1198"/>
    <cellStyle name="Title" xfId="1199" builtinId="15" customBuiltin="1"/>
    <cellStyle name="Title 2" xfId="1200"/>
    <cellStyle name="Title 2 2" xfId="1201"/>
    <cellStyle name="Title 2 3" xfId="1202"/>
    <cellStyle name="Total 2" xfId="1203"/>
    <cellStyle name="Total 2 2" xfId="1204"/>
    <cellStyle name="Total 2 2 2" xfId="1205"/>
    <cellStyle name="Total 2 2 2 2" xfId="1206"/>
    <cellStyle name="Total 2 2 3" xfId="1207"/>
    <cellStyle name="Total 2 2 4" xfId="1208"/>
    <cellStyle name="Total 2 3" xfId="1209"/>
    <cellStyle name="V?st." xfId="1210"/>
    <cellStyle name="V?st. 2" xfId="1211"/>
    <cellStyle name="V?st. 2 2" xfId="1212"/>
    <cellStyle name="V?st. 3" xfId="1213"/>
    <cellStyle name="V?st. 4" xfId="1214"/>
    <cellStyle name="Warning Text 2" xfId="1215"/>
    <cellStyle name="Warning Text 2 2" xfId="1216"/>
    <cellStyle name="Warning Text 2 2 2" xfId="1217"/>
    <cellStyle name="Warning Text 2 2 2 2" xfId="1218"/>
    <cellStyle name="Warning Text 2 2 3" xfId="1219"/>
    <cellStyle name="Warning Text 2 2 4" xfId="1220"/>
    <cellStyle name="Warning Text 2 3" xfId="12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8"/>
  <sheetViews>
    <sheetView tabSelected="1" zoomScaleNormal="100" workbookViewId="0">
      <pane xSplit="2" ySplit="9" topLeftCell="I10" activePane="bottomRight" state="frozen"/>
      <selection activeCell="F37" sqref="F37"/>
      <selection pane="topRight" activeCell="F37" sqref="F37"/>
      <selection pane="bottomLeft" activeCell="F37" sqref="F37"/>
      <selection pane="bottomRight" activeCell="P21" sqref="P21"/>
    </sheetView>
  </sheetViews>
  <sheetFormatPr defaultRowHeight="12.75"/>
  <cols>
    <col min="1" max="1" width="9.28515625" style="37" customWidth="1"/>
    <col min="2" max="2" width="41.42578125" style="20" customWidth="1"/>
    <col min="3" max="3" width="15.140625" style="20" hidden="1" customWidth="1"/>
    <col min="4" max="4" width="13.42578125" style="34" hidden="1" customWidth="1"/>
    <col min="5" max="5" width="13.7109375" style="20" hidden="1" customWidth="1"/>
    <col min="6" max="8" width="12.85546875" style="20" hidden="1" customWidth="1"/>
    <col min="9" max="11" width="12.85546875" style="20" customWidth="1"/>
    <col min="12" max="16384" width="9.140625" style="20"/>
  </cols>
  <sheetData>
    <row r="1" spans="1:16" ht="15">
      <c r="B1" s="203"/>
      <c r="E1" s="1" t="s">
        <v>24</v>
      </c>
      <c r="H1" s="1" t="s">
        <v>24</v>
      </c>
      <c r="I1" s="102"/>
      <c r="J1" s="102"/>
      <c r="K1" s="1" t="s">
        <v>24</v>
      </c>
      <c r="P1" s="203"/>
    </row>
    <row r="2" spans="1:16" ht="15">
      <c r="B2" s="203"/>
      <c r="E2" s="1" t="s">
        <v>114</v>
      </c>
      <c r="H2" s="1" t="s">
        <v>136</v>
      </c>
      <c r="I2" s="102"/>
      <c r="J2" s="102"/>
      <c r="K2" s="1" t="s">
        <v>138</v>
      </c>
      <c r="P2" s="203"/>
    </row>
    <row r="3" spans="1:16" ht="15">
      <c r="B3" s="203"/>
      <c r="E3" s="1" t="s">
        <v>112</v>
      </c>
      <c r="H3" s="1" t="s">
        <v>107</v>
      </c>
      <c r="I3" s="102"/>
      <c r="J3" s="102"/>
      <c r="K3" s="1" t="s">
        <v>137</v>
      </c>
      <c r="P3" s="203"/>
    </row>
    <row r="4" spans="1:16" ht="15">
      <c r="B4" s="202"/>
      <c r="I4" s="102"/>
      <c r="J4" s="102"/>
      <c r="K4" s="102"/>
      <c r="P4" s="202"/>
    </row>
    <row r="5" spans="1:16" ht="15.75">
      <c r="B5" s="93" t="s">
        <v>39</v>
      </c>
      <c r="I5" s="102"/>
      <c r="J5" s="102"/>
      <c r="K5" s="102"/>
    </row>
    <row r="6" spans="1:16" ht="15.75">
      <c r="B6" s="93" t="s">
        <v>124</v>
      </c>
    </row>
    <row r="7" spans="1:16">
      <c r="B7" s="2" t="s">
        <v>139</v>
      </c>
    </row>
    <row r="8" spans="1:16" ht="46.5" customHeight="1">
      <c r="A8" s="22"/>
      <c r="B8" s="23"/>
      <c r="C8" s="176" t="s">
        <v>121</v>
      </c>
      <c r="D8" s="35" t="s">
        <v>22</v>
      </c>
      <c r="E8" s="175" t="s">
        <v>122</v>
      </c>
      <c r="F8" s="176" t="s">
        <v>122</v>
      </c>
      <c r="G8" s="35" t="s">
        <v>22</v>
      </c>
      <c r="H8" s="175" t="s">
        <v>131</v>
      </c>
      <c r="I8" s="176" t="s">
        <v>131</v>
      </c>
      <c r="J8" s="35" t="s">
        <v>22</v>
      </c>
      <c r="K8" s="175" t="s">
        <v>143</v>
      </c>
    </row>
    <row r="9" spans="1:16" ht="12" customHeight="1">
      <c r="A9" s="24">
        <v>1</v>
      </c>
      <c r="B9" s="24">
        <v>2</v>
      </c>
      <c r="C9" s="46">
        <v>3</v>
      </c>
      <c r="D9" s="36">
        <v>4</v>
      </c>
      <c r="E9" s="77">
        <v>5</v>
      </c>
      <c r="F9" s="46">
        <v>3</v>
      </c>
      <c r="G9" s="36">
        <v>4</v>
      </c>
      <c r="H9" s="77">
        <v>5</v>
      </c>
      <c r="I9" s="46">
        <v>3</v>
      </c>
      <c r="J9" s="36">
        <v>4</v>
      </c>
      <c r="K9" s="77">
        <v>5</v>
      </c>
    </row>
    <row r="10" spans="1:16" ht="19.5" customHeight="1">
      <c r="A10" s="190" t="s">
        <v>2</v>
      </c>
      <c r="B10" s="189" t="s">
        <v>1</v>
      </c>
      <c r="C10" s="153">
        <f>SUM(C11:C12)</f>
        <v>14182195</v>
      </c>
      <c r="D10" s="154">
        <f>E10-C10</f>
        <v>0</v>
      </c>
      <c r="E10" s="153">
        <f>SUM(E11:E12)</f>
        <v>14182195</v>
      </c>
      <c r="F10" s="153">
        <f>SUM(F11:F12)</f>
        <v>14182195</v>
      </c>
      <c r="G10" s="154">
        <f t="shared" ref="G10:G18" si="0">H10-F10</f>
        <v>73775</v>
      </c>
      <c r="H10" s="153">
        <f>SUM(H11:H12)</f>
        <v>14255970</v>
      </c>
      <c r="I10" s="153">
        <f>SUM(I11:I12)</f>
        <v>14255970</v>
      </c>
      <c r="J10" s="154">
        <f>SUM(J11:J12)</f>
        <v>309788</v>
      </c>
      <c r="K10" s="153">
        <f>SUM(K11:K12)</f>
        <v>14565758</v>
      </c>
    </row>
    <row r="11" spans="1:16" ht="18" customHeight="1">
      <c r="A11" s="188" t="s">
        <v>67</v>
      </c>
      <c r="B11" s="187" t="s">
        <v>68</v>
      </c>
      <c r="C11" s="90">
        <v>11668070</v>
      </c>
      <c r="D11" s="40">
        <f t="shared" ref="D11:D18" si="1">E11-C11</f>
        <v>0</v>
      </c>
      <c r="E11" s="89">
        <v>11668070</v>
      </c>
      <c r="F11" s="90">
        <v>11668070</v>
      </c>
      <c r="G11" s="40">
        <f>H11-F11</f>
        <v>0</v>
      </c>
      <c r="H11" s="89">
        <v>11668070</v>
      </c>
      <c r="I11" s="90">
        <v>11668070</v>
      </c>
      <c r="J11" s="40">
        <f t="shared" ref="J11:J18" si="2">K11-I11</f>
        <v>0</v>
      </c>
      <c r="K11" s="89">
        <v>11668070</v>
      </c>
    </row>
    <row r="12" spans="1:16" ht="18" customHeight="1">
      <c r="A12" s="188" t="s">
        <v>69</v>
      </c>
      <c r="B12" s="187" t="s">
        <v>70</v>
      </c>
      <c r="C12" s="90">
        <v>2514125</v>
      </c>
      <c r="D12" s="40">
        <f t="shared" si="1"/>
        <v>0</v>
      </c>
      <c r="E12" s="89">
        <v>2514125</v>
      </c>
      <c r="F12" s="90">
        <v>2514125</v>
      </c>
      <c r="G12" s="40">
        <f t="shared" si="0"/>
        <v>73775</v>
      </c>
      <c r="H12" s="89">
        <v>2587900</v>
      </c>
      <c r="I12" s="90">
        <v>2587900</v>
      </c>
      <c r="J12" s="40">
        <f t="shared" si="2"/>
        <v>309788</v>
      </c>
      <c r="K12" s="89">
        <v>2897688</v>
      </c>
    </row>
    <row r="13" spans="1:16" ht="19.5" customHeight="1">
      <c r="A13" s="190" t="s">
        <v>3</v>
      </c>
      <c r="B13" s="186" t="s">
        <v>0</v>
      </c>
      <c r="C13" s="153">
        <f>SUM(C14:C18)</f>
        <v>1106250</v>
      </c>
      <c r="D13" s="154">
        <f t="shared" si="1"/>
        <v>58657</v>
      </c>
      <c r="E13" s="153">
        <f>SUM(E14:E18)</f>
        <v>1164907</v>
      </c>
      <c r="F13" s="153">
        <f>SUM(F14:F18)</f>
        <v>1164907</v>
      </c>
      <c r="G13" s="154">
        <f>H13-F13</f>
        <v>184407</v>
      </c>
      <c r="H13" s="153">
        <f>SUM(H14:H18)</f>
        <v>1349314</v>
      </c>
      <c r="I13" s="153">
        <f>SUM(I14:I18)</f>
        <v>1349314</v>
      </c>
      <c r="J13" s="153">
        <f>SUM(J14:J18)</f>
        <v>430341</v>
      </c>
      <c r="K13" s="153">
        <f>SUM(K14:K18)</f>
        <v>1779655</v>
      </c>
    </row>
    <row r="14" spans="1:16" ht="18" customHeight="1">
      <c r="A14" s="188" t="s">
        <v>71</v>
      </c>
      <c r="B14" s="187" t="s">
        <v>72</v>
      </c>
      <c r="C14" s="90">
        <v>0</v>
      </c>
      <c r="D14" s="40">
        <f t="shared" si="1"/>
        <v>9975</v>
      </c>
      <c r="E14" s="89">
        <v>9975</v>
      </c>
      <c r="F14" s="90">
        <v>9975</v>
      </c>
      <c r="G14" s="40">
        <f t="shared" si="0"/>
        <v>10000</v>
      </c>
      <c r="H14" s="89">
        <v>19975</v>
      </c>
      <c r="I14" s="90">
        <v>19975</v>
      </c>
      <c r="J14" s="40">
        <f t="shared" si="2"/>
        <v>3365</v>
      </c>
      <c r="K14" s="89">
        <v>23340</v>
      </c>
    </row>
    <row r="15" spans="1:16" s="25" customFormat="1" ht="18" customHeight="1">
      <c r="A15" s="188" t="s">
        <v>73</v>
      </c>
      <c r="B15" s="187" t="s">
        <v>74</v>
      </c>
      <c r="C15" s="90">
        <v>22118</v>
      </c>
      <c r="D15" s="40">
        <f t="shared" si="1"/>
        <v>263</v>
      </c>
      <c r="E15" s="89">
        <v>22381</v>
      </c>
      <c r="F15" s="90">
        <v>22381</v>
      </c>
      <c r="G15" s="40">
        <f t="shared" si="0"/>
        <v>420</v>
      </c>
      <c r="H15" s="89">
        <v>22801</v>
      </c>
      <c r="I15" s="90">
        <v>22801</v>
      </c>
      <c r="J15" s="40">
        <f t="shared" si="2"/>
        <v>285</v>
      </c>
      <c r="K15" s="89">
        <v>23086</v>
      </c>
    </row>
    <row r="16" spans="1:16" s="25" customFormat="1" ht="18" customHeight="1">
      <c r="A16" s="188" t="s">
        <v>75</v>
      </c>
      <c r="B16" s="187" t="s">
        <v>76</v>
      </c>
      <c r="C16" s="90">
        <v>5250</v>
      </c>
      <c r="D16" s="40">
        <f t="shared" si="1"/>
        <v>0</v>
      </c>
      <c r="E16" s="89">
        <v>5250</v>
      </c>
      <c r="F16" s="90">
        <v>5250</v>
      </c>
      <c r="G16" s="40">
        <f t="shared" si="0"/>
        <v>0</v>
      </c>
      <c r="H16" s="89">
        <v>5250</v>
      </c>
      <c r="I16" s="90">
        <v>5250</v>
      </c>
      <c r="J16" s="40">
        <f t="shared" si="2"/>
        <v>615</v>
      </c>
      <c r="K16" s="89">
        <v>5865</v>
      </c>
    </row>
    <row r="17" spans="1:11" s="25" customFormat="1" ht="18" customHeight="1">
      <c r="A17" s="188" t="s">
        <v>77</v>
      </c>
      <c r="B17" s="187" t="s">
        <v>78</v>
      </c>
      <c r="C17" s="90">
        <v>38281</v>
      </c>
      <c r="D17" s="40">
        <f t="shared" si="1"/>
        <v>3679</v>
      </c>
      <c r="E17" s="89">
        <v>41960</v>
      </c>
      <c r="F17" s="90">
        <v>41960</v>
      </c>
      <c r="G17" s="40">
        <f t="shared" si="0"/>
        <v>5020</v>
      </c>
      <c r="H17" s="89">
        <v>46980</v>
      </c>
      <c r="I17" s="90">
        <v>46980</v>
      </c>
      <c r="J17" s="40">
        <f t="shared" si="2"/>
        <v>3641</v>
      </c>
      <c r="K17" s="89">
        <v>50621</v>
      </c>
    </row>
    <row r="18" spans="1:11" s="25" customFormat="1" ht="45" customHeight="1">
      <c r="A18" s="188" t="s">
        <v>79</v>
      </c>
      <c r="B18" s="187" t="s">
        <v>80</v>
      </c>
      <c r="C18" s="90">
        <v>1040601</v>
      </c>
      <c r="D18" s="40">
        <f t="shared" si="1"/>
        <v>44740</v>
      </c>
      <c r="E18" s="89">
        <v>1085341</v>
      </c>
      <c r="F18" s="90">
        <v>1085341</v>
      </c>
      <c r="G18" s="40">
        <f t="shared" si="0"/>
        <v>168967</v>
      </c>
      <c r="H18" s="89">
        <v>1254308</v>
      </c>
      <c r="I18" s="90">
        <v>1254308</v>
      </c>
      <c r="J18" s="40">
        <f t="shared" si="2"/>
        <v>422435</v>
      </c>
      <c r="K18" s="89">
        <v>1676743</v>
      </c>
    </row>
    <row r="19" spans="1:11" ht="19.5" customHeight="1">
      <c r="A19" s="190" t="s">
        <v>4</v>
      </c>
      <c r="B19" s="186" t="s">
        <v>6</v>
      </c>
      <c r="C19" s="153">
        <f>SUM(C20:C21)</f>
        <v>708536</v>
      </c>
      <c r="D19" s="154">
        <f>E19-C19</f>
        <v>-4056</v>
      </c>
      <c r="E19" s="153">
        <f>SUM(E20:E21)</f>
        <v>704480</v>
      </c>
      <c r="F19" s="153">
        <f>SUM(F20:F21)</f>
        <v>704480</v>
      </c>
      <c r="G19" s="154">
        <f>H19-F19</f>
        <v>6147</v>
      </c>
      <c r="H19" s="153">
        <f>SUM(H20:H21)</f>
        <v>710627</v>
      </c>
      <c r="I19" s="153">
        <f>SUM(I20:I21)</f>
        <v>710627</v>
      </c>
      <c r="J19" s="153">
        <f>SUM(J20:J21)</f>
        <v>30513</v>
      </c>
      <c r="K19" s="153">
        <f>SUM(K20:K21)</f>
        <v>741140</v>
      </c>
    </row>
    <row r="20" spans="1:11" ht="27" customHeight="1">
      <c r="A20" s="188" t="s">
        <v>81</v>
      </c>
      <c r="B20" s="187" t="s">
        <v>82</v>
      </c>
      <c r="C20" s="90">
        <v>677806</v>
      </c>
      <c r="D20" s="41">
        <f>E20-C20</f>
        <v>-4056</v>
      </c>
      <c r="E20" s="89">
        <v>673750</v>
      </c>
      <c r="F20" s="90">
        <v>673750</v>
      </c>
      <c r="G20" s="41">
        <f t="shared" ref="G20:G27" si="3">H20-F20</f>
        <v>20775</v>
      </c>
      <c r="H20" s="89">
        <v>694525</v>
      </c>
      <c r="I20" s="90">
        <v>694525</v>
      </c>
      <c r="J20" s="41">
        <f t="shared" ref="J20:J27" si="4">K20-I20</f>
        <v>30040</v>
      </c>
      <c r="K20" s="89">
        <v>724565</v>
      </c>
    </row>
    <row r="21" spans="1:11" ht="45" customHeight="1">
      <c r="A21" s="188" t="s">
        <v>83</v>
      </c>
      <c r="B21" s="187" t="s">
        <v>84</v>
      </c>
      <c r="C21" s="90">
        <v>30730</v>
      </c>
      <c r="D21" s="41">
        <f>E21-C21</f>
        <v>0</v>
      </c>
      <c r="E21" s="89">
        <v>30730</v>
      </c>
      <c r="F21" s="90">
        <v>30730</v>
      </c>
      <c r="G21" s="41">
        <f t="shared" si="3"/>
        <v>-14628</v>
      </c>
      <c r="H21" s="89">
        <v>16102</v>
      </c>
      <c r="I21" s="90">
        <v>16102</v>
      </c>
      <c r="J21" s="41">
        <f t="shared" si="4"/>
        <v>473</v>
      </c>
      <c r="K21" s="89">
        <v>16575</v>
      </c>
    </row>
    <row r="22" spans="1:11" ht="19.5" customHeight="1">
      <c r="A22" s="190" t="s">
        <v>85</v>
      </c>
      <c r="B22" s="186" t="s">
        <v>86</v>
      </c>
      <c r="C22" s="153">
        <f>SUM(C23)</f>
        <v>33755</v>
      </c>
      <c r="D22" s="155">
        <f t="shared" ref="D22:D27" si="5">E22-C22</f>
        <v>12651</v>
      </c>
      <c r="E22" s="153">
        <f>SUM(E23)</f>
        <v>46406</v>
      </c>
      <c r="F22" s="153">
        <f>SUM(F23)</f>
        <v>46406</v>
      </c>
      <c r="G22" s="155">
        <f t="shared" si="3"/>
        <v>23514</v>
      </c>
      <c r="H22" s="153">
        <f>SUM(H23)</f>
        <v>69920</v>
      </c>
      <c r="I22" s="153">
        <f>SUM(I23)</f>
        <v>69920</v>
      </c>
      <c r="J22" s="155">
        <f t="shared" si="4"/>
        <v>5146</v>
      </c>
      <c r="K22" s="153">
        <f>SUM(K23)</f>
        <v>75066</v>
      </c>
    </row>
    <row r="23" spans="1:11" ht="24.75" customHeight="1">
      <c r="A23" s="188" t="s">
        <v>87</v>
      </c>
      <c r="B23" s="187" t="s">
        <v>88</v>
      </c>
      <c r="C23" s="90">
        <v>33755</v>
      </c>
      <c r="D23" s="41">
        <f t="shared" si="5"/>
        <v>12651</v>
      </c>
      <c r="E23" s="89">
        <v>46406</v>
      </c>
      <c r="F23" s="90">
        <v>46406</v>
      </c>
      <c r="G23" s="41">
        <f t="shared" si="3"/>
        <v>23514</v>
      </c>
      <c r="H23" s="89">
        <v>69920</v>
      </c>
      <c r="I23" s="90">
        <v>69920</v>
      </c>
      <c r="J23" s="41">
        <f t="shared" si="4"/>
        <v>5146</v>
      </c>
      <c r="K23" s="89">
        <v>75066</v>
      </c>
    </row>
    <row r="24" spans="1:11" ht="19.5" customHeight="1">
      <c r="A24" s="190" t="s">
        <v>5</v>
      </c>
      <c r="B24" s="186" t="s">
        <v>7</v>
      </c>
      <c r="C24" s="153">
        <f>SUM(C25:C27)</f>
        <v>9643384</v>
      </c>
      <c r="D24" s="155">
        <f t="shared" si="5"/>
        <v>782287</v>
      </c>
      <c r="E24" s="153">
        <f>SUM(E25:E27)</f>
        <v>10425671</v>
      </c>
      <c r="F24" s="153">
        <f>SUM(F25:F27)</f>
        <v>10425671</v>
      </c>
      <c r="G24" s="155">
        <f>H24-F24</f>
        <v>1633604</v>
      </c>
      <c r="H24" s="153">
        <f>SUM(H25:H27)</f>
        <v>12059275</v>
      </c>
      <c r="I24" s="153">
        <f>SUM(I25:I27)</f>
        <v>12059275</v>
      </c>
      <c r="J24" s="155">
        <f>K24-I24</f>
        <v>179220</v>
      </c>
      <c r="K24" s="153">
        <f>SUM(K25:K27)</f>
        <v>12238495</v>
      </c>
    </row>
    <row r="25" spans="1:11" ht="45" customHeight="1">
      <c r="A25" s="188" t="s">
        <v>89</v>
      </c>
      <c r="B25" s="187" t="s">
        <v>90</v>
      </c>
      <c r="C25" s="90">
        <v>48139</v>
      </c>
      <c r="D25" s="41">
        <f t="shared" si="5"/>
        <v>0</v>
      </c>
      <c r="E25" s="89">
        <v>48139</v>
      </c>
      <c r="F25" s="90">
        <v>48139</v>
      </c>
      <c r="G25" s="41">
        <f t="shared" si="3"/>
        <v>2630</v>
      </c>
      <c r="H25" s="89">
        <v>50769</v>
      </c>
      <c r="I25" s="90">
        <v>50769</v>
      </c>
      <c r="J25" s="41">
        <f t="shared" si="4"/>
        <v>0</v>
      </c>
      <c r="K25" s="89">
        <v>50769</v>
      </c>
    </row>
    <row r="26" spans="1:11" ht="18" customHeight="1">
      <c r="A26" s="185" t="s">
        <v>91</v>
      </c>
      <c r="B26" s="184" t="s">
        <v>92</v>
      </c>
      <c r="C26" s="88">
        <v>9052084</v>
      </c>
      <c r="D26" s="105">
        <f t="shared" si="5"/>
        <v>782287</v>
      </c>
      <c r="E26" s="87">
        <v>9834371</v>
      </c>
      <c r="F26" s="88">
        <v>9834371</v>
      </c>
      <c r="G26" s="105">
        <f t="shared" si="3"/>
        <v>1627974</v>
      </c>
      <c r="H26" s="87">
        <v>11462345</v>
      </c>
      <c r="I26" s="88">
        <v>11462345</v>
      </c>
      <c r="J26" s="41">
        <f t="shared" si="4"/>
        <v>104340</v>
      </c>
      <c r="K26" s="87">
        <v>11566685</v>
      </c>
    </row>
    <row r="27" spans="1:11" ht="18" customHeight="1" thickBot="1">
      <c r="A27" s="183" t="s">
        <v>93</v>
      </c>
      <c r="B27" s="182" t="s">
        <v>94</v>
      </c>
      <c r="C27" s="86">
        <v>543161</v>
      </c>
      <c r="D27" s="104">
        <f t="shared" si="5"/>
        <v>0</v>
      </c>
      <c r="E27" s="85">
        <v>543161</v>
      </c>
      <c r="F27" s="86">
        <v>543161</v>
      </c>
      <c r="G27" s="104">
        <f t="shared" si="3"/>
        <v>3000</v>
      </c>
      <c r="H27" s="85">
        <v>546161</v>
      </c>
      <c r="I27" s="86">
        <v>546161</v>
      </c>
      <c r="J27" s="104">
        <f t="shared" si="4"/>
        <v>74880</v>
      </c>
      <c r="K27" s="85">
        <v>621041</v>
      </c>
    </row>
    <row r="28" spans="1:11" ht="24" customHeight="1" thickBot="1">
      <c r="A28" s="91"/>
      <c r="B28" s="165" t="s">
        <v>95</v>
      </c>
      <c r="C28" s="156">
        <f>C10+C13+C19+C22+C24</f>
        <v>25674120</v>
      </c>
      <c r="D28" s="157">
        <f>E28-C28</f>
        <v>849539</v>
      </c>
      <c r="E28" s="156">
        <f>E10+E13+E19+E22+E24</f>
        <v>26523659</v>
      </c>
      <c r="F28" s="156">
        <f>F10+F13+F19+F22+F24</f>
        <v>26523659</v>
      </c>
      <c r="G28" s="158">
        <f>G10+G13+G19+G22+G24</f>
        <v>1921447</v>
      </c>
      <c r="H28" s="158">
        <f>H10+H13+H19+H22+H24</f>
        <v>28445106</v>
      </c>
      <c r="I28" s="156">
        <f>I10+I13+I19+I22+I24</f>
        <v>28445106</v>
      </c>
      <c r="J28" s="158">
        <f>K28-I28</f>
        <v>955008</v>
      </c>
      <c r="K28" s="158">
        <f t="shared" ref="K28" si="6">K10+K13+K19+K22+K24</f>
        <v>29400114</v>
      </c>
    </row>
    <row r="29" spans="1:11">
      <c r="A29" s="38"/>
      <c r="B29" s="27"/>
      <c r="K29" s="21"/>
    </row>
    <row r="30" spans="1:11">
      <c r="A30" s="39"/>
      <c r="C30" s="21"/>
      <c r="G30" s="21"/>
      <c r="H30" s="21"/>
    </row>
    <row r="31" spans="1:11">
      <c r="A31" s="39"/>
      <c r="B31" s="29"/>
      <c r="H31" s="21"/>
    </row>
    <row r="32" spans="1:11">
      <c r="A32" s="39"/>
      <c r="B32" s="27"/>
    </row>
    <row r="33" spans="1:9">
      <c r="A33" s="39"/>
      <c r="B33" s="28"/>
    </row>
    <row r="34" spans="1:9" ht="15.75">
      <c r="A34" s="39"/>
      <c r="B34" s="200" t="s">
        <v>128</v>
      </c>
      <c r="C34" s="201" t="s">
        <v>129</v>
      </c>
      <c r="F34" s="201" t="s">
        <v>129</v>
      </c>
      <c r="I34" s="201" t="s">
        <v>129</v>
      </c>
    </row>
    <row r="35" spans="1:9">
      <c r="A35" s="39"/>
      <c r="B35" s="206" t="s">
        <v>130</v>
      </c>
    </row>
    <row r="36" spans="1:9">
      <c r="A36" s="39"/>
      <c r="B36" s="28"/>
    </row>
    <row r="37" spans="1:9">
      <c r="A37" s="39"/>
      <c r="B37" s="28"/>
    </row>
    <row r="38" spans="1:9">
      <c r="A38" s="39"/>
      <c r="B38" s="27"/>
    </row>
    <row r="39" spans="1:9">
      <c r="A39" s="39"/>
      <c r="B39" s="28"/>
    </row>
    <row r="40" spans="1:9">
      <c r="A40" s="39"/>
      <c r="B40" s="28"/>
    </row>
    <row r="41" spans="1:9">
      <c r="A41" s="39"/>
      <c r="B41" s="30"/>
    </row>
    <row r="42" spans="1:9">
      <c r="A42" s="39"/>
      <c r="B42" s="29"/>
    </row>
    <row r="43" spans="1:9">
      <c r="A43" s="39"/>
      <c r="B43" s="27"/>
    </row>
    <row r="44" spans="1:9">
      <c r="A44" s="39"/>
      <c r="B44" s="28"/>
    </row>
    <row r="45" spans="1:9">
      <c r="A45" s="39"/>
      <c r="B45" s="28"/>
    </row>
    <row r="46" spans="1:9">
      <c r="A46" s="39"/>
      <c r="B46" s="28"/>
    </row>
    <row r="47" spans="1:9">
      <c r="A47" s="39"/>
      <c r="B47" s="28"/>
    </row>
    <row r="48" spans="1:9">
      <c r="A48" s="39"/>
      <c r="B48" s="27"/>
    </row>
    <row r="49" spans="1:2">
      <c r="A49" s="39"/>
      <c r="B49" s="28"/>
    </row>
    <row r="50" spans="1:2">
      <c r="A50" s="39"/>
      <c r="B50" s="28"/>
    </row>
    <row r="51" spans="1:2">
      <c r="A51" s="39"/>
      <c r="B51" s="27"/>
    </row>
    <row r="52" spans="1:2">
      <c r="A52" s="39"/>
      <c r="B52" s="28"/>
    </row>
    <row r="53" spans="1:2">
      <c r="A53" s="39"/>
      <c r="B53" s="28"/>
    </row>
    <row r="54" spans="1:2">
      <c r="A54" s="39"/>
      <c r="B54" s="28"/>
    </row>
    <row r="55" spans="1:2">
      <c r="A55" s="39"/>
      <c r="B55" s="28"/>
    </row>
    <row r="56" spans="1:2">
      <c r="A56" s="39"/>
      <c r="B56" s="28"/>
    </row>
    <row r="57" spans="1:2">
      <c r="A57" s="39"/>
      <c r="B57" s="28"/>
    </row>
    <row r="58" spans="1:2">
      <c r="A58" s="39"/>
      <c r="B58" s="28"/>
    </row>
    <row r="59" spans="1:2">
      <c r="A59" s="39"/>
      <c r="B59" s="27"/>
    </row>
    <row r="60" spans="1:2">
      <c r="A60" s="39"/>
      <c r="B60" s="27"/>
    </row>
    <row r="61" spans="1:2">
      <c r="A61" s="39"/>
      <c r="B61" s="27"/>
    </row>
    <row r="62" spans="1:2">
      <c r="A62" s="39"/>
      <c r="B62" s="28"/>
    </row>
    <row r="63" spans="1:2">
      <c r="A63" s="39"/>
      <c r="B63" s="28"/>
    </row>
    <row r="64" spans="1:2">
      <c r="A64" s="39"/>
      <c r="B64" s="28"/>
    </row>
    <row r="65" spans="1:2">
      <c r="A65" s="39"/>
      <c r="B65" s="28"/>
    </row>
    <row r="66" spans="1:2">
      <c r="A66" s="39"/>
      <c r="B66" s="28"/>
    </row>
    <row r="67" spans="1:2">
      <c r="A67" s="39"/>
      <c r="B67" s="28"/>
    </row>
    <row r="68" spans="1:2">
      <c r="A68" s="39"/>
      <c r="B68" s="27"/>
    </row>
    <row r="69" spans="1:2">
      <c r="A69" s="39"/>
      <c r="B69" s="28"/>
    </row>
    <row r="70" spans="1:2">
      <c r="A70" s="39"/>
      <c r="B70" s="28"/>
    </row>
    <row r="71" spans="1:2">
      <c r="A71" s="39"/>
      <c r="B71" s="28"/>
    </row>
    <row r="72" spans="1:2">
      <c r="A72" s="39"/>
      <c r="B72" s="28"/>
    </row>
    <row r="73" spans="1:2">
      <c r="A73" s="39"/>
      <c r="B73" s="28"/>
    </row>
    <row r="74" spans="1:2">
      <c r="A74" s="39"/>
      <c r="B74" s="27"/>
    </row>
    <row r="75" spans="1:2">
      <c r="A75" s="39"/>
      <c r="B75" s="28"/>
    </row>
    <row r="76" spans="1:2">
      <c r="A76" s="39"/>
      <c r="B76" s="28"/>
    </row>
    <row r="77" spans="1:2">
      <c r="A77" s="39"/>
      <c r="B77" s="28"/>
    </row>
    <row r="78" spans="1:2">
      <c r="A78" s="39"/>
      <c r="B78" s="28"/>
    </row>
    <row r="79" spans="1:2">
      <c r="A79" s="39"/>
      <c r="B79" s="28"/>
    </row>
    <row r="80" spans="1:2">
      <c r="A80" s="39"/>
      <c r="B80" s="28"/>
    </row>
    <row r="81" spans="1:2">
      <c r="A81" s="39"/>
      <c r="B81" s="28"/>
    </row>
    <row r="82" spans="1:2">
      <c r="A82" s="39"/>
      <c r="B82" s="28"/>
    </row>
    <row r="83" spans="1:2">
      <c r="A83" s="39"/>
      <c r="B83" s="28"/>
    </row>
    <row r="84" spans="1:2">
      <c r="A84" s="39"/>
      <c r="B84" s="29"/>
    </row>
    <row r="85" spans="1:2">
      <c r="A85" s="39"/>
      <c r="B85" s="27"/>
    </row>
    <row r="86" spans="1:2">
      <c r="A86" s="39"/>
      <c r="B86" s="28"/>
    </row>
    <row r="87" spans="1:2">
      <c r="A87" s="39"/>
      <c r="B87" s="28"/>
    </row>
    <row r="88" spans="1:2">
      <c r="A88" s="39"/>
      <c r="B88" s="28"/>
    </row>
    <row r="89" spans="1:2">
      <c r="A89" s="39"/>
      <c r="B89" s="28"/>
    </row>
    <row r="90" spans="1:2">
      <c r="A90" s="39"/>
      <c r="B90" s="28"/>
    </row>
    <row r="91" spans="1:2">
      <c r="A91" s="39"/>
      <c r="B91" s="27"/>
    </row>
    <row r="92" spans="1:2">
      <c r="A92" s="39"/>
      <c r="B92" s="27"/>
    </row>
    <row r="93" spans="1:2">
      <c r="A93" s="39"/>
      <c r="B93" s="27"/>
    </row>
    <row r="94" spans="1:2">
      <c r="A94" s="39"/>
      <c r="B94" s="27"/>
    </row>
    <row r="95" spans="1:2">
      <c r="A95" s="39"/>
      <c r="B95" s="27"/>
    </row>
    <row r="96" spans="1:2">
      <c r="A96" s="39"/>
      <c r="B96" s="29"/>
    </row>
    <row r="97" spans="1:2">
      <c r="A97" s="39"/>
      <c r="B97" s="27"/>
    </row>
    <row r="98" spans="1:2">
      <c r="A98" s="39"/>
      <c r="B98" s="28"/>
    </row>
    <row r="99" spans="1:2">
      <c r="A99" s="39"/>
      <c r="B99" s="28"/>
    </row>
    <row r="100" spans="1:2">
      <c r="A100" s="39"/>
      <c r="B100" s="27"/>
    </row>
    <row r="101" spans="1:2">
      <c r="A101" s="39"/>
      <c r="B101" s="27"/>
    </row>
    <row r="102" spans="1:2">
      <c r="A102" s="39"/>
      <c r="B102" s="27"/>
    </row>
    <row r="103" spans="1:2">
      <c r="A103" s="39"/>
      <c r="B103" s="28"/>
    </row>
    <row r="104" spans="1:2">
      <c r="A104" s="39"/>
      <c r="B104" s="28"/>
    </row>
    <row r="105" spans="1:2">
      <c r="A105" s="39"/>
      <c r="B105" s="28"/>
    </row>
    <row r="106" spans="1:2">
      <c r="A106" s="39"/>
      <c r="B106" s="28"/>
    </row>
    <row r="107" spans="1:2">
      <c r="A107" s="39"/>
      <c r="B107" s="28"/>
    </row>
    <row r="108" spans="1:2">
      <c r="A108" s="39"/>
      <c r="B108" s="27"/>
    </row>
    <row r="109" spans="1:2">
      <c r="A109" s="39"/>
      <c r="B109" s="29"/>
    </row>
    <row r="110" spans="1:2">
      <c r="A110" s="39"/>
      <c r="B110" s="27"/>
    </row>
    <row r="111" spans="1:2">
      <c r="A111" s="39"/>
      <c r="B111" s="27"/>
    </row>
    <row r="112" spans="1:2">
      <c r="A112" s="39"/>
      <c r="B112" s="27"/>
    </row>
    <row r="113" spans="1:2">
      <c r="A113" s="39"/>
      <c r="B113" s="27"/>
    </row>
    <row r="114" spans="1:2">
      <c r="A114" s="39"/>
      <c r="B114" s="27"/>
    </row>
    <row r="115" spans="1:2">
      <c r="A115" s="39"/>
      <c r="B115" s="27"/>
    </row>
    <row r="116" spans="1:2">
      <c r="A116" s="39"/>
      <c r="B116" s="27"/>
    </row>
    <row r="117" spans="1:2">
      <c r="A117" s="39"/>
      <c r="B117" s="29"/>
    </row>
    <row r="118" spans="1:2">
      <c r="A118" s="39"/>
      <c r="B118" s="27"/>
    </row>
    <row r="119" spans="1:2">
      <c r="A119" s="39"/>
      <c r="B119" s="27"/>
    </row>
    <row r="120" spans="1:2">
      <c r="A120" s="39"/>
      <c r="B120" s="27"/>
    </row>
    <row r="121" spans="1:2">
      <c r="A121" s="39"/>
      <c r="B121" s="27"/>
    </row>
    <row r="122" spans="1:2">
      <c r="A122" s="39"/>
      <c r="B122" s="27"/>
    </row>
    <row r="123" spans="1:2">
      <c r="A123" s="39"/>
      <c r="B123" s="27"/>
    </row>
    <row r="124" spans="1:2">
      <c r="A124" s="39"/>
      <c r="B124" s="27"/>
    </row>
    <row r="125" spans="1:2">
      <c r="A125" s="39"/>
      <c r="B125" s="27"/>
    </row>
    <row r="126" spans="1:2">
      <c r="A126" s="39"/>
      <c r="B126" s="27"/>
    </row>
    <row r="127" spans="1:2">
      <c r="A127" s="39"/>
      <c r="B127" s="27"/>
    </row>
    <row r="128" spans="1:2">
      <c r="A128" s="39"/>
      <c r="B128" s="27"/>
    </row>
    <row r="129" spans="1:2">
      <c r="A129" s="39"/>
      <c r="B129" s="29"/>
    </row>
    <row r="130" spans="1:2">
      <c r="A130" s="39"/>
      <c r="B130" s="27"/>
    </row>
    <row r="131" spans="1:2">
      <c r="A131" s="39"/>
      <c r="B131" s="27"/>
    </row>
    <row r="132" spans="1:2">
      <c r="A132" s="39"/>
      <c r="B132" s="30"/>
    </row>
    <row r="133" spans="1:2">
      <c r="A133" s="39"/>
      <c r="B133" s="29"/>
    </row>
    <row r="134" spans="1:2">
      <c r="A134" s="39"/>
      <c r="B134" s="27"/>
    </row>
    <row r="135" spans="1:2">
      <c r="A135" s="39"/>
      <c r="B135" s="28"/>
    </row>
    <row r="136" spans="1:2">
      <c r="A136" s="39"/>
      <c r="B136" s="28"/>
    </row>
    <row r="137" spans="1:2">
      <c r="A137" s="39"/>
      <c r="B137" s="28"/>
    </row>
    <row r="138" spans="1:2">
      <c r="A138" s="39"/>
      <c r="B138" s="28"/>
    </row>
    <row r="139" spans="1:2">
      <c r="A139" s="39"/>
      <c r="B139" s="28"/>
    </row>
    <row r="140" spans="1:2">
      <c r="A140" s="39"/>
      <c r="B140" s="28"/>
    </row>
    <row r="141" spans="1:2">
      <c r="A141" s="39"/>
      <c r="B141" s="28"/>
    </row>
    <row r="142" spans="1:2">
      <c r="A142" s="39"/>
      <c r="B142" s="28"/>
    </row>
    <row r="143" spans="1:2">
      <c r="A143" s="39"/>
      <c r="B143" s="27"/>
    </row>
    <row r="144" spans="1:2">
      <c r="A144" s="39"/>
      <c r="B144" s="28"/>
    </row>
    <row r="145" spans="1:2">
      <c r="A145" s="39"/>
      <c r="B145" s="28"/>
    </row>
    <row r="146" spans="1:2">
      <c r="A146" s="39"/>
      <c r="B146" s="28"/>
    </row>
    <row r="147" spans="1:2">
      <c r="A147" s="39"/>
      <c r="B147" s="27"/>
    </row>
    <row r="148" spans="1:2">
      <c r="A148" s="39"/>
      <c r="B148" s="28"/>
    </row>
    <row r="149" spans="1:2">
      <c r="A149" s="39"/>
      <c r="B149" s="28"/>
    </row>
    <row r="150" spans="1:2">
      <c r="A150" s="39"/>
      <c r="B150" s="28"/>
    </row>
    <row r="151" spans="1:2">
      <c r="A151" s="39"/>
      <c r="B151" s="27"/>
    </row>
    <row r="152" spans="1:2">
      <c r="A152" s="39"/>
      <c r="B152" s="27"/>
    </row>
    <row r="153" spans="1:2">
      <c r="A153" s="39"/>
      <c r="B153" s="28"/>
    </row>
    <row r="154" spans="1:2">
      <c r="A154" s="39"/>
      <c r="B154" s="28"/>
    </row>
    <row r="155" spans="1:2">
      <c r="A155" s="39"/>
      <c r="B155" s="28"/>
    </row>
    <row r="156" spans="1:2">
      <c r="A156" s="39"/>
      <c r="B156" s="28"/>
    </row>
    <row r="157" spans="1:2">
      <c r="A157" s="39"/>
      <c r="B157" s="28"/>
    </row>
    <row r="158" spans="1:2">
      <c r="A158" s="39"/>
      <c r="B158" s="28"/>
    </row>
    <row r="159" spans="1:2">
      <c r="A159" s="39"/>
      <c r="B159" s="29"/>
    </row>
    <row r="160" spans="1:2">
      <c r="A160" s="39"/>
      <c r="B160" s="27"/>
    </row>
    <row r="161" spans="1:2">
      <c r="A161" s="39"/>
      <c r="B161" s="27"/>
    </row>
    <row r="162" spans="1:2">
      <c r="A162" s="39"/>
      <c r="B162" s="27"/>
    </row>
    <row r="163" spans="1:2">
      <c r="A163" s="39"/>
      <c r="B163" s="29"/>
    </row>
    <row r="164" spans="1:2">
      <c r="A164" s="39"/>
      <c r="B164" s="29"/>
    </row>
    <row r="165" spans="1:2">
      <c r="A165" s="39"/>
      <c r="B165" s="27"/>
    </row>
    <row r="166" spans="1:2">
      <c r="A166" s="39"/>
      <c r="B166" s="27"/>
    </row>
    <row r="167" spans="1:2">
      <c r="A167" s="39"/>
      <c r="B167" s="29"/>
    </row>
    <row r="168" spans="1:2">
      <c r="A168" s="39"/>
      <c r="B168" s="30"/>
    </row>
    <row r="169" spans="1:2">
      <c r="A169" s="39"/>
      <c r="B169" s="29"/>
    </row>
    <row r="170" spans="1:2">
      <c r="A170" s="39"/>
      <c r="B170" s="27"/>
    </row>
    <row r="171" spans="1:2">
      <c r="A171" s="39"/>
      <c r="B171" s="27"/>
    </row>
    <row r="172" spans="1:2">
      <c r="A172" s="39"/>
      <c r="B172" s="27"/>
    </row>
    <row r="173" spans="1:2">
      <c r="A173" s="39"/>
      <c r="B173" s="27"/>
    </row>
    <row r="174" spans="1:2">
      <c r="A174" s="39"/>
      <c r="B174" s="27"/>
    </row>
    <row r="175" spans="1:2">
      <c r="A175" s="39"/>
      <c r="B175" s="27"/>
    </row>
    <row r="176" spans="1:2">
      <c r="A176" s="39"/>
      <c r="B176" s="29"/>
    </row>
    <row r="177" spans="1:2">
      <c r="A177" s="39"/>
      <c r="B177" s="27"/>
    </row>
    <row r="178" spans="1:2">
      <c r="A178" s="39"/>
      <c r="B178" s="27"/>
    </row>
    <row r="179" spans="1:2">
      <c r="A179" s="39"/>
      <c r="B179" s="27"/>
    </row>
    <row r="180" spans="1:2">
      <c r="A180" s="39"/>
      <c r="B180" s="27"/>
    </row>
    <row r="181" spans="1:2">
      <c r="A181" s="39"/>
      <c r="B181" s="27"/>
    </row>
    <row r="182" spans="1:2">
      <c r="A182" s="39"/>
      <c r="B182" s="27"/>
    </row>
    <row r="183" spans="1:2">
      <c r="A183" s="39"/>
      <c r="B183" s="27"/>
    </row>
    <row r="184" spans="1:2">
      <c r="A184" s="39"/>
      <c r="B184" s="27"/>
    </row>
    <row r="185" spans="1:2">
      <c r="A185" s="39"/>
      <c r="B185" s="27"/>
    </row>
    <row r="186" spans="1:2">
      <c r="A186" s="39"/>
      <c r="B186" s="29"/>
    </row>
    <row r="187" spans="1:2">
      <c r="A187" s="39"/>
      <c r="B187" s="27"/>
    </row>
    <row r="188" spans="1:2">
      <c r="A188" s="39"/>
      <c r="B188" s="28"/>
    </row>
    <row r="189" spans="1:2">
      <c r="A189" s="39"/>
      <c r="B189" s="28"/>
    </row>
    <row r="190" spans="1:2">
      <c r="A190" s="39"/>
      <c r="B190" s="28"/>
    </row>
    <row r="191" spans="1:2">
      <c r="A191" s="39"/>
      <c r="B191" s="27"/>
    </row>
    <row r="192" spans="1:2">
      <c r="A192" s="39"/>
      <c r="B192" s="27"/>
    </row>
    <row r="193" spans="1:2">
      <c r="A193" s="39"/>
      <c r="B193" s="27"/>
    </row>
    <row r="194" spans="1:2">
      <c r="A194" s="39"/>
      <c r="B194" s="27"/>
    </row>
    <row r="195" spans="1:2">
      <c r="A195" s="39"/>
      <c r="B195" s="27"/>
    </row>
    <row r="196" spans="1:2">
      <c r="A196" s="39"/>
      <c r="B196" s="27"/>
    </row>
    <row r="197" spans="1:2">
      <c r="A197" s="39"/>
      <c r="B197" s="27"/>
    </row>
    <row r="198" spans="1:2">
      <c r="A198" s="39"/>
      <c r="B198" s="27"/>
    </row>
    <row r="199" spans="1:2">
      <c r="A199" s="39"/>
      <c r="B199" s="28"/>
    </row>
    <row r="200" spans="1:2">
      <c r="A200" s="39"/>
      <c r="B200" s="28"/>
    </row>
    <row r="201" spans="1:2">
      <c r="A201" s="39"/>
      <c r="B201" s="28"/>
    </row>
    <row r="202" spans="1:2">
      <c r="A202" s="39"/>
      <c r="B202" s="28"/>
    </row>
    <row r="203" spans="1:2">
      <c r="A203" s="39"/>
      <c r="B203" s="28"/>
    </row>
    <row r="204" spans="1:2">
      <c r="A204" s="39"/>
      <c r="B204" s="30"/>
    </row>
    <row r="205" spans="1:2">
      <c r="A205" s="39"/>
      <c r="B205" s="29"/>
    </row>
    <row r="206" spans="1:2">
      <c r="A206" s="39"/>
      <c r="B206" s="29"/>
    </row>
    <row r="207" spans="1:2">
      <c r="A207" s="39"/>
      <c r="B207" s="27"/>
    </row>
    <row r="208" spans="1:2">
      <c r="A208" s="39"/>
      <c r="B208" s="27"/>
    </row>
    <row r="209" spans="1:2">
      <c r="A209" s="39"/>
      <c r="B209" s="29"/>
    </row>
    <row r="210" spans="1:2">
      <c r="A210" s="39"/>
      <c r="B210" s="27"/>
    </row>
    <row r="211" spans="1:2">
      <c r="A211" s="39"/>
      <c r="B211" s="27"/>
    </row>
    <row r="212" spans="1:2">
      <c r="A212" s="39"/>
      <c r="B212" s="27"/>
    </row>
    <row r="213" spans="1:2">
      <c r="A213" s="39"/>
      <c r="B213" s="29"/>
    </row>
    <row r="214" spans="1:2">
      <c r="A214" s="39"/>
      <c r="B214" s="29"/>
    </row>
    <row r="215" spans="1:2">
      <c r="A215" s="39"/>
      <c r="B215" s="31"/>
    </row>
    <row r="216" spans="1:2">
      <c r="A216" s="39"/>
      <c r="B216" s="32"/>
    </row>
    <row r="217" spans="1:2">
      <c r="A217" s="39"/>
      <c r="B217" s="29"/>
    </row>
    <row r="218" spans="1:2">
      <c r="A218" s="39"/>
      <c r="B218" s="27"/>
    </row>
    <row r="219" spans="1:2">
      <c r="A219" s="39"/>
      <c r="B219" s="27"/>
    </row>
    <row r="220" spans="1:2">
      <c r="A220" s="39"/>
      <c r="B220" s="27"/>
    </row>
    <row r="221" spans="1:2">
      <c r="A221" s="39"/>
      <c r="B221" s="27"/>
    </row>
    <row r="222" spans="1:2">
      <c r="A222" s="39"/>
      <c r="B222" s="29"/>
    </row>
    <row r="223" spans="1:2">
      <c r="A223" s="39"/>
      <c r="B223" s="27"/>
    </row>
    <row r="224" spans="1:2">
      <c r="A224" s="39"/>
      <c r="B224" s="27"/>
    </row>
    <row r="225" spans="1:2">
      <c r="A225" s="39"/>
      <c r="B225" s="27"/>
    </row>
    <row r="226" spans="1:2">
      <c r="A226" s="39"/>
      <c r="B226" s="29"/>
    </row>
    <row r="227" spans="1:2">
      <c r="A227" s="39"/>
      <c r="B227" s="29"/>
    </row>
    <row r="228" spans="1:2">
      <c r="A228" s="39"/>
      <c r="B228" s="27"/>
    </row>
    <row r="229" spans="1:2">
      <c r="A229" s="39"/>
      <c r="B229" s="27"/>
    </row>
    <row r="230" spans="1:2">
      <c r="A230" s="39"/>
      <c r="B230" s="27"/>
    </row>
    <row r="231" spans="1:2">
      <c r="A231" s="39"/>
      <c r="B231" s="29"/>
    </row>
    <row r="232" spans="1:2">
      <c r="A232" s="39"/>
      <c r="B232" s="29"/>
    </row>
    <row r="233" spans="1:2">
      <c r="A233" s="39"/>
      <c r="B233" s="27"/>
    </row>
    <row r="234" spans="1:2">
      <c r="A234" s="39"/>
      <c r="B234" s="27"/>
    </row>
    <row r="235" spans="1:2">
      <c r="A235" s="39"/>
      <c r="B235" s="27"/>
    </row>
    <row r="236" spans="1:2">
      <c r="A236" s="39"/>
      <c r="B236" s="29"/>
    </row>
    <row r="237" spans="1:2">
      <c r="A237" s="39"/>
      <c r="B237" s="27"/>
    </row>
    <row r="238" spans="1:2">
      <c r="A238" s="39"/>
      <c r="B238" s="27"/>
    </row>
    <row r="239" spans="1:2">
      <c r="A239" s="39"/>
      <c r="B239" s="27"/>
    </row>
    <row r="240" spans="1:2">
      <c r="A240" s="39"/>
      <c r="B240" s="27"/>
    </row>
    <row r="241" spans="1:2">
      <c r="A241" s="39"/>
      <c r="B241" s="27"/>
    </row>
    <row r="242" spans="1:2">
      <c r="A242" s="39"/>
      <c r="B242" s="29"/>
    </row>
    <row r="243" spans="1:2">
      <c r="A243" s="39"/>
      <c r="B243" s="27"/>
    </row>
    <row r="244" spans="1:2">
      <c r="A244" s="39"/>
      <c r="B244" s="27"/>
    </row>
    <row r="245" spans="1:2">
      <c r="A245" s="39"/>
      <c r="B245" s="27"/>
    </row>
    <row r="246" spans="1:2">
      <c r="A246" s="39"/>
      <c r="B246" s="27"/>
    </row>
    <row r="247" spans="1:2">
      <c r="A247" s="39"/>
      <c r="B247" s="27"/>
    </row>
    <row r="248" spans="1:2">
      <c r="A248" s="39"/>
      <c r="B248" s="27"/>
    </row>
    <row r="249" spans="1:2">
      <c r="A249" s="39"/>
      <c r="B249" s="27"/>
    </row>
    <row r="250" spans="1:2">
      <c r="A250" s="39"/>
      <c r="B250" s="27"/>
    </row>
    <row r="251" spans="1:2">
      <c r="A251" s="39"/>
      <c r="B251" s="32"/>
    </row>
    <row r="252" spans="1:2">
      <c r="A252" s="39"/>
      <c r="B252" s="29"/>
    </row>
    <row r="253" spans="1:2">
      <c r="A253" s="39"/>
      <c r="B253" s="27"/>
    </row>
    <row r="254" spans="1:2">
      <c r="A254" s="39"/>
      <c r="B254" s="27"/>
    </row>
    <row r="255" spans="1:2">
      <c r="A255" s="39"/>
      <c r="B255" s="27"/>
    </row>
    <row r="256" spans="1:2">
      <c r="A256" s="39"/>
      <c r="B256" s="29"/>
    </row>
    <row r="257" spans="1:2">
      <c r="A257" s="39"/>
      <c r="B257" s="27"/>
    </row>
    <row r="258" spans="1:2">
      <c r="A258" s="39"/>
      <c r="B258" s="27"/>
    </row>
    <row r="259" spans="1:2">
      <c r="A259" s="39"/>
      <c r="B259" s="27"/>
    </row>
    <row r="260" spans="1:2">
      <c r="A260" s="39"/>
      <c r="B260" s="27"/>
    </row>
    <row r="261" spans="1:2">
      <c r="A261" s="39"/>
      <c r="B261" s="29"/>
    </row>
    <row r="262" spans="1:2">
      <c r="A262" s="39"/>
      <c r="B262" s="27"/>
    </row>
    <row r="263" spans="1:2">
      <c r="A263" s="39"/>
      <c r="B263" s="27"/>
    </row>
    <row r="264" spans="1:2">
      <c r="A264" s="39"/>
      <c r="B264" s="27"/>
    </row>
    <row r="265" spans="1:2">
      <c r="A265" s="39"/>
      <c r="B265" s="27"/>
    </row>
    <row r="266" spans="1:2">
      <c r="A266" s="39"/>
      <c r="B266" s="27"/>
    </row>
    <row r="267" spans="1:2">
      <c r="A267" s="39"/>
      <c r="B267" s="27"/>
    </row>
    <row r="268" spans="1:2">
      <c r="A268" s="39"/>
      <c r="B268" s="32"/>
    </row>
    <row r="269" spans="1:2">
      <c r="A269" s="39"/>
      <c r="B269" s="29"/>
    </row>
    <row r="270" spans="1:2">
      <c r="A270" s="39"/>
      <c r="B270" s="27"/>
    </row>
    <row r="271" spans="1:2">
      <c r="A271" s="39"/>
      <c r="B271" s="27"/>
    </row>
    <row r="272" spans="1:2">
      <c r="A272" s="39"/>
      <c r="B272" s="27"/>
    </row>
    <row r="273" spans="1:2">
      <c r="A273" s="39"/>
      <c r="B273" s="29"/>
    </row>
    <row r="274" spans="1:2">
      <c r="A274" s="39"/>
      <c r="B274" s="27"/>
    </row>
    <row r="275" spans="1:2">
      <c r="A275" s="39"/>
      <c r="B275" s="27"/>
    </row>
    <row r="276" spans="1:2">
      <c r="A276" s="39"/>
      <c r="B276" s="27"/>
    </row>
    <row r="277" spans="1:2">
      <c r="A277" s="39"/>
      <c r="B277" s="27"/>
    </row>
    <row r="278" spans="1:2">
      <c r="A278" s="39"/>
      <c r="B278" s="29"/>
    </row>
    <row r="279" spans="1:2">
      <c r="A279" s="39"/>
      <c r="B279" s="27"/>
    </row>
    <row r="280" spans="1:2">
      <c r="A280" s="39"/>
      <c r="B280" s="27"/>
    </row>
    <row r="281" spans="1:2">
      <c r="A281" s="39"/>
      <c r="B281" s="27"/>
    </row>
    <row r="282" spans="1:2">
      <c r="A282" s="39"/>
      <c r="B282" s="30"/>
    </row>
    <row r="283" spans="1:2">
      <c r="A283" s="39"/>
      <c r="B283" s="29"/>
    </row>
    <row r="284" spans="1:2">
      <c r="A284" s="39"/>
      <c r="B284" s="27"/>
    </row>
    <row r="285" spans="1:2">
      <c r="A285" s="39"/>
      <c r="B285" s="27"/>
    </row>
    <row r="286" spans="1:2">
      <c r="A286" s="39"/>
      <c r="B286" s="29"/>
    </row>
    <row r="287" spans="1:2">
      <c r="A287" s="39"/>
      <c r="B287" s="31"/>
    </row>
    <row r="288" spans="1:2">
      <c r="A288" s="39"/>
      <c r="B288" s="30"/>
    </row>
    <row r="289" spans="1:2">
      <c r="A289" s="39"/>
      <c r="B289" s="29"/>
    </row>
    <row r="290" spans="1:2">
      <c r="A290" s="39"/>
      <c r="B290" s="27"/>
    </row>
    <row r="291" spans="1:2">
      <c r="A291" s="39"/>
      <c r="B291" s="28"/>
    </row>
    <row r="292" spans="1:2">
      <c r="A292" s="39"/>
      <c r="B292" s="28"/>
    </row>
    <row r="293" spans="1:2">
      <c r="A293" s="39"/>
      <c r="B293" s="28"/>
    </row>
    <row r="294" spans="1:2">
      <c r="A294" s="39"/>
      <c r="B294" s="33"/>
    </row>
    <row r="295" spans="1:2">
      <c r="A295" s="39"/>
      <c r="B295" s="33"/>
    </row>
    <row r="296" spans="1:2">
      <c r="A296" s="39"/>
      <c r="B296" s="28"/>
    </row>
    <row r="297" spans="1:2">
      <c r="A297" s="39"/>
      <c r="B297" s="27"/>
    </row>
    <row r="298" spans="1:2">
      <c r="A298" s="39"/>
      <c r="B298" s="28"/>
    </row>
    <row r="299" spans="1:2">
      <c r="A299" s="39"/>
      <c r="B299" s="28"/>
    </row>
    <row r="300" spans="1:2">
      <c r="A300" s="39"/>
      <c r="B300" s="28"/>
    </row>
    <row r="301" spans="1:2">
      <c r="A301" s="39"/>
      <c r="B301" s="28"/>
    </row>
    <row r="302" spans="1:2">
      <c r="A302" s="39"/>
      <c r="B302" s="27"/>
    </row>
    <row r="303" spans="1:2">
      <c r="A303" s="39"/>
      <c r="B303" s="28"/>
    </row>
    <row r="304" spans="1:2">
      <c r="A304" s="39"/>
      <c r="B304" s="28"/>
    </row>
    <row r="305" spans="1:2">
      <c r="A305" s="39"/>
      <c r="B305" s="28"/>
    </row>
    <row r="306" spans="1:2">
      <c r="A306" s="39"/>
      <c r="B306" s="28"/>
    </row>
    <row r="307" spans="1:2">
      <c r="A307" s="39"/>
      <c r="B307" s="27"/>
    </row>
    <row r="308" spans="1:2">
      <c r="A308" s="39"/>
      <c r="B308" s="27"/>
    </row>
    <row r="309" spans="1:2">
      <c r="A309" s="39"/>
      <c r="B309" s="28"/>
    </row>
    <row r="310" spans="1:2">
      <c r="A310" s="39"/>
      <c r="B310" s="28"/>
    </row>
    <row r="311" spans="1:2">
      <c r="A311" s="39"/>
      <c r="B311" s="28"/>
    </row>
    <row r="312" spans="1:2">
      <c r="A312" s="39"/>
      <c r="B312" s="28"/>
    </row>
    <row r="313" spans="1:2">
      <c r="A313" s="39"/>
      <c r="B313" s="27"/>
    </row>
    <row r="314" spans="1:2">
      <c r="A314" s="39"/>
      <c r="B314" s="28"/>
    </row>
    <row r="315" spans="1:2">
      <c r="A315" s="39"/>
      <c r="B315" s="28"/>
    </row>
    <row r="316" spans="1:2">
      <c r="A316" s="39"/>
      <c r="B316" s="28"/>
    </row>
    <row r="317" spans="1:2">
      <c r="A317" s="39"/>
      <c r="B317" s="28"/>
    </row>
    <row r="318" spans="1:2">
      <c r="A318" s="39"/>
      <c r="B318" s="28"/>
    </row>
    <row r="319" spans="1:2">
      <c r="A319" s="39"/>
      <c r="B319" s="28"/>
    </row>
    <row r="320" spans="1:2">
      <c r="A320" s="39"/>
      <c r="B320" s="28"/>
    </row>
    <row r="321" spans="1:2">
      <c r="A321" s="39"/>
      <c r="B321" s="27"/>
    </row>
    <row r="322" spans="1:2">
      <c r="A322" s="39"/>
      <c r="B322" s="28"/>
    </row>
    <row r="323" spans="1:2">
      <c r="A323" s="39"/>
      <c r="B323" s="28"/>
    </row>
    <row r="324" spans="1:2">
      <c r="A324" s="39"/>
      <c r="B324" s="27"/>
    </row>
    <row r="325" spans="1:2">
      <c r="A325" s="39"/>
      <c r="B325" s="28"/>
    </row>
    <row r="326" spans="1:2">
      <c r="A326" s="39"/>
      <c r="B326" s="28"/>
    </row>
    <row r="327" spans="1:2">
      <c r="A327" s="39"/>
      <c r="B327" s="28"/>
    </row>
    <row r="328" spans="1:2">
      <c r="A328" s="39"/>
      <c r="B328" s="30"/>
    </row>
    <row r="329" spans="1:2">
      <c r="A329" s="39"/>
      <c r="B329" s="29"/>
    </row>
    <row r="330" spans="1:2">
      <c r="A330" s="39"/>
      <c r="B330" s="27"/>
    </row>
    <row r="331" spans="1:2">
      <c r="A331" s="39"/>
      <c r="B331" s="28"/>
    </row>
    <row r="332" spans="1:2">
      <c r="A332" s="39"/>
      <c r="B332" s="28"/>
    </row>
    <row r="333" spans="1:2">
      <c r="A333" s="39"/>
      <c r="B333" s="28"/>
    </row>
    <row r="334" spans="1:2">
      <c r="A334" s="39"/>
      <c r="B334" s="28"/>
    </row>
    <row r="335" spans="1:2">
      <c r="A335" s="39"/>
      <c r="B335" s="27"/>
    </row>
    <row r="336" spans="1:2">
      <c r="A336" s="39"/>
      <c r="B336" s="28"/>
    </row>
    <row r="337" spans="1:2">
      <c r="A337" s="39"/>
      <c r="B337" s="28"/>
    </row>
    <row r="338" spans="1:2">
      <c r="A338" s="39"/>
      <c r="B338" s="28"/>
    </row>
    <row r="339" spans="1:2">
      <c r="A339" s="39"/>
      <c r="B339" s="28"/>
    </row>
    <row r="340" spans="1:2">
      <c r="A340" s="39"/>
      <c r="B340" s="27"/>
    </row>
    <row r="341" spans="1:2">
      <c r="A341" s="39"/>
      <c r="B341" s="27"/>
    </row>
    <row r="342" spans="1:2">
      <c r="A342" s="39"/>
      <c r="B342" s="27"/>
    </row>
    <row r="343" spans="1:2">
      <c r="A343" s="39"/>
      <c r="B343" s="28"/>
    </row>
    <row r="344" spans="1:2">
      <c r="A344" s="39"/>
      <c r="B344" s="28"/>
    </row>
    <row r="345" spans="1:2">
      <c r="A345" s="39"/>
      <c r="B345" s="27"/>
    </row>
    <row r="346" spans="1:2">
      <c r="A346" s="39"/>
      <c r="B346" s="28"/>
    </row>
    <row r="347" spans="1:2">
      <c r="A347" s="39"/>
      <c r="B347" s="28"/>
    </row>
    <row r="348" spans="1:2">
      <c r="A348" s="39"/>
      <c r="B348" s="27"/>
    </row>
    <row r="349" spans="1:2">
      <c r="A349" s="39"/>
      <c r="B349" s="28"/>
    </row>
    <row r="350" spans="1:2">
      <c r="A350" s="39"/>
      <c r="B350" s="28"/>
    </row>
    <row r="351" spans="1:2">
      <c r="A351" s="39"/>
      <c r="B351" s="29"/>
    </row>
    <row r="352" spans="1:2">
      <c r="A352" s="39"/>
      <c r="B352" s="27"/>
    </row>
    <row r="353" spans="1:2">
      <c r="A353" s="39"/>
      <c r="B353" s="27"/>
    </row>
    <row r="354" spans="1:2">
      <c r="A354" s="39"/>
      <c r="B354" s="28"/>
    </row>
    <row r="355" spans="1:2">
      <c r="A355" s="39"/>
      <c r="B355" s="28"/>
    </row>
    <row r="356" spans="1:2">
      <c r="A356" s="39"/>
      <c r="B356" s="28"/>
    </row>
    <row r="357" spans="1:2">
      <c r="A357" s="39"/>
      <c r="B357" s="28"/>
    </row>
    <row r="358" spans="1:2">
      <c r="A358" s="39"/>
      <c r="B358" s="30"/>
    </row>
    <row r="359" spans="1:2">
      <c r="A359" s="39"/>
      <c r="B359" s="29"/>
    </row>
    <row r="360" spans="1:2">
      <c r="A360" s="39"/>
      <c r="B360" s="29"/>
    </row>
    <row r="361" spans="1:2">
      <c r="A361" s="39"/>
      <c r="B361" s="27"/>
    </row>
    <row r="362" spans="1:2">
      <c r="A362" s="39"/>
      <c r="B362" s="27"/>
    </row>
    <row r="363" spans="1:2">
      <c r="A363" s="39"/>
      <c r="B363" s="29"/>
    </row>
    <row r="364" spans="1:2">
      <c r="A364" s="39"/>
      <c r="B364" s="27"/>
    </row>
    <row r="365" spans="1:2">
      <c r="A365" s="39"/>
      <c r="B365" s="27"/>
    </row>
    <row r="366" spans="1:2">
      <c r="A366" s="39"/>
      <c r="B366" s="27"/>
    </row>
    <row r="367" spans="1:2">
      <c r="A367" s="39"/>
      <c r="B367" s="29"/>
    </row>
    <row r="368" spans="1:2">
      <c r="A368" s="39"/>
      <c r="B368" s="29"/>
    </row>
    <row r="369" spans="1:2">
      <c r="A369" s="39"/>
      <c r="B369" s="30"/>
    </row>
    <row r="370" spans="1:2">
      <c r="A370" s="39"/>
      <c r="B370" s="32"/>
    </row>
    <row r="371" spans="1:2">
      <c r="A371" s="39"/>
      <c r="B371" s="29"/>
    </row>
    <row r="372" spans="1:2">
      <c r="A372" s="39"/>
      <c r="B372" s="29"/>
    </row>
    <row r="373" spans="1:2">
      <c r="A373" s="39"/>
      <c r="B373" s="27"/>
    </row>
    <row r="374" spans="1:2">
      <c r="A374" s="39"/>
      <c r="B374" s="27"/>
    </row>
    <row r="375" spans="1:2">
      <c r="A375" s="39"/>
      <c r="B375" s="27"/>
    </row>
    <row r="376" spans="1:2">
      <c r="A376" s="39"/>
      <c r="B376" s="27"/>
    </row>
    <row r="377" spans="1:2">
      <c r="A377" s="39"/>
      <c r="B377" s="29"/>
    </row>
    <row r="378" spans="1:2">
      <c r="A378" s="39"/>
      <c r="B378" s="29"/>
    </row>
    <row r="379" spans="1:2">
      <c r="A379" s="39"/>
      <c r="B379" s="29"/>
    </row>
    <row r="380" spans="1:2">
      <c r="A380" s="39"/>
      <c r="B380" s="29"/>
    </row>
    <row r="381" spans="1:2">
      <c r="A381" s="39"/>
      <c r="B381" s="29"/>
    </row>
    <row r="382" spans="1:2">
      <c r="A382" s="39"/>
      <c r="B382" s="32"/>
    </row>
    <row r="383" spans="1:2">
      <c r="A383" s="39"/>
      <c r="B383" s="29"/>
    </row>
    <row r="384" spans="1:2">
      <c r="A384" s="39"/>
      <c r="B384" s="29"/>
    </row>
    <row r="385" spans="1:2">
      <c r="A385" s="39"/>
      <c r="B385" s="29"/>
    </row>
    <row r="386" spans="1:2">
      <c r="A386" s="39"/>
      <c r="B386" s="31"/>
    </row>
    <row r="387" spans="1:2">
      <c r="A387" s="39"/>
      <c r="B387" s="32"/>
    </row>
    <row r="388" spans="1:2">
      <c r="A388" s="39"/>
      <c r="B388" s="29"/>
    </row>
    <row r="389" spans="1:2">
      <c r="A389" s="39"/>
      <c r="B389" s="27"/>
    </row>
    <row r="390" spans="1:2">
      <c r="A390" s="39"/>
      <c r="B390" s="27"/>
    </row>
    <row r="391" spans="1:2">
      <c r="A391" s="39"/>
      <c r="B391" s="27"/>
    </row>
    <row r="392" spans="1:2">
      <c r="A392" s="39"/>
      <c r="B392" s="27"/>
    </row>
    <row r="393" spans="1:2">
      <c r="A393" s="39"/>
      <c r="B393" s="29"/>
    </row>
    <row r="394" spans="1:2">
      <c r="A394" s="39"/>
      <c r="B394" s="27"/>
    </row>
    <row r="395" spans="1:2">
      <c r="A395" s="39"/>
      <c r="B395" s="27"/>
    </row>
    <row r="396" spans="1:2">
      <c r="A396" s="39"/>
      <c r="B396" s="27"/>
    </row>
    <row r="397" spans="1:2">
      <c r="A397" s="39"/>
      <c r="B397" s="29"/>
    </row>
    <row r="398" spans="1:2">
      <c r="A398" s="39"/>
      <c r="B398" s="29"/>
    </row>
    <row r="399" spans="1:2">
      <c r="A399" s="39"/>
      <c r="B399" s="27"/>
    </row>
    <row r="400" spans="1:2">
      <c r="A400" s="39"/>
      <c r="B400" s="27"/>
    </row>
    <row r="401" spans="1:2">
      <c r="A401" s="39"/>
      <c r="B401" s="27"/>
    </row>
    <row r="402" spans="1:2">
      <c r="A402" s="39"/>
      <c r="B402" s="29"/>
    </row>
    <row r="403" spans="1:2">
      <c r="A403" s="39"/>
      <c r="B403" s="29"/>
    </row>
    <row r="404" spans="1:2">
      <c r="A404" s="39"/>
      <c r="B404" s="27"/>
    </row>
    <row r="405" spans="1:2">
      <c r="A405" s="39"/>
      <c r="B405" s="27"/>
    </row>
    <row r="406" spans="1:2">
      <c r="A406" s="39"/>
      <c r="B406" s="27"/>
    </row>
    <row r="407" spans="1:2">
      <c r="A407" s="39"/>
      <c r="B407" s="29"/>
    </row>
    <row r="408" spans="1:2">
      <c r="A408" s="39"/>
      <c r="B408" s="27"/>
    </row>
    <row r="409" spans="1:2">
      <c r="A409" s="39"/>
      <c r="B409" s="27"/>
    </row>
    <row r="410" spans="1:2">
      <c r="A410" s="39"/>
      <c r="B410" s="27"/>
    </row>
    <row r="411" spans="1:2">
      <c r="A411" s="39"/>
      <c r="B411" s="27"/>
    </row>
    <row r="412" spans="1:2">
      <c r="A412" s="39"/>
      <c r="B412" s="27"/>
    </row>
    <row r="413" spans="1:2">
      <c r="A413" s="39"/>
      <c r="B413" s="29"/>
    </row>
    <row r="414" spans="1:2">
      <c r="A414" s="39"/>
      <c r="B414" s="27"/>
    </row>
    <row r="415" spans="1:2">
      <c r="A415" s="39"/>
      <c r="B415" s="27"/>
    </row>
    <row r="416" spans="1:2">
      <c r="A416" s="39"/>
      <c r="B416" s="27"/>
    </row>
    <row r="417" spans="1:2">
      <c r="A417" s="39"/>
      <c r="B417" s="27"/>
    </row>
    <row r="418" spans="1:2">
      <c r="A418" s="39"/>
      <c r="B418" s="27"/>
    </row>
    <row r="419" spans="1:2">
      <c r="A419" s="39"/>
      <c r="B419" s="27"/>
    </row>
    <row r="420" spans="1:2">
      <c r="A420" s="39"/>
      <c r="B420" s="27"/>
    </row>
    <row r="421" spans="1:2">
      <c r="A421" s="39"/>
      <c r="B421" s="27"/>
    </row>
    <row r="422" spans="1:2">
      <c r="A422" s="39"/>
      <c r="B422" s="32"/>
    </row>
    <row r="423" spans="1:2">
      <c r="A423" s="39"/>
      <c r="B423" s="29"/>
    </row>
    <row r="424" spans="1:2">
      <c r="A424" s="39"/>
      <c r="B424" s="27"/>
    </row>
    <row r="425" spans="1:2">
      <c r="A425" s="39"/>
      <c r="B425" s="27"/>
    </row>
    <row r="426" spans="1:2">
      <c r="A426" s="39"/>
      <c r="B426" s="27"/>
    </row>
    <row r="427" spans="1:2">
      <c r="A427" s="39"/>
      <c r="B427" s="29"/>
    </row>
    <row r="428" spans="1:2">
      <c r="A428" s="39"/>
      <c r="B428" s="27"/>
    </row>
    <row r="429" spans="1:2">
      <c r="A429" s="39"/>
      <c r="B429" s="27"/>
    </row>
    <row r="430" spans="1:2">
      <c r="A430" s="39"/>
      <c r="B430" s="27"/>
    </row>
    <row r="431" spans="1:2">
      <c r="A431" s="39"/>
      <c r="B431" s="27"/>
    </row>
    <row r="432" spans="1:2">
      <c r="A432" s="39"/>
      <c r="B432" s="29"/>
    </row>
    <row r="433" spans="1:2">
      <c r="A433" s="39"/>
      <c r="B433" s="27"/>
    </row>
    <row r="434" spans="1:2">
      <c r="A434" s="39"/>
      <c r="B434" s="27"/>
    </row>
    <row r="435" spans="1:2">
      <c r="A435" s="39"/>
      <c r="B435" s="27"/>
    </row>
    <row r="436" spans="1:2">
      <c r="A436" s="39"/>
      <c r="B436" s="30"/>
    </row>
    <row r="437" spans="1:2">
      <c r="A437" s="39"/>
      <c r="B437" s="29"/>
    </row>
    <row r="438" spans="1:2">
      <c r="A438" s="39"/>
      <c r="B438" s="27"/>
    </row>
    <row r="439" spans="1:2">
      <c r="A439" s="39"/>
      <c r="B439" s="27"/>
    </row>
    <row r="440" spans="1:2">
      <c r="A440" s="39"/>
      <c r="B440" s="29"/>
    </row>
    <row r="441" spans="1:2">
      <c r="A441" s="39"/>
      <c r="B441" s="31"/>
    </row>
    <row r="442" spans="1:2">
      <c r="A442" s="39"/>
      <c r="B442" s="30"/>
    </row>
    <row r="443" spans="1:2">
      <c r="A443" s="39"/>
      <c r="B443" s="29"/>
    </row>
    <row r="444" spans="1:2">
      <c r="A444" s="39"/>
      <c r="B444" s="27"/>
    </row>
    <row r="445" spans="1:2">
      <c r="A445" s="39"/>
      <c r="B445" s="28"/>
    </row>
    <row r="446" spans="1:2">
      <c r="A446" s="39"/>
      <c r="B446" s="28"/>
    </row>
    <row r="447" spans="1:2">
      <c r="A447" s="39"/>
      <c r="B447" s="28"/>
    </row>
    <row r="448" spans="1:2">
      <c r="A448" s="39"/>
      <c r="B448" s="33"/>
    </row>
    <row r="449" spans="1:2">
      <c r="A449" s="39"/>
      <c r="B449" s="33"/>
    </row>
    <row r="450" spans="1:2">
      <c r="A450" s="39"/>
      <c r="B450" s="28"/>
    </row>
    <row r="451" spans="1:2">
      <c r="A451" s="39"/>
      <c r="B451" s="27"/>
    </row>
    <row r="452" spans="1:2">
      <c r="A452" s="39"/>
      <c r="B452" s="28"/>
    </row>
    <row r="453" spans="1:2">
      <c r="A453" s="39"/>
      <c r="B453" s="28"/>
    </row>
    <row r="454" spans="1:2">
      <c r="A454" s="39"/>
      <c r="B454" s="28"/>
    </row>
    <row r="455" spans="1:2">
      <c r="A455" s="39"/>
      <c r="B455" s="28"/>
    </row>
    <row r="456" spans="1:2">
      <c r="A456" s="39"/>
      <c r="B456" s="27"/>
    </row>
    <row r="457" spans="1:2">
      <c r="A457" s="39"/>
      <c r="B457" s="28"/>
    </row>
    <row r="458" spans="1:2">
      <c r="A458" s="39"/>
      <c r="B458" s="28"/>
    </row>
    <row r="459" spans="1:2">
      <c r="A459" s="39"/>
      <c r="B459" s="28"/>
    </row>
    <row r="460" spans="1:2">
      <c r="A460" s="39"/>
      <c r="B460" s="28"/>
    </row>
    <row r="461" spans="1:2">
      <c r="A461" s="39"/>
      <c r="B461" s="27"/>
    </row>
    <row r="462" spans="1:2">
      <c r="A462" s="39"/>
      <c r="B462" s="27"/>
    </row>
    <row r="463" spans="1:2">
      <c r="A463" s="39"/>
      <c r="B463" s="28"/>
    </row>
    <row r="464" spans="1:2">
      <c r="A464" s="39"/>
      <c r="B464" s="28"/>
    </row>
    <row r="465" spans="1:2">
      <c r="A465" s="39"/>
      <c r="B465" s="28"/>
    </row>
    <row r="466" spans="1:2">
      <c r="A466" s="39"/>
      <c r="B466" s="28"/>
    </row>
    <row r="467" spans="1:2">
      <c r="A467" s="39"/>
      <c r="B467" s="27"/>
    </row>
    <row r="468" spans="1:2">
      <c r="A468" s="39"/>
      <c r="B468" s="28"/>
    </row>
    <row r="469" spans="1:2">
      <c r="A469" s="39"/>
      <c r="B469" s="28"/>
    </row>
    <row r="470" spans="1:2">
      <c r="A470" s="39"/>
      <c r="B470" s="28"/>
    </row>
    <row r="471" spans="1:2">
      <c r="A471" s="39"/>
      <c r="B471" s="28"/>
    </row>
    <row r="472" spans="1:2">
      <c r="A472" s="39"/>
      <c r="B472" s="28"/>
    </row>
    <row r="473" spans="1:2">
      <c r="A473" s="39"/>
      <c r="B473" s="28"/>
    </row>
    <row r="474" spans="1:2">
      <c r="A474" s="39"/>
      <c r="B474" s="28"/>
    </row>
    <row r="475" spans="1:2">
      <c r="A475" s="39"/>
      <c r="B475" s="27"/>
    </row>
    <row r="476" spans="1:2">
      <c r="A476" s="39"/>
      <c r="B476" s="28"/>
    </row>
    <row r="477" spans="1:2">
      <c r="A477" s="39"/>
      <c r="B477" s="28"/>
    </row>
    <row r="478" spans="1:2">
      <c r="A478" s="39"/>
      <c r="B478" s="27"/>
    </row>
    <row r="479" spans="1:2">
      <c r="A479" s="39"/>
      <c r="B479" s="28"/>
    </row>
    <row r="480" spans="1:2">
      <c r="A480" s="39"/>
      <c r="B480" s="28"/>
    </row>
    <row r="481" spans="1:2">
      <c r="A481" s="39"/>
      <c r="B481" s="28"/>
    </row>
    <row r="482" spans="1:2">
      <c r="A482" s="39"/>
      <c r="B482" s="30"/>
    </row>
    <row r="483" spans="1:2">
      <c r="A483" s="39"/>
      <c r="B483" s="29"/>
    </row>
    <row r="484" spans="1:2">
      <c r="A484" s="39"/>
      <c r="B484" s="27"/>
    </row>
    <row r="485" spans="1:2">
      <c r="A485" s="39"/>
      <c r="B485" s="28"/>
    </row>
    <row r="486" spans="1:2">
      <c r="A486" s="39"/>
      <c r="B486" s="28"/>
    </row>
    <row r="487" spans="1:2">
      <c r="A487" s="39"/>
      <c r="B487" s="28"/>
    </row>
    <row r="488" spans="1:2">
      <c r="A488" s="39"/>
      <c r="B488" s="28"/>
    </row>
    <row r="489" spans="1:2">
      <c r="A489" s="39"/>
      <c r="B489" s="27"/>
    </row>
    <row r="490" spans="1:2">
      <c r="A490" s="39"/>
      <c r="B490" s="28"/>
    </row>
    <row r="491" spans="1:2">
      <c r="A491" s="39"/>
      <c r="B491" s="28"/>
    </row>
    <row r="492" spans="1:2">
      <c r="A492" s="39"/>
      <c r="B492" s="28"/>
    </row>
    <row r="493" spans="1:2">
      <c r="A493" s="39"/>
      <c r="B493" s="28"/>
    </row>
    <row r="494" spans="1:2">
      <c r="A494" s="39"/>
      <c r="B494" s="27"/>
    </row>
    <row r="495" spans="1:2">
      <c r="A495" s="39"/>
      <c r="B495" s="27"/>
    </row>
    <row r="496" spans="1:2">
      <c r="A496" s="39"/>
      <c r="B496" s="27"/>
    </row>
    <row r="497" spans="1:2">
      <c r="A497" s="39"/>
      <c r="B497" s="28"/>
    </row>
    <row r="498" spans="1:2">
      <c r="A498" s="39"/>
      <c r="B498" s="28"/>
    </row>
    <row r="499" spans="1:2">
      <c r="A499" s="39"/>
      <c r="B499" s="27"/>
    </row>
    <row r="500" spans="1:2">
      <c r="A500" s="39"/>
      <c r="B500" s="28"/>
    </row>
    <row r="501" spans="1:2">
      <c r="A501" s="39"/>
      <c r="B501" s="28"/>
    </row>
    <row r="502" spans="1:2">
      <c r="A502" s="39"/>
      <c r="B502" s="27"/>
    </row>
    <row r="503" spans="1:2">
      <c r="A503" s="39"/>
      <c r="B503" s="28"/>
    </row>
    <row r="504" spans="1:2">
      <c r="A504" s="39"/>
      <c r="B504" s="28"/>
    </row>
    <row r="505" spans="1:2">
      <c r="A505" s="39"/>
      <c r="B505" s="29"/>
    </row>
    <row r="506" spans="1:2">
      <c r="A506" s="39"/>
      <c r="B506" s="27"/>
    </row>
    <row r="507" spans="1:2">
      <c r="A507" s="39"/>
      <c r="B507" s="27"/>
    </row>
    <row r="508" spans="1:2">
      <c r="A508" s="39"/>
      <c r="B508" s="31"/>
    </row>
    <row r="509" spans="1:2">
      <c r="A509" s="39"/>
      <c r="B509" s="30"/>
    </row>
    <row r="510" spans="1:2">
      <c r="A510" s="39"/>
      <c r="B510" s="29"/>
    </row>
    <row r="511" spans="1:2">
      <c r="A511" s="39"/>
      <c r="B511" s="27"/>
    </row>
    <row r="512" spans="1:2">
      <c r="A512" s="39"/>
      <c r="B512" s="28"/>
    </row>
    <row r="513" spans="1:2">
      <c r="A513" s="39"/>
      <c r="B513" s="28"/>
    </row>
    <row r="514" spans="1:2">
      <c r="A514" s="39"/>
      <c r="B514" s="28"/>
    </row>
    <row r="515" spans="1:2">
      <c r="A515" s="39"/>
      <c r="B515" s="28"/>
    </row>
    <row r="516" spans="1:2">
      <c r="A516" s="39"/>
      <c r="B516" s="28"/>
    </row>
    <row r="517" spans="1:2">
      <c r="A517" s="39"/>
      <c r="B517" s="28"/>
    </row>
    <row r="518" spans="1:2">
      <c r="A518" s="39"/>
      <c r="B518" s="28"/>
    </row>
    <row r="519" spans="1:2">
      <c r="A519" s="39"/>
      <c r="B519" s="28"/>
    </row>
    <row r="520" spans="1:2">
      <c r="A520" s="39"/>
      <c r="B520" s="28"/>
    </row>
    <row r="521" spans="1:2">
      <c r="A521" s="39"/>
      <c r="B521" s="27"/>
    </row>
    <row r="522" spans="1:2">
      <c r="A522" s="39"/>
      <c r="B522" s="28"/>
    </row>
    <row r="523" spans="1:2">
      <c r="A523" s="39"/>
      <c r="B523" s="28"/>
    </row>
    <row r="524" spans="1:2">
      <c r="A524" s="39"/>
      <c r="B524" s="28"/>
    </row>
    <row r="525" spans="1:2">
      <c r="A525" s="39"/>
      <c r="B525" s="27"/>
    </row>
    <row r="526" spans="1:2">
      <c r="A526" s="39"/>
      <c r="B526" s="28"/>
    </row>
    <row r="527" spans="1:2">
      <c r="A527" s="39"/>
      <c r="B527" s="28"/>
    </row>
    <row r="528" spans="1:2">
      <c r="A528" s="39"/>
      <c r="B528" s="27"/>
    </row>
    <row r="529" spans="1:2">
      <c r="A529" s="39"/>
      <c r="B529" s="27"/>
    </row>
    <row r="530" spans="1:2">
      <c r="A530" s="39"/>
      <c r="B530" s="28"/>
    </row>
    <row r="531" spans="1:2">
      <c r="A531" s="39"/>
      <c r="B531" s="28"/>
    </row>
    <row r="532" spans="1:2">
      <c r="A532" s="39"/>
      <c r="B532" s="29"/>
    </row>
    <row r="533" spans="1:2">
      <c r="A533" s="39"/>
      <c r="B533" s="27"/>
    </row>
    <row r="534" spans="1:2">
      <c r="A534" s="39"/>
      <c r="B534" s="28"/>
    </row>
    <row r="535" spans="1:2">
      <c r="A535" s="39"/>
      <c r="B535" s="28"/>
    </row>
    <row r="536" spans="1:2">
      <c r="A536" s="39"/>
      <c r="B536" s="28"/>
    </row>
    <row r="537" spans="1:2">
      <c r="A537" s="39"/>
      <c r="B537" s="28"/>
    </row>
    <row r="538" spans="1:2">
      <c r="A538" s="39"/>
      <c r="B538" s="28"/>
    </row>
    <row r="539" spans="1:2">
      <c r="A539" s="39"/>
      <c r="B539" s="28"/>
    </row>
    <row r="540" spans="1:2">
      <c r="A540" s="39"/>
      <c r="B540" s="28"/>
    </row>
    <row r="541" spans="1:2">
      <c r="A541" s="39"/>
      <c r="B541" s="29"/>
    </row>
    <row r="542" spans="1:2">
      <c r="A542" s="39"/>
      <c r="B542" s="29"/>
    </row>
    <row r="543" spans="1:2">
      <c r="A543" s="39"/>
      <c r="B543" s="29"/>
    </row>
    <row r="544" spans="1:2">
      <c r="A544" s="39"/>
      <c r="B544" s="27"/>
    </row>
    <row r="545" spans="1:2">
      <c r="A545" s="39"/>
      <c r="B545" s="28"/>
    </row>
    <row r="546" spans="1:2">
      <c r="A546" s="39"/>
      <c r="B546" s="28"/>
    </row>
    <row r="547" spans="1:2">
      <c r="A547" s="39"/>
      <c r="B547" s="28"/>
    </row>
    <row r="548" spans="1:2">
      <c r="A548" s="39"/>
      <c r="B548" s="28"/>
    </row>
    <row r="549" spans="1:2">
      <c r="A549" s="39"/>
      <c r="B549" s="28"/>
    </row>
    <row r="550" spans="1:2">
      <c r="A550" s="39"/>
      <c r="B550" s="28"/>
    </row>
    <row r="551" spans="1:2">
      <c r="A551" s="39"/>
      <c r="B551" s="28"/>
    </row>
    <row r="552" spans="1:2">
      <c r="A552" s="39"/>
      <c r="B552" s="28"/>
    </row>
    <row r="553" spans="1:2">
      <c r="A553" s="39"/>
      <c r="B553" s="28"/>
    </row>
    <row r="554" spans="1:2">
      <c r="A554" s="39"/>
      <c r="B554" s="27"/>
    </row>
    <row r="555" spans="1:2">
      <c r="A555" s="39"/>
      <c r="B555" s="29"/>
    </row>
    <row r="556" spans="1:2">
      <c r="A556" s="39"/>
      <c r="B556" s="27"/>
    </row>
    <row r="557" spans="1:2">
      <c r="A557" s="39"/>
      <c r="B557" s="27"/>
    </row>
    <row r="558" spans="1:2">
      <c r="A558" s="39"/>
      <c r="B558" s="27"/>
    </row>
    <row r="559" spans="1:2">
      <c r="A559" s="39"/>
      <c r="B559" s="27"/>
    </row>
    <row r="560" spans="1:2">
      <c r="A560" s="39"/>
      <c r="B560" s="27"/>
    </row>
    <row r="561" spans="1:2">
      <c r="A561" s="39"/>
      <c r="B561" s="29"/>
    </row>
    <row r="562" spans="1:2">
      <c r="A562" s="39"/>
      <c r="B562" s="27"/>
    </row>
    <row r="563" spans="1:2">
      <c r="A563" s="39"/>
      <c r="B563" s="27"/>
    </row>
    <row r="564" spans="1:2">
      <c r="A564" s="39"/>
      <c r="B564" s="27"/>
    </row>
    <row r="565" spans="1:2">
      <c r="A565" s="39"/>
      <c r="B565" s="29"/>
    </row>
    <row r="566" spans="1:2">
      <c r="A566" s="39"/>
      <c r="B566" s="27"/>
    </row>
    <row r="567" spans="1:2">
      <c r="A567" s="39"/>
      <c r="B567" s="28"/>
    </row>
    <row r="568" spans="1:2">
      <c r="A568" s="39"/>
      <c r="B568" s="28"/>
    </row>
    <row r="569" spans="1:2">
      <c r="A569" s="39"/>
      <c r="B569" s="27"/>
    </row>
    <row r="570" spans="1:2">
      <c r="A570" s="39"/>
      <c r="B570" s="28"/>
    </row>
    <row r="571" spans="1:2">
      <c r="A571" s="39"/>
      <c r="B571" s="28"/>
    </row>
    <row r="572" spans="1:2">
      <c r="A572" s="39"/>
      <c r="B572" s="29"/>
    </row>
    <row r="573" spans="1:2">
      <c r="A573" s="39"/>
      <c r="B573" s="27"/>
    </row>
    <row r="574" spans="1:2">
      <c r="A574" s="39"/>
      <c r="B574" s="27"/>
    </row>
    <row r="575" spans="1:2">
      <c r="A575" s="39"/>
      <c r="B575" s="27"/>
    </row>
    <row r="576" spans="1:2">
      <c r="A576" s="39"/>
      <c r="B576" s="30"/>
    </row>
    <row r="577" spans="1:2">
      <c r="A577" s="39"/>
      <c r="B577" s="29"/>
    </row>
    <row r="578" spans="1:2">
      <c r="A578" s="39"/>
      <c r="B578" s="27"/>
    </row>
    <row r="579" spans="1:2">
      <c r="A579" s="39"/>
      <c r="B579" s="28"/>
    </row>
    <row r="580" spans="1:2">
      <c r="A580" s="39"/>
      <c r="B580" s="28"/>
    </row>
    <row r="581" spans="1:2">
      <c r="A581" s="39"/>
      <c r="B581" s="27"/>
    </row>
    <row r="582" spans="1:2">
      <c r="A582" s="39"/>
      <c r="B582" s="28"/>
    </row>
    <row r="583" spans="1:2">
      <c r="A583" s="39"/>
      <c r="B583" s="28"/>
    </row>
    <row r="584" spans="1:2">
      <c r="A584" s="39"/>
      <c r="B584" s="29"/>
    </row>
    <row r="585" spans="1:2">
      <c r="A585" s="39"/>
      <c r="B585" s="27"/>
    </row>
    <row r="586" spans="1:2">
      <c r="A586" s="39"/>
      <c r="B586" s="27"/>
    </row>
    <row r="587" spans="1:2">
      <c r="A587" s="39"/>
      <c r="B587" s="27"/>
    </row>
    <row r="588" spans="1:2">
      <c r="A588" s="39"/>
      <c r="B588" s="27"/>
    </row>
    <row r="589" spans="1:2">
      <c r="A589" s="39"/>
      <c r="B589" s="27"/>
    </row>
    <row r="590" spans="1:2">
      <c r="A590" s="39"/>
      <c r="B590" s="29"/>
    </row>
    <row r="591" spans="1:2">
      <c r="A591" s="39"/>
      <c r="B591" s="27"/>
    </row>
    <row r="592" spans="1:2">
      <c r="A592" s="39"/>
      <c r="B592" s="28"/>
    </row>
    <row r="593" spans="1:2">
      <c r="A593" s="39"/>
      <c r="B593" s="26"/>
    </row>
    <row r="594" spans="1:2">
      <c r="A594" s="39"/>
      <c r="B594" s="26"/>
    </row>
    <row r="595" spans="1:2">
      <c r="A595" s="39"/>
      <c r="B595" s="26"/>
    </row>
    <row r="596" spans="1:2">
      <c r="A596" s="39"/>
      <c r="B596" s="26"/>
    </row>
    <row r="597" spans="1:2">
      <c r="A597" s="39"/>
      <c r="B597" s="26"/>
    </row>
    <row r="598" spans="1:2">
      <c r="A598" s="39"/>
      <c r="B598" s="26"/>
    </row>
    <row r="599" spans="1:2">
      <c r="A599" s="39"/>
      <c r="B599" s="25"/>
    </row>
    <row r="600" spans="1:2">
      <c r="A600" s="39"/>
      <c r="B600" s="25"/>
    </row>
    <row r="601" spans="1:2">
      <c r="A601" s="39"/>
      <c r="B601" s="25"/>
    </row>
    <row r="602" spans="1:2">
      <c r="A602" s="39"/>
      <c r="B602" s="25"/>
    </row>
    <row r="603" spans="1:2">
      <c r="A603" s="39"/>
      <c r="B603" s="25"/>
    </row>
    <row r="604" spans="1:2">
      <c r="A604" s="39"/>
      <c r="B604" s="25"/>
    </row>
    <row r="605" spans="1:2">
      <c r="A605" s="39"/>
      <c r="B605" s="25"/>
    </row>
    <row r="606" spans="1:2">
      <c r="A606" s="39"/>
      <c r="B606" s="25"/>
    </row>
    <row r="607" spans="1:2">
      <c r="A607" s="39"/>
      <c r="B607" s="25"/>
    </row>
    <row r="608" spans="1:2">
      <c r="A608" s="39"/>
      <c r="B608" s="25"/>
    </row>
    <row r="609" spans="1:2">
      <c r="A609" s="39"/>
      <c r="B609" s="25"/>
    </row>
    <row r="610" spans="1:2">
      <c r="A610" s="39"/>
      <c r="B610" s="25"/>
    </row>
    <row r="611" spans="1:2">
      <c r="A611" s="39"/>
      <c r="B611" s="25"/>
    </row>
    <row r="612" spans="1:2">
      <c r="A612" s="39"/>
      <c r="B612" s="25"/>
    </row>
    <row r="613" spans="1:2">
      <c r="A613" s="39"/>
      <c r="B613" s="25"/>
    </row>
    <row r="614" spans="1:2">
      <c r="A614" s="39"/>
      <c r="B614" s="25"/>
    </row>
    <row r="615" spans="1:2">
      <c r="A615" s="39"/>
      <c r="B615" s="25"/>
    </row>
    <row r="616" spans="1:2">
      <c r="A616" s="39"/>
      <c r="B616" s="25"/>
    </row>
    <row r="617" spans="1:2">
      <c r="A617" s="39"/>
      <c r="B617" s="25"/>
    </row>
    <row r="618" spans="1:2">
      <c r="A618" s="39"/>
      <c r="B618" s="25"/>
    </row>
    <row r="619" spans="1:2">
      <c r="A619" s="39"/>
      <c r="B619" s="25"/>
    </row>
    <row r="620" spans="1:2">
      <c r="A620" s="39"/>
      <c r="B620" s="25"/>
    </row>
    <row r="621" spans="1:2">
      <c r="A621" s="39"/>
      <c r="B621" s="25"/>
    </row>
    <row r="622" spans="1:2">
      <c r="A622" s="39"/>
      <c r="B622" s="25"/>
    </row>
    <row r="623" spans="1:2">
      <c r="A623" s="39"/>
      <c r="B623" s="25"/>
    </row>
    <row r="624" spans="1:2">
      <c r="A624" s="39"/>
      <c r="B624" s="25"/>
    </row>
    <row r="625" spans="1:2">
      <c r="A625" s="39"/>
      <c r="B625" s="25"/>
    </row>
    <row r="626" spans="1:2">
      <c r="A626" s="39"/>
      <c r="B626" s="25"/>
    </row>
    <row r="627" spans="1:2">
      <c r="A627" s="39"/>
      <c r="B627" s="25"/>
    </row>
    <row r="628" spans="1:2">
      <c r="A628" s="39"/>
      <c r="B628" s="25"/>
    </row>
    <row r="629" spans="1:2">
      <c r="A629" s="39"/>
      <c r="B629" s="25"/>
    </row>
    <row r="630" spans="1:2">
      <c r="A630" s="39"/>
      <c r="B630" s="25"/>
    </row>
    <row r="631" spans="1:2">
      <c r="A631" s="39"/>
      <c r="B631" s="25"/>
    </row>
    <row r="632" spans="1:2">
      <c r="A632" s="39"/>
      <c r="B632" s="25"/>
    </row>
    <row r="633" spans="1:2">
      <c r="A633" s="39"/>
      <c r="B633" s="25"/>
    </row>
    <row r="634" spans="1:2">
      <c r="A634" s="39"/>
      <c r="B634" s="25"/>
    </row>
    <row r="635" spans="1:2">
      <c r="A635" s="39"/>
      <c r="B635" s="25"/>
    </row>
    <row r="636" spans="1:2">
      <c r="A636" s="39"/>
      <c r="B636" s="25"/>
    </row>
    <row r="637" spans="1:2">
      <c r="A637" s="39"/>
      <c r="B637" s="25"/>
    </row>
    <row r="638" spans="1:2">
      <c r="A638" s="39"/>
      <c r="B638" s="25"/>
    </row>
    <row r="639" spans="1:2">
      <c r="A639" s="39"/>
      <c r="B639" s="25"/>
    </row>
    <row r="640" spans="1:2">
      <c r="A640" s="39"/>
      <c r="B640" s="25"/>
    </row>
    <row r="641" spans="1:2">
      <c r="A641" s="39"/>
      <c r="B641" s="25"/>
    </row>
    <row r="642" spans="1:2">
      <c r="A642" s="39"/>
      <c r="B642" s="25"/>
    </row>
    <row r="643" spans="1:2">
      <c r="A643" s="39"/>
      <c r="B643" s="25"/>
    </row>
    <row r="644" spans="1:2">
      <c r="A644" s="39"/>
      <c r="B644" s="25"/>
    </row>
    <row r="645" spans="1:2">
      <c r="A645" s="39"/>
      <c r="B645" s="25"/>
    </row>
    <row r="646" spans="1:2">
      <c r="A646" s="39"/>
      <c r="B646" s="25"/>
    </row>
    <row r="647" spans="1:2">
      <c r="A647" s="39"/>
      <c r="B647" s="25"/>
    </row>
    <row r="648" spans="1:2">
      <c r="A648" s="39"/>
      <c r="B648" s="25"/>
    </row>
    <row r="649" spans="1:2">
      <c r="A649" s="39"/>
      <c r="B649" s="25"/>
    </row>
    <row r="650" spans="1:2">
      <c r="A650" s="39"/>
      <c r="B650" s="25"/>
    </row>
    <row r="651" spans="1:2">
      <c r="A651" s="39"/>
      <c r="B651" s="25"/>
    </row>
    <row r="652" spans="1:2">
      <c r="A652" s="39"/>
      <c r="B652" s="25"/>
    </row>
    <row r="653" spans="1:2">
      <c r="A653" s="39"/>
      <c r="B653" s="25"/>
    </row>
    <row r="654" spans="1:2">
      <c r="A654" s="39"/>
      <c r="B654" s="25"/>
    </row>
    <row r="655" spans="1:2">
      <c r="A655" s="39"/>
      <c r="B655" s="25"/>
    </row>
    <row r="656" spans="1:2">
      <c r="A656" s="39"/>
      <c r="B656" s="25"/>
    </row>
    <row r="657" spans="1:2">
      <c r="A657" s="39"/>
      <c r="B657" s="25"/>
    </row>
    <row r="658" spans="1:2">
      <c r="A658" s="39"/>
      <c r="B658" s="25"/>
    </row>
    <row r="659" spans="1:2">
      <c r="A659" s="39"/>
      <c r="B659" s="25"/>
    </row>
    <row r="660" spans="1:2">
      <c r="A660" s="39"/>
      <c r="B660" s="25"/>
    </row>
    <row r="661" spans="1:2">
      <c r="A661" s="39"/>
      <c r="B661" s="25"/>
    </row>
    <row r="662" spans="1:2">
      <c r="A662" s="39"/>
      <c r="B662" s="25"/>
    </row>
    <row r="663" spans="1:2">
      <c r="A663" s="39"/>
      <c r="B663" s="25"/>
    </row>
    <row r="664" spans="1:2">
      <c r="A664" s="39"/>
      <c r="B664" s="25"/>
    </row>
    <row r="665" spans="1:2">
      <c r="A665" s="39"/>
      <c r="B665" s="25"/>
    </row>
    <row r="666" spans="1:2">
      <c r="A666" s="39"/>
      <c r="B666" s="25"/>
    </row>
    <row r="667" spans="1:2">
      <c r="A667" s="39"/>
      <c r="B667" s="25"/>
    </row>
    <row r="668" spans="1:2">
      <c r="A668" s="39"/>
      <c r="B668" s="25"/>
    </row>
    <row r="669" spans="1:2">
      <c r="A669" s="39"/>
      <c r="B669" s="25"/>
    </row>
    <row r="670" spans="1:2">
      <c r="A670" s="39"/>
      <c r="B670" s="25"/>
    </row>
    <row r="671" spans="1:2">
      <c r="A671" s="39"/>
      <c r="B671" s="25"/>
    </row>
    <row r="672" spans="1:2">
      <c r="A672" s="39"/>
      <c r="B672" s="25"/>
    </row>
    <row r="673" spans="1:2">
      <c r="A673" s="39"/>
      <c r="B673" s="25"/>
    </row>
    <row r="674" spans="1:2">
      <c r="A674" s="39"/>
      <c r="B674" s="25"/>
    </row>
    <row r="675" spans="1:2">
      <c r="A675" s="39"/>
      <c r="B675" s="25"/>
    </row>
    <row r="676" spans="1:2">
      <c r="A676" s="39"/>
      <c r="B676" s="25"/>
    </row>
    <row r="677" spans="1:2">
      <c r="A677" s="39"/>
      <c r="B677" s="25"/>
    </row>
    <row r="678" spans="1:2">
      <c r="A678" s="39"/>
      <c r="B678" s="25"/>
    </row>
    <row r="679" spans="1:2">
      <c r="A679" s="39"/>
      <c r="B679" s="25"/>
    </row>
    <row r="680" spans="1:2">
      <c r="A680" s="39"/>
      <c r="B680" s="25"/>
    </row>
    <row r="681" spans="1:2">
      <c r="A681" s="39"/>
      <c r="B681" s="25"/>
    </row>
    <row r="682" spans="1:2">
      <c r="A682" s="39"/>
      <c r="B682" s="25"/>
    </row>
    <row r="683" spans="1:2">
      <c r="A683" s="39"/>
      <c r="B683" s="25"/>
    </row>
    <row r="684" spans="1:2">
      <c r="A684" s="39"/>
      <c r="B684" s="25"/>
    </row>
    <row r="685" spans="1:2">
      <c r="A685" s="39"/>
      <c r="B685" s="25"/>
    </row>
    <row r="686" spans="1:2">
      <c r="A686" s="39"/>
      <c r="B686" s="25"/>
    </row>
    <row r="687" spans="1:2">
      <c r="A687" s="39"/>
      <c r="B687" s="25"/>
    </row>
    <row r="688" spans="1:2">
      <c r="A688" s="39"/>
      <c r="B688" s="25"/>
    </row>
    <row r="689" spans="1:2">
      <c r="A689" s="39"/>
      <c r="B689" s="25"/>
    </row>
    <row r="690" spans="1:2">
      <c r="A690" s="39"/>
      <c r="B690" s="25"/>
    </row>
    <row r="691" spans="1:2">
      <c r="A691" s="39"/>
      <c r="B691" s="25"/>
    </row>
    <row r="692" spans="1:2">
      <c r="A692" s="39"/>
      <c r="B692" s="25"/>
    </row>
    <row r="693" spans="1:2">
      <c r="A693" s="39"/>
      <c r="B693" s="25"/>
    </row>
    <row r="694" spans="1:2">
      <c r="A694" s="39"/>
      <c r="B694" s="25"/>
    </row>
    <row r="695" spans="1:2">
      <c r="A695" s="39"/>
      <c r="B695" s="25"/>
    </row>
    <row r="696" spans="1:2">
      <c r="A696" s="39"/>
      <c r="B696" s="25"/>
    </row>
    <row r="697" spans="1:2">
      <c r="A697" s="39"/>
      <c r="B697" s="25"/>
    </row>
    <row r="698" spans="1:2">
      <c r="A698" s="39"/>
      <c r="B698" s="25"/>
    </row>
    <row r="699" spans="1:2">
      <c r="A699" s="39"/>
      <c r="B699" s="25"/>
    </row>
    <row r="700" spans="1:2">
      <c r="A700" s="39"/>
      <c r="B700" s="25"/>
    </row>
    <row r="701" spans="1:2">
      <c r="A701" s="39"/>
      <c r="B701" s="25"/>
    </row>
    <row r="702" spans="1:2">
      <c r="A702" s="39"/>
      <c r="B702" s="25"/>
    </row>
    <row r="703" spans="1:2">
      <c r="A703" s="39"/>
      <c r="B703" s="25"/>
    </row>
    <row r="704" spans="1:2">
      <c r="A704" s="39"/>
      <c r="B704" s="25"/>
    </row>
    <row r="705" spans="1:2">
      <c r="A705" s="39"/>
      <c r="B705" s="25"/>
    </row>
    <row r="706" spans="1:2">
      <c r="A706" s="39"/>
      <c r="B706" s="25"/>
    </row>
    <row r="707" spans="1:2">
      <c r="A707" s="39"/>
      <c r="B707" s="25"/>
    </row>
    <row r="708" spans="1:2">
      <c r="A708" s="39"/>
      <c r="B708" s="25"/>
    </row>
    <row r="709" spans="1:2">
      <c r="A709" s="39"/>
      <c r="B709" s="25"/>
    </row>
    <row r="710" spans="1:2">
      <c r="A710" s="39"/>
      <c r="B710" s="25"/>
    </row>
    <row r="711" spans="1:2">
      <c r="A711" s="39"/>
      <c r="B711" s="25"/>
    </row>
    <row r="712" spans="1:2">
      <c r="A712" s="39"/>
      <c r="B712" s="25"/>
    </row>
    <row r="713" spans="1:2">
      <c r="A713" s="39"/>
      <c r="B713" s="25"/>
    </row>
    <row r="714" spans="1:2">
      <c r="A714" s="39"/>
      <c r="B714" s="25"/>
    </row>
    <row r="715" spans="1:2">
      <c r="A715" s="39"/>
      <c r="B715" s="25"/>
    </row>
    <row r="716" spans="1:2">
      <c r="A716" s="39"/>
      <c r="B716" s="25"/>
    </row>
    <row r="717" spans="1:2">
      <c r="A717" s="39"/>
      <c r="B717" s="25"/>
    </row>
    <row r="718" spans="1:2">
      <c r="A718" s="39"/>
      <c r="B718" s="25"/>
    </row>
    <row r="719" spans="1:2">
      <c r="A719" s="39"/>
      <c r="B719" s="25"/>
    </row>
    <row r="720" spans="1:2">
      <c r="A720" s="39"/>
      <c r="B720" s="25"/>
    </row>
    <row r="721" spans="1:2">
      <c r="A721" s="39"/>
      <c r="B721" s="25"/>
    </row>
    <row r="722" spans="1:2">
      <c r="A722" s="39"/>
      <c r="B722" s="25"/>
    </row>
    <row r="723" spans="1:2">
      <c r="A723" s="39"/>
      <c r="B723" s="25"/>
    </row>
    <row r="724" spans="1:2">
      <c r="A724" s="39"/>
      <c r="B724" s="25"/>
    </row>
    <row r="725" spans="1:2">
      <c r="A725" s="39"/>
      <c r="B725" s="25"/>
    </row>
    <row r="726" spans="1:2">
      <c r="A726" s="39"/>
      <c r="B726" s="25"/>
    </row>
    <row r="727" spans="1:2">
      <c r="A727" s="39"/>
      <c r="B727" s="25"/>
    </row>
    <row r="728" spans="1:2">
      <c r="A728" s="39"/>
      <c r="B728" s="25"/>
    </row>
    <row r="729" spans="1:2">
      <c r="A729" s="39"/>
      <c r="B729" s="25"/>
    </row>
    <row r="730" spans="1:2">
      <c r="A730" s="39"/>
      <c r="B730" s="25"/>
    </row>
    <row r="731" spans="1:2">
      <c r="A731" s="39"/>
      <c r="B731" s="25"/>
    </row>
    <row r="732" spans="1:2">
      <c r="A732" s="39"/>
      <c r="B732" s="25"/>
    </row>
    <row r="733" spans="1:2">
      <c r="A733" s="39"/>
      <c r="B733" s="25"/>
    </row>
    <row r="734" spans="1:2">
      <c r="A734" s="39"/>
      <c r="B734" s="25"/>
    </row>
    <row r="735" spans="1:2">
      <c r="A735" s="39"/>
      <c r="B735" s="25"/>
    </row>
    <row r="736" spans="1:2">
      <c r="A736" s="39"/>
      <c r="B736" s="25"/>
    </row>
    <row r="737" spans="1:2">
      <c r="A737" s="39"/>
      <c r="B737" s="25"/>
    </row>
    <row r="738" spans="1:2">
      <c r="A738" s="39"/>
      <c r="B738" s="25"/>
    </row>
    <row r="739" spans="1:2">
      <c r="A739" s="39"/>
      <c r="B739" s="25"/>
    </row>
    <row r="740" spans="1:2">
      <c r="A740" s="39"/>
      <c r="B740" s="25"/>
    </row>
    <row r="741" spans="1:2">
      <c r="A741" s="39"/>
      <c r="B741" s="25"/>
    </row>
    <row r="742" spans="1:2">
      <c r="A742" s="39"/>
      <c r="B742" s="25"/>
    </row>
    <row r="743" spans="1:2">
      <c r="A743" s="39"/>
      <c r="B743" s="25"/>
    </row>
    <row r="744" spans="1:2">
      <c r="A744" s="39"/>
      <c r="B744" s="25"/>
    </row>
    <row r="745" spans="1:2">
      <c r="A745" s="39"/>
      <c r="B745" s="25"/>
    </row>
    <row r="746" spans="1:2">
      <c r="A746" s="39"/>
      <c r="B746" s="25"/>
    </row>
    <row r="747" spans="1:2">
      <c r="A747" s="39"/>
      <c r="B747" s="25"/>
    </row>
    <row r="748" spans="1:2">
      <c r="A748" s="39"/>
      <c r="B748" s="25"/>
    </row>
    <row r="749" spans="1:2">
      <c r="A749" s="39"/>
      <c r="B749" s="25"/>
    </row>
    <row r="750" spans="1:2">
      <c r="A750" s="39"/>
      <c r="B750" s="25"/>
    </row>
    <row r="751" spans="1:2">
      <c r="A751" s="39"/>
      <c r="B751" s="25"/>
    </row>
    <row r="752" spans="1:2">
      <c r="A752" s="39"/>
      <c r="B752" s="25"/>
    </row>
    <row r="753" spans="1:2">
      <c r="A753" s="39"/>
      <c r="B753" s="25"/>
    </row>
    <row r="754" spans="1:2">
      <c r="A754" s="39"/>
      <c r="B754" s="25"/>
    </row>
    <row r="755" spans="1:2">
      <c r="A755" s="39"/>
      <c r="B755" s="25"/>
    </row>
    <row r="756" spans="1:2">
      <c r="A756" s="39"/>
      <c r="B756" s="25"/>
    </row>
    <row r="757" spans="1:2">
      <c r="A757" s="39"/>
      <c r="B757" s="25"/>
    </row>
    <row r="758" spans="1:2">
      <c r="A758" s="39"/>
      <c r="B758" s="25"/>
    </row>
  </sheetData>
  <printOptions horizontalCentered="1"/>
  <pageMargins left="0.55118110236220474" right="0.55118110236220474" top="0.98425196850393704" bottom="0.19685039370078741" header="0.11811023622047245" footer="0.1181102362204724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19" sqref="J19"/>
    </sheetView>
  </sheetViews>
  <sheetFormatPr defaultRowHeight="12.75"/>
  <cols>
    <col min="1" max="1" width="9.5703125" style="2" customWidth="1"/>
    <col min="2" max="2" width="33.140625" style="2" customWidth="1"/>
    <col min="3" max="5" width="14.5703125" style="2" hidden="1" customWidth="1"/>
    <col min="6" max="8" width="14.85546875" style="2" hidden="1" customWidth="1"/>
    <col min="9" max="10" width="15.7109375" style="2" customWidth="1"/>
    <col min="11" max="11" width="14" style="2" customWidth="1"/>
    <col min="12" max="16384" width="9.140625" style="2"/>
  </cols>
  <sheetData>
    <row r="1" spans="1:11">
      <c r="E1" s="1" t="s">
        <v>25</v>
      </c>
      <c r="H1" s="1" t="s">
        <v>25</v>
      </c>
      <c r="I1" s="92"/>
      <c r="J1" s="92"/>
      <c r="K1" s="1" t="s">
        <v>25</v>
      </c>
    </row>
    <row r="2" spans="1:11">
      <c r="E2" s="1" t="s">
        <v>114</v>
      </c>
      <c r="H2" s="1" t="s">
        <v>136</v>
      </c>
      <c r="I2" s="92"/>
      <c r="J2" s="92"/>
      <c r="K2" s="1" t="s">
        <v>138</v>
      </c>
    </row>
    <row r="3" spans="1:11">
      <c r="E3" s="1" t="s">
        <v>112</v>
      </c>
      <c r="H3" s="1" t="s">
        <v>107</v>
      </c>
      <c r="I3" s="92"/>
      <c r="J3" s="92"/>
      <c r="K3" s="1" t="s">
        <v>137</v>
      </c>
    </row>
    <row r="4" spans="1:11">
      <c r="I4" s="92"/>
      <c r="J4" s="92"/>
      <c r="K4" s="92"/>
    </row>
    <row r="5" spans="1:11" ht="15.75">
      <c r="B5" s="93" t="s">
        <v>39</v>
      </c>
    </row>
    <row r="6" spans="1:11" ht="15.75">
      <c r="B6" s="93" t="s">
        <v>125</v>
      </c>
    </row>
    <row r="7" spans="1:11" ht="20.25" customHeight="1">
      <c r="B7" s="2" t="s">
        <v>139</v>
      </c>
    </row>
    <row r="9" spans="1:11" ht="48" customHeight="1">
      <c r="A9" s="13"/>
      <c r="B9" s="14"/>
      <c r="C9" s="176" t="s">
        <v>121</v>
      </c>
      <c r="D9" s="35" t="s">
        <v>22</v>
      </c>
      <c r="E9" s="175" t="s">
        <v>122</v>
      </c>
      <c r="F9" s="176" t="s">
        <v>122</v>
      </c>
      <c r="G9" s="35" t="s">
        <v>22</v>
      </c>
      <c r="H9" s="175" t="s">
        <v>131</v>
      </c>
      <c r="I9" s="176" t="s">
        <v>131</v>
      </c>
      <c r="J9" s="35" t="s">
        <v>22</v>
      </c>
      <c r="K9" s="175" t="s">
        <v>143</v>
      </c>
    </row>
    <row r="10" spans="1:11" ht="10.5" customHeight="1">
      <c r="A10" s="24">
        <v>1</v>
      </c>
      <c r="B10" s="24">
        <v>2</v>
      </c>
      <c r="C10" s="46">
        <v>3</v>
      </c>
      <c r="D10" s="36">
        <v>4</v>
      </c>
      <c r="E10" s="77">
        <v>5</v>
      </c>
      <c r="F10" s="46">
        <v>3</v>
      </c>
      <c r="G10" s="36">
        <v>4</v>
      </c>
      <c r="H10" s="77">
        <v>5</v>
      </c>
      <c r="I10" s="46">
        <v>3</v>
      </c>
      <c r="J10" s="36">
        <v>4</v>
      </c>
      <c r="K10" s="77">
        <v>5</v>
      </c>
    </row>
    <row r="11" spans="1:11" ht="21.75" customHeight="1">
      <c r="A11" s="110" t="s">
        <v>34</v>
      </c>
      <c r="B11" s="181" t="s">
        <v>8</v>
      </c>
      <c r="C11" s="61">
        <v>2405727</v>
      </c>
      <c r="D11" s="3">
        <f>E11-C11</f>
        <v>2647</v>
      </c>
      <c r="E11" s="78">
        <v>2408374</v>
      </c>
      <c r="F11" s="61">
        <v>2408374</v>
      </c>
      <c r="G11" s="3">
        <f>H11-F11</f>
        <v>1890</v>
      </c>
      <c r="H11" s="78">
        <v>2410264</v>
      </c>
      <c r="I11" s="61">
        <v>2410264</v>
      </c>
      <c r="J11" s="3">
        <f>K11-I11</f>
        <v>27514</v>
      </c>
      <c r="K11" s="78">
        <v>2437778</v>
      </c>
    </row>
    <row r="12" spans="1:11" ht="21.75" customHeight="1">
      <c r="A12" s="110" t="s">
        <v>57</v>
      </c>
      <c r="B12" s="180" t="s">
        <v>9</v>
      </c>
      <c r="C12" s="61">
        <v>533513</v>
      </c>
      <c r="D12" s="3">
        <f t="shared" ref="D12:D19" si="0">E12-C12</f>
        <v>300</v>
      </c>
      <c r="E12" s="78">
        <v>533813</v>
      </c>
      <c r="F12" s="61">
        <v>533813</v>
      </c>
      <c r="G12" s="3">
        <f t="shared" ref="G12:G19" si="1">H12-F12</f>
        <v>-5426</v>
      </c>
      <c r="H12" s="78">
        <v>528387</v>
      </c>
      <c r="I12" s="61">
        <v>528387</v>
      </c>
      <c r="J12" s="3">
        <f t="shared" ref="J12:J18" si="2">K12-I12</f>
        <v>3816</v>
      </c>
      <c r="K12" s="78">
        <v>532203</v>
      </c>
    </row>
    <row r="13" spans="1:11" ht="21.75" customHeight="1">
      <c r="A13" s="110" t="s">
        <v>58</v>
      </c>
      <c r="B13" s="181" t="s">
        <v>10</v>
      </c>
      <c r="C13" s="61">
        <v>6310663</v>
      </c>
      <c r="D13" s="3">
        <f t="shared" si="0"/>
        <v>-32885</v>
      </c>
      <c r="E13" s="78">
        <v>6277778</v>
      </c>
      <c r="F13" s="61">
        <v>6277778</v>
      </c>
      <c r="G13" s="3">
        <f t="shared" si="1"/>
        <v>-1059412</v>
      </c>
      <c r="H13" s="78">
        <v>5218366</v>
      </c>
      <c r="I13" s="61">
        <v>5218366</v>
      </c>
      <c r="J13" s="3">
        <f t="shared" si="2"/>
        <v>-194102</v>
      </c>
      <c r="K13" s="78">
        <v>5024264</v>
      </c>
    </row>
    <row r="14" spans="1:11" ht="21.75" customHeight="1">
      <c r="A14" s="110" t="s">
        <v>59</v>
      </c>
      <c r="B14" s="181" t="s">
        <v>11</v>
      </c>
      <c r="C14" s="61">
        <v>42997</v>
      </c>
      <c r="D14" s="3">
        <f t="shared" si="0"/>
        <v>0</v>
      </c>
      <c r="E14" s="78">
        <v>42997</v>
      </c>
      <c r="F14" s="61">
        <v>42997</v>
      </c>
      <c r="G14" s="3">
        <f t="shared" si="1"/>
        <v>-595</v>
      </c>
      <c r="H14" s="78">
        <v>42402</v>
      </c>
      <c r="I14" s="61">
        <v>42402</v>
      </c>
      <c r="J14" s="3">
        <f t="shared" si="2"/>
        <v>0</v>
      </c>
      <c r="K14" s="78">
        <v>42402</v>
      </c>
    </row>
    <row r="15" spans="1:11" ht="24" customHeight="1">
      <c r="A15" s="110" t="s">
        <v>35</v>
      </c>
      <c r="B15" s="181" t="s">
        <v>12</v>
      </c>
      <c r="C15" s="61">
        <v>3365392</v>
      </c>
      <c r="D15" s="3">
        <f t="shared" si="0"/>
        <v>101975</v>
      </c>
      <c r="E15" s="78">
        <v>3467367</v>
      </c>
      <c r="F15" s="61">
        <v>3467367</v>
      </c>
      <c r="G15" s="3">
        <f t="shared" si="1"/>
        <v>38634</v>
      </c>
      <c r="H15" s="78">
        <v>3506001</v>
      </c>
      <c r="I15" s="61">
        <v>3506001</v>
      </c>
      <c r="J15" s="3">
        <f t="shared" si="2"/>
        <v>21217</v>
      </c>
      <c r="K15" s="78">
        <v>3527218</v>
      </c>
    </row>
    <row r="16" spans="1:11" ht="21.75" customHeight="1">
      <c r="A16" s="110" t="s">
        <v>104</v>
      </c>
      <c r="B16" s="181" t="s">
        <v>105</v>
      </c>
      <c r="C16" s="61">
        <v>0</v>
      </c>
      <c r="D16" s="3">
        <f>E16-C16</f>
        <v>0</v>
      </c>
      <c r="E16" s="78">
        <v>0</v>
      </c>
      <c r="F16" s="61">
        <v>0</v>
      </c>
      <c r="G16" s="3">
        <f>H16-F16</f>
        <v>0</v>
      </c>
      <c r="H16" s="78">
        <v>0</v>
      </c>
      <c r="I16" s="61">
        <v>0</v>
      </c>
      <c r="J16" s="3">
        <f t="shared" si="2"/>
        <v>0</v>
      </c>
      <c r="K16" s="78">
        <v>0</v>
      </c>
    </row>
    <row r="17" spans="1:11" ht="21.75" customHeight="1">
      <c r="A17" s="110" t="s">
        <v>37</v>
      </c>
      <c r="B17" s="181" t="s">
        <v>13</v>
      </c>
      <c r="C17" s="61">
        <v>5164938</v>
      </c>
      <c r="D17" s="3">
        <f t="shared" si="0"/>
        <v>58319</v>
      </c>
      <c r="E17" s="78">
        <v>5223257</v>
      </c>
      <c r="F17" s="61">
        <v>5223257</v>
      </c>
      <c r="G17" s="3">
        <f>H17-+F17</f>
        <v>-1827823</v>
      </c>
      <c r="H17" s="78">
        <v>3395434</v>
      </c>
      <c r="I17" s="61">
        <v>3395434</v>
      </c>
      <c r="J17" s="3">
        <f t="shared" si="2"/>
        <v>15150</v>
      </c>
      <c r="K17" s="78">
        <v>3410584</v>
      </c>
    </row>
    <row r="18" spans="1:11" ht="21.75" customHeight="1">
      <c r="A18" s="110" t="s">
        <v>38</v>
      </c>
      <c r="B18" s="181" t="s">
        <v>14</v>
      </c>
      <c r="C18" s="61">
        <v>14196036</v>
      </c>
      <c r="D18" s="3">
        <f t="shared" si="0"/>
        <v>26611</v>
      </c>
      <c r="E18" s="78">
        <v>14222647</v>
      </c>
      <c r="F18" s="61">
        <v>14222647</v>
      </c>
      <c r="G18" s="3">
        <f>H18-F18</f>
        <v>-1007858</v>
      </c>
      <c r="H18" s="78">
        <v>13214789</v>
      </c>
      <c r="I18" s="61">
        <v>13214789</v>
      </c>
      <c r="J18" s="3">
        <f t="shared" si="2"/>
        <v>140324</v>
      </c>
      <c r="K18" s="78">
        <v>13355113</v>
      </c>
    </row>
    <row r="19" spans="1:11" ht="21.75" customHeight="1" thickBot="1">
      <c r="A19" s="43" t="s">
        <v>29</v>
      </c>
      <c r="B19" s="179" t="s">
        <v>15</v>
      </c>
      <c r="C19" s="62">
        <v>2761464</v>
      </c>
      <c r="D19" s="42">
        <f t="shared" si="0"/>
        <v>-10024</v>
      </c>
      <c r="E19" s="79">
        <v>2751440</v>
      </c>
      <c r="F19" s="62">
        <v>2751440</v>
      </c>
      <c r="G19" s="42">
        <f t="shared" si="1"/>
        <v>-18331</v>
      </c>
      <c r="H19" s="79">
        <v>2733109</v>
      </c>
      <c r="I19" s="62">
        <v>2733109</v>
      </c>
      <c r="J19" s="42">
        <f>K19-I19</f>
        <v>20139</v>
      </c>
      <c r="K19" s="79">
        <v>2753248</v>
      </c>
    </row>
    <row r="20" spans="1:11" ht="30" customHeight="1" thickBot="1">
      <c r="A20" s="101"/>
      <c r="B20" s="100" t="s">
        <v>16</v>
      </c>
      <c r="C20" s="99">
        <f t="shared" ref="C20:K20" si="3">SUM(C11:C19)</f>
        <v>34780730</v>
      </c>
      <c r="D20" s="98">
        <f t="shared" si="3"/>
        <v>146943</v>
      </c>
      <c r="E20" s="97">
        <f t="shared" si="3"/>
        <v>34927673</v>
      </c>
      <c r="F20" s="99">
        <f>SUM(F11:F19)</f>
        <v>34927673</v>
      </c>
      <c r="G20" s="98">
        <f t="shared" si="3"/>
        <v>-3878921</v>
      </c>
      <c r="H20" s="97">
        <f t="shared" si="3"/>
        <v>31048752</v>
      </c>
      <c r="I20" s="99">
        <f t="shared" ref="I20" si="4">SUM(I11:I19)</f>
        <v>31048752</v>
      </c>
      <c r="J20" s="98">
        <f t="shared" si="3"/>
        <v>34058</v>
      </c>
      <c r="K20" s="97">
        <f t="shared" si="3"/>
        <v>31082810</v>
      </c>
    </row>
    <row r="21" spans="1:11">
      <c r="A21" s="15"/>
      <c r="B21" s="16"/>
    </row>
    <row r="22" spans="1:11">
      <c r="A22" s="17"/>
      <c r="B22" s="5"/>
    </row>
    <row r="23" spans="1:11">
      <c r="A23" s="17"/>
      <c r="B23" s="6"/>
    </row>
    <row r="24" spans="1:11">
      <c r="A24" s="17"/>
      <c r="B24" s="12"/>
    </row>
    <row r="25" spans="1:11" ht="15.75">
      <c r="A25" s="17"/>
      <c r="B25" s="200" t="s">
        <v>128</v>
      </c>
      <c r="C25" s="201" t="s">
        <v>129</v>
      </c>
      <c r="F25" s="201" t="s">
        <v>129</v>
      </c>
      <c r="I25" s="201" t="s">
        <v>129</v>
      </c>
    </row>
    <row r="26" spans="1:11">
      <c r="A26" s="17"/>
      <c r="B26" s="206" t="s">
        <v>130</v>
      </c>
      <c r="C26" s="20"/>
    </row>
    <row r="27" spans="1:11">
      <c r="A27" s="17"/>
      <c r="B27" s="12"/>
    </row>
    <row r="28" spans="1:11">
      <c r="A28" s="17"/>
      <c r="B28" s="12"/>
    </row>
    <row r="29" spans="1:11">
      <c r="A29" s="17"/>
      <c r="B29" s="5"/>
    </row>
    <row r="30" spans="1:11">
      <c r="A30" s="17"/>
      <c r="B30" s="5"/>
    </row>
    <row r="31" spans="1:11">
      <c r="A31" s="17"/>
      <c r="B31" s="10"/>
    </row>
    <row r="32" spans="1:11">
      <c r="A32" s="4"/>
      <c r="B32" s="11"/>
    </row>
    <row r="33" spans="1:2">
      <c r="A33" s="4"/>
      <c r="B33" s="8"/>
    </row>
    <row r="34" spans="1:2">
      <c r="A34" s="4"/>
      <c r="B34" s="5"/>
    </row>
    <row r="35" spans="1:2">
      <c r="A35" s="4"/>
      <c r="B35" s="5"/>
    </row>
    <row r="36" spans="1:2">
      <c r="A36" s="4"/>
      <c r="B36" s="5"/>
    </row>
    <row r="37" spans="1:2">
      <c r="A37" s="4"/>
      <c r="B37" s="8"/>
    </row>
    <row r="38" spans="1:2">
      <c r="A38" s="4"/>
      <c r="B38" s="8"/>
    </row>
    <row r="39" spans="1:2">
      <c r="A39" s="4"/>
      <c r="B39" s="5"/>
    </row>
    <row r="40" spans="1:2">
      <c r="A40" s="4"/>
      <c r="B40" s="5"/>
    </row>
    <row r="41" spans="1:2">
      <c r="A41" s="4"/>
      <c r="B41" s="5"/>
    </row>
    <row r="42" spans="1:2">
      <c r="A42" s="4"/>
      <c r="B42" s="6"/>
    </row>
    <row r="43" spans="1:2">
      <c r="A43" s="4"/>
      <c r="B43" s="6"/>
    </row>
    <row r="44" spans="1:2">
      <c r="A44" s="4"/>
      <c r="B44" s="8"/>
    </row>
    <row r="45" spans="1:2">
      <c r="A45" s="4"/>
      <c r="B45" s="5"/>
    </row>
    <row r="46" spans="1:2">
      <c r="A46" s="4"/>
      <c r="B46" s="6"/>
    </row>
    <row r="47" spans="1:2">
      <c r="A47" s="4"/>
      <c r="B47" s="6"/>
    </row>
    <row r="48" spans="1:2">
      <c r="A48" s="4"/>
      <c r="B48" s="8"/>
    </row>
    <row r="49" spans="1:2">
      <c r="A49" s="4"/>
      <c r="B49" s="5"/>
    </row>
    <row r="50" spans="1:2">
      <c r="A50" s="4"/>
      <c r="B50" s="6"/>
    </row>
    <row r="51" spans="1:2">
      <c r="A51" s="4"/>
      <c r="B51" s="6"/>
    </row>
    <row r="52" spans="1:2">
      <c r="A52" s="4"/>
      <c r="B52" s="5"/>
    </row>
    <row r="53" spans="1:2">
      <c r="A53" s="4"/>
      <c r="B53" s="6"/>
    </row>
    <row r="54" spans="1:2">
      <c r="A54" s="4"/>
      <c r="B54" s="6"/>
    </row>
    <row r="55" spans="1:2">
      <c r="A55" s="4"/>
      <c r="B55" s="9"/>
    </row>
    <row r="56" spans="1:2">
      <c r="A56" s="4"/>
      <c r="B56" s="8"/>
    </row>
    <row r="57" spans="1:2">
      <c r="A57" s="4"/>
      <c r="B57" s="5"/>
    </row>
    <row r="58" spans="1:2">
      <c r="A58" s="4"/>
      <c r="B58" s="6"/>
    </row>
    <row r="59" spans="1:2">
      <c r="A59" s="4"/>
      <c r="B59" s="6"/>
    </row>
    <row r="60" spans="1:2">
      <c r="A60" s="4"/>
      <c r="B60" s="6"/>
    </row>
    <row r="61" spans="1:2">
      <c r="A61" s="4"/>
      <c r="B61" s="6"/>
    </row>
    <row r="62" spans="1:2">
      <c r="A62" s="4"/>
      <c r="B62" s="5"/>
    </row>
    <row r="63" spans="1:2">
      <c r="A63" s="4"/>
      <c r="B63" s="6"/>
    </row>
    <row r="64" spans="1:2">
      <c r="A64" s="4"/>
      <c r="B64" s="6"/>
    </row>
    <row r="65" spans="1:2">
      <c r="A65" s="4"/>
      <c r="B65" s="5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</sheetData>
  <pageMargins left="0.74803149606299213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workbookViewId="0">
      <pane xSplit="2" ySplit="9" topLeftCell="C10" activePane="bottomRight" state="frozen"/>
      <selection activeCell="F37" sqref="F37"/>
      <selection pane="topRight" activeCell="F37" sqref="F37"/>
      <selection pane="bottomLeft" activeCell="F37" sqref="F37"/>
      <selection pane="bottomRight" activeCell="J11" sqref="J11:J12"/>
    </sheetView>
  </sheetViews>
  <sheetFormatPr defaultRowHeight="12.75"/>
  <cols>
    <col min="1" max="1" width="10.5703125" style="21" customWidth="1"/>
    <col min="2" max="2" width="33.140625" style="21" customWidth="1"/>
    <col min="3" max="5" width="14.5703125" style="21" hidden="1" customWidth="1"/>
    <col min="6" max="8" width="14.7109375" style="21" hidden="1" customWidth="1"/>
    <col min="9" max="11" width="14.7109375" style="21" customWidth="1"/>
    <col min="12" max="16384" width="9.140625" style="21"/>
  </cols>
  <sheetData>
    <row r="1" spans="1:11">
      <c r="E1" s="1" t="s">
        <v>26</v>
      </c>
      <c r="H1" s="1" t="s">
        <v>26</v>
      </c>
      <c r="I1" s="106"/>
      <c r="J1" s="106"/>
      <c r="K1" s="1" t="s">
        <v>26</v>
      </c>
    </row>
    <row r="2" spans="1:11">
      <c r="E2" s="1" t="s">
        <v>114</v>
      </c>
      <c r="H2" s="1" t="s">
        <v>136</v>
      </c>
      <c r="I2" s="106"/>
      <c r="J2" s="106"/>
      <c r="K2" s="1" t="s">
        <v>138</v>
      </c>
    </row>
    <row r="3" spans="1:11">
      <c r="E3" s="1" t="s">
        <v>112</v>
      </c>
      <c r="H3" s="1" t="s">
        <v>107</v>
      </c>
      <c r="I3" s="106"/>
      <c r="J3" s="106"/>
      <c r="K3" s="1" t="s">
        <v>137</v>
      </c>
    </row>
    <row r="5" spans="1:11" ht="15.75">
      <c r="B5" s="103" t="s">
        <v>39</v>
      </c>
    </row>
    <row r="6" spans="1:11" ht="15.75">
      <c r="B6" s="103" t="s">
        <v>126</v>
      </c>
    </row>
    <row r="7" spans="1:11" ht="17.25" customHeight="1">
      <c r="B7" s="2" t="s">
        <v>139</v>
      </c>
    </row>
    <row r="8" spans="1:11" ht="10.5" customHeight="1">
      <c r="B8" s="2"/>
    </row>
    <row r="9" spans="1:11" ht="42.75" customHeight="1">
      <c r="A9" s="44"/>
      <c r="B9" s="45"/>
      <c r="C9" s="176" t="s">
        <v>121</v>
      </c>
      <c r="D9" s="35" t="s">
        <v>22</v>
      </c>
      <c r="E9" s="175" t="s">
        <v>122</v>
      </c>
      <c r="F9" s="176" t="s">
        <v>122</v>
      </c>
      <c r="G9" s="35" t="s">
        <v>22</v>
      </c>
      <c r="H9" s="175" t="s">
        <v>131</v>
      </c>
      <c r="I9" s="176" t="s">
        <v>131</v>
      </c>
      <c r="J9" s="35" t="s">
        <v>22</v>
      </c>
      <c r="K9" s="175" t="s">
        <v>143</v>
      </c>
    </row>
    <row r="10" spans="1:11" ht="12" customHeight="1">
      <c r="A10" s="24">
        <v>1</v>
      </c>
      <c r="B10" s="24">
        <v>2</v>
      </c>
      <c r="C10" s="46">
        <v>3</v>
      </c>
      <c r="D10" s="36">
        <v>4</v>
      </c>
      <c r="E10" s="77">
        <v>5</v>
      </c>
      <c r="F10" s="46">
        <v>3</v>
      </c>
      <c r="G10" s="36">
        <v>4</v>
      </c>
      <c r="H10" s="77">
        <v>5</v>
      </c>
      <c r="I10" s="46">
        <v>3</v>
      </c>
      <c r="J10" s="36">
        <v>4</v>
      </c>
      <c r="K10" s="77">
        <v>5</v>
      </c>
    </row>
    <row r="11" spans="1:11" ht="19.5" customHeight="1">
      <c r="A11" s="107" t="s">
        <v>40</v>
      </c>
      <c r="B11" s="178" t="s">
        <v>41</v>
      </c>
      <c r="C11" s="108">
        <v>15938938</v>
      </c>
      <c r="D11" s="59">
        <f>E11-C11</f>
        <v>85603</v>
      </c>
      <c r="E11" s="80">
        <v>16024541</v>
      </c>
      <c r="F11" s="108">
        <v>16024541</v>
      </c>
      <c r="G11" s="59">
        <f t="shared" ref="G11:G18" si="0">H11-F11</f>
        <v>-232022</v>
      </c>
      <c r="H11" s="80">
        <v>15792519</v>
      </c>
      <c r="I11" s="108">
        <v>15792519</v>
      </c>
      <c r="J11" s="59">
        <f>K11-I11</f>
        <v>37037</v>
      </c>
      <c r="K11" s="80">
        <v>15829556</v>
      </c>
    </row>
    <row r="12" spans="1:11" ht="19.5" customHeight="1">
      <c r="A12" s="107" t="s">
        <v>42</v>
      </c>
      <c r="B12" s="178" t="s">
        <v>43</v>
      </c>
      <c r="C12" s="108">
        <v>6888217</v>
      </c>
      <c r="D12" s="59">
        <f t="shared" ref="D12:D19" si="1">E12-C12</f>
        <v>-107086</v>
      </c>
      <c r="E12" s="80">
        <v>6781131</v>
      </c>
      <c r="F12" s="108">
        <v>6781131</v>
      </c>
      <c r="G12" s="59">
        <f t="shared" si="0"/>
        <v>49098</v>
      </c>
      <c r="H12" s="80">
        <v>6830229</v>
      </c>
      <c r="I12" s="108">
        <v>6830229</v>
      </c>
      <c r="J12" s="59">
        <f t="shared" ref="J12:J18" si="2">K12-I12</f>
        <v>-10948</v>
      </c>
      <c r="K12" s="80">
        <v>6819281</v>
      </c>
    </row>
    <row r="13" spans="1:11" ht="19.5" customHeight="1">
      <c r="A13" s="107" t="s">
        <v>44</v>
      </c>
      <c r="B13" s="178" t="s">
        <v>31</v>
      </c>
      <c r="C13" s="108">
        <v>1094133</v>
      </c>
      <c r="D13" s="59">
        <f t="shared" si="1"/>
        <v>4597</v>
      </c>
      <c r="E13" s="80">
        <v>1098730</v>
      </c>
      <c r="F13" s="108">
        <v>1098730</v>
      </c>
      <c r="G13" s="59">
        <f t="shared" si="0"/>
        <v>31081</v>
      </c>
      <c r="H13" s="80">
        <v>1129811</v>
      </c>
      <c r="I13" s="108">
        <v>1129811</v>
      </c>
      <c r="J13" s="59">
        <f t="shared" si="2"/>
        <v>-8198</v>
      </c>
      <c r="K13" s="80">
        <v>1121613</v>
      </c>
    </row>
    <row r="14" spans="1:11" ht="19.5" customHeight="1">
      <c r="A14" s="107" t="s">
        <v>45</v>
      </c>
      <c r="B14" s="178" t="s">
        <v>46</v>
      </c>
      <c r="C14" s="108">
        <v>4720</v>
      </c>
      <c r="D14" s="59">
        <f>E14-C14</f>
        <v>0</v>
      </c>
      <c r="E14" s="80">
        <v>4720</v>
      </c>
      <c r="F14" s="108">
        <v>4720</v>
      </c>
      <c r="G14" s="59">
        <f t="shared" si="0"/>
        <v>0</v>
      </c>
      <c r="H14" s="80">
        <v>4720</v>
      </c>
      <c r="I14" s="108">
        <v>4720</v>
      </c>
      <c r="J14" s="59">
        <f t="shared" si="2"/>
        <v>0</v>
      </c>
      <c r="K14" s="80">
        <v>4720</v>
      </c>
    </row>
    <row r="15" spans="1:11" ht="19.5" customHeight="1">
      <c r="A15" s="107" t="s">
        <v>47</v>
      </c>
      <c r="B15" s="178" t="s">
        <v>48</v>
      </c>
      <c r="C15" s="108">
        <v>9377841</v>
      </c>
      <c r="D15" s="59">
        <f t="shared" si="1"/>
        <v>169566</v>
      </c>
      <c r="E15" s="80">
        <v>9547407</v>
      </c>
      <c r="F15" s="108">
        <v>9547407</v>
      </c>
      <c r="G15" s="59">
        <f t="shared" si="0"/>
        <v>-3741273</v>
      </c>
      <c r="H15" s="80">
        <v>5806134</v>
      </c>
      <c r="I15" s="108">
        <v>5806134</v>
      </c>
      <c r="J15" s="59">
        <f t="shared" si="2"/>
        <v>38902</v>
      </c>
      <c r="K15" s="80">
        <v>5845036</v>
      </c>
    </row>
    <row r="16" spans="1:11" ht="28.5" customHeight="1">
      <c r="A16" s="107" t="s">
        <v>49</v>
      </c>
      <c r="B16" s="178" t="s">
        <v>106</v>
      </c>
      <c r="C16" s="108">
        <v>831077</v>
      </c>
      <c r="D16" s="59">
        <f t="shared" si="1"/>
        <v>-6366</v>
      </c>
      <c r="E16" s="80">
        <v>824711</v>
      </c>
      <c r="F16" s="108">
        <v>824711</v>
      </c>
      <c r="G16" s="59">
        <f t="shared" si="0"/>
        <v>-27674</v>
      </c>
      <c r="H16" s="80">
        <v>797037</v>
      </c>
      <c r="I16" s="108">
        <v>797037</v>
      </c>
      <c r="J16" s="59">
        <f t="shared" si="2"/>
        <v>612</v>
      </c>
      <c r="K16" s="80">
        <v>797649</v>
      </c>
    </row>
    <row r="17" spans="1:11" ht="41.25" customHeight="1">
      <c r="A17" s="107" t="s">
        <v>51</v>
      </c>
      <c r="B17" s="178" t="s">
        <v>52</v>
      </c>
      <c r="C17" s="108">
        <v>645804</v>
      </c>
      <c r="D17" s="59">
        <f t="shared" si="1"/>
        <v>606</v>
      </c>
      <c r="E17" s="80">
        <v>646410</v>
      </c>
      <c r="F17" s="108">
        <v>646410</v>
      </c>
      <c r="G17" s="59">
        <f t="shared" si="0"/>
        <v>41869</v>
      </c>
      <c r="H17" s="80">
        <v>688279</v>
      </c>
      <c r="I17" s="108">
        <v>688279</v>
      </c>
      <c r="J17" s="59">
        <f t="shared" si="2"/>
        <v>-23347</v>
      </c>
      <c r="K17" s="80">
        <v>664932</v>
      </c>
    </row>
    <row r="18" spans="1:11" ht="41.25" customHeight="1">
      <c r="A18" s="107" t="s">
        <v>53</v>
      </c>
      <c r="B18" s="178" t="s">
        <v>54</v>
      </c>
      <c r="C18" s="108">
        <v>0</v>
      </c>
      <c r="D18" s="59">
        <f>E18-C18</f>
        <v>23</v>
      </c>
      <c r="E18" s="80">
        <v>23</v>
      </c>
      <c r="F18" s="108">
        <v>23</v>
      </c>
      <c r="G18" s="59">
        <f t="shared" si="0"/>
        <v>0</v>
      </c>
      <c r="H18" s="80">
        <v>23</v>
      </c>
      <c r="I18" s="108">
        <v>23</v>
      </c>
      <c r="J18" s="59">
        <f t="shared" si="2"/>
        <v>0</v>
      </c>
      <c r="K18" s="80">
        <v>23</v>
      </c>
    </row>
    <row r="19" spans="1:11" ht="19.5" customHeight="1" thickBot="1">
      <c r="A19" s="96" t="s">
        <v>55</v>
      </c>
      <c r="B19" s="177" t="s">
        <v>56</v>
      </c>
      <c r="C19" s="95">
        <v>0</v>
      </c>
      <c r="D19" s="94">
        <f t="shared" si="1"/>
        <v>0</v>
      </c>
      <c r="E19" s="81">
        <v>0</v>
      </c>
      <c r="F19" s="95">
        <v>0</v>
      </c>
      <c r="G19" s="60">
        <f>H19-F19</f>
        <v>0</v>
      </c>
      <c r="H19" s="81">
        <v>0</v>
      </c>
      <c r="I19" s="95">
        <v>0</v>
      </c>
      <c r="J19" s="60">
        <f>K19-I19</f>
        <v>0</v>
      </c>
      <c r="K19" s="81">
        <v>0</v>
      </c>
    </row>
    <row r="20" spans="1:11" ht="15.75" customHeight="1" thickBot="1">
      <c r="A20" s="47"/>
      <c r="B20" s="58" t="s">
        <v>16</v>
      </c>
      <c r="C20" s="67">
        <f t="shared" ref="C20:K20" si="3">SUM(C11:C19)</f>
        <v>34780730</v>
      </c>
      <c r="D20" s="66">
        <f>SUM(D11:D19)</f>
        <v>146943</v>
      </c>
      <c r="E20" s="82">
        <f t="shared" si="3"/>
        <v>34927673</v>
      </c>
      <c r="F20" s="67">
        <f>SUM(F11:F19)</f>
        <v>34927673</v>
      </c>
      <c r="G20" s="66">
        <f t="shared" si="3"/>
        <v>-3878921</v>
      </c>
      <c r="H20" s="82">
        <f t="shared" si="3"/>
        <v>31048752</v>
      </c>
      <c r="I20" s="67">
        <f t="shared" ref="I20" si="4">SUM(I11:I19)</f>
        <v>31048752</v>
      </c>
      <c r="J20" s="66">
        <f t="shared" si="3"/>
        <v>34058</v>
      </c>
      <c r="K20" s="82">
        <f t="shared" si="3"/>
        <v>31082810</v>
      </c>
    </row>
    <row r="21" spans="1:11">
      <c r="A21" s="48"/>
      <c r="B21" s="49"/>
    </row>
    <row r="22" spans="1:11">
      <c r="A22" s="48"/>
      <c r="B22" s="50"/>
    </row>
    <row r="23" spans="1:11">
      <c r="A23" s="48"/>
      <c r="B23" s="51"/>
    </row>
    <row r="24" spans="1:11">
      <c r="A24" s="48"/>
      <c r="B24" s="52"/>
    </row>
    <row r="25" spans="1:11" ht="15.75">
      <c r="A25" s="48"/>
      <c r="B25" s="200" t="s">
        <v>128</v>
      </c>
      <c r="C25" s="201" t="s">
        <v>129</v>
      </c>
      <c r="F25" s="201" t="s">
        <v>129</v>
      </c>
      <c r="I25" s="201" t="s">
        <v>129</v>
      </c>
    </row>
    <row r="26" spans="1:11">
      <c r="A26" s="48"/>
      <c r="B26" s="206" t="s">
        <v>130</v>
      </c>
      <c r="C26" s="20"/>
    </row>
    <row r="27" spans="1:11">
      <c r="A27" s="48"/>
      <c r="B27" s="52"/>
    </row>
    <row r="28" spans="1:11">
      <c r="A28" s="48"/>
      <c r="B28" s="52"/>
    </row>
    <row r="29" spans="1:11">
      <c r="A29" s="48"/>
      <c r="B29" s="50"/>
    </row>
    <row r="30" spans="1:11">
      <c r="A30" s="48"/>
      <c r="B30" s="50"/>
    </row>
    <row r="31" spans="1:11">
      <c r="A31" s="48"/>
      <c r="B31" s="53"/>
    </row>
    <row r="32" spans="1:11">
      <c r="A32" s="54"/>
      <c r="B32" s="55"/>
    </row>
    <row r="33" spans="1:2">
      <c r="A33" s="54"/>
      <c r="B33" s="56"/>
    </row>
    <row r="34" spans="1:2">
      <c r="A34" s="54"/>
      <c r="B34" s="50"/>
    </row>
    <row r="35" spans="1:2">
      <c r="A35" s="54"/>
      <c r="B35" s="50"/>
    </row>
    <row r="36" spans="1:2">
      <c r="A36" s="54"/>
      <c r="B36" s="50"/>
    </row>
    <row r="37" spans="1:2">
      <c r="A37" s="54"/>
      <c r="B37" s="56"/>
    </row>
    <row r="38" spans="1:2">
      <c r="A38" s="54"/>
      <c r="B38" s="56"/>
    </row>
    <row r="39" spans="1:2">
      <c r="A39" s="54"/>
      <c r="B39" s="50"/>
    </row>
    <row r="40" spans="1:2">
      <c r="A40" s="54"/>
      <c r="B40" s="50"/>
    </row>
    <row r="41" spans="1:2">
      <c r="A41" s="54"/>
      <c r="B41" s="50"/>
    </row>
    <row r="42" spans="1:2">
      <c r="A42" s="54"/>
      <c r="B42" s="51"/>
    </row>
    <row r="43" spans="1:2">
      <c r="A43" s="54"/>
      <c r="B43" s="51"/>
    </row>
    <row r="44" spans="1:2">
      <c r="A44" s="54"/>
      <c r="B44" s="56"/>
    </row>
    <row r="45" spans="1:2">
      <c r="A45" s="54"/>
      <c r="B45" s="50"/>
    </row>
    <row r="46" spans="1:2">
      <c r="A46" s="54"/>
      <c r="B46" s="51"/>
    </row>
    <row r="47" spans="1:2">
      <c r="A47" s="54"/>
      <c r="B47" s="51"/>
    </row>
    <row r="48" spans="1:2">
      <c r="A48" s="54"/>
      <c r="B48" s="56"/>
    </row>
    <row r="49" spans="1:2">
      <c r="A49" s="54"/>
      <c r="B49" s="50"/>
    </row>
    <row r="50" spans="1:2">
      <c r="A50" s="54"/>
      <c r="B50" s="51"/>
    </row>
    <row r="51" spans="1:2">
      <c r="A51" s="54"/>
      <c r="B51" s="51"/>
    </row>
    <row r="52" spans="1:2">
      <c r="A52" s="54"/>
      <c r="B52" s="50"/>
    </row>
    <row r="53" spans="1:2">
      <c r="A53" s="54"/>
      <c r="B53" s="51"/>
    </row>
    <row r="54" spans="1:2">
      <c r="A54" s="54"/>
      <c r="B54" s="51"/>
    </row>
    <row r="55" spans="1:2">
      <c r="A55" s="54"/>
      <c r="B55" s="57"/>
    </row>
    <row r="56" spans="1:2">
      <c r="A56" s="54"/>
      <c r="B56" s="56"/>
    </row>
    <row r="57" spans="1:2">
      <c r="A57" s="54"/>
      <c r="B57" s="50"/>
    </row>
    <row r="58" spans="1:2">
      <c r="A58" s="54"/>
      <c r="B58" s="51"/>
    </row>
    <row r="59" spans="1:2">
      <c r="A59" s="54"/>
      <c r="B59" s="51"/>
    </row>
    <row r="60" spans="1:2">
      <c r="A60" s="54"/>
      <c r="B60" s="51"/>
    </row>
    <row r="61" spans="1:2">
      <c r="A61" s="54"/>
      <c r="B61" s="51"/>
    </row>
    <row r="62" spans="1:2">
      <c r="A62" s="54"/>
      <c r="B62" s="50"/>
    </row>
    <row r="63" spans="1:2">
      <c r="A63" s="54"/>
      <c r="B63" s="51"/>
    </row>
    <row r="64" spans="1:2">
      <c r="A64" s="54"/>
      <c r="B64" s="51"/>
    </row>
    <row r="65" spans="1:2">
      <c r="A65" s="54"/>
      <c r="B65" s="50"/>
    </row>
    <row r="66" spans="1:2">
      <c r="A66" s="54"/>
      <c r="B66" s="54"/>
    </row>
    <row r="67" spans="1:2">
      <c r="A67" s="54"/>
      <c r="B67" s="54"/>
    </row>
    <row r="68" spans="1:2">
      <c r="A68" s="54"/>
      <c r="B68" s="54"/>
    </row>
    <row r="69" spans="1:2">
      <c r="A69" s="54"/>
      <c r="B69" s="54"/>
    </row>
    <row r="70" spans="1:2">
      <c r="A70" s="54"/>
      <c r="B70" s="54"/>
    </row>
    <row r="71" spans="1:2">
      <c r="A71" s="54"/>
      <c r="B71" s="54"/>
    </row>
    <row r="72" spans="1:2">
      <c r="A72" s="54"/>
      <c r="B72" s="54"/>
    </row>
    <row r="73" spans="1:2">
      <c r="A73" s="54"/>
      <c r="B73" s="54"/>
    </row>
    <row r="74" spans="1:2">
      <c r="A74" s="54"/>
      <c r="B74" s="54"/>
    </row>
    <row r="75" spans="1:2">
      <c r="A75" s="54"/>
      <c r="B75" s="54"/>
    </row>
    <row r="76" spans="1:2">
      <c r="A76" s="54"/>
      <c r="B76" s="54"/>
    </row>
    <row r="77" spans="1:2">
      <c r="A77" s="54"/>
      <c r="B77" s="54"/>
    </row>
    <row r="78" spans="1:2">
      <c r="A78" s="54"/>
      <c r="B78" s="54"/>
    </row>
    <row r="79" spans="1:2">
      <c r="A79" s="54"/>
      <c r="B79" s="54"/>
    </row>
    <row r="80" spans="1:2">
      <c r="A80" s="54"/>
      <c r="B80" s="54"/>
    </row>
    <row r="81" spans="1:2">
      <c r="A81" s="54"/>
      <c r="B81" s="54"/>
    </row>
    <row r="82" spans="1:2">
      <c r="A82" s="54"/>
      <c r="B82" s="54"/>
    </row>
  </sheetData>
  <pageMargins left="0.74803149606299213" right="0.15748031496062992" top="0.98425196850393704" bottom="0.19685039370078741" header="0.11811023622047245" footer="0.11811023622047245"/>
  <pageSetup paperSize="9" scale="95" orientation="portrait" r:id="rId1"/>
  <headerFooter alignWithMargins="0">
    <oddFooter>&amp;R&amp;"Times New Roman,Italic"&amp;8&amp;P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zoomScaleNormal="100" workbookViewId="0">
      <selection activeCell="N37" sqref="N37"/>
    </sheetView>
  </sheetViews>
  <sheetFormatPr defaultRowHeight="12.75"/>
  <cols>
    <col min="1" max="1" width="11.28515625" style="2" customWidth="1"/>
    <col min="2" max="2" width="30.7109375" style="2" customWidth="1"/>
    <col min="3" max="5" width="14.5703125" style="2" hidden="1" customWidth="1"/>
    <col min="6" max="7" width="12.140625" style="2" hidden="1" customWidth="1"/>
    <col min="8" max="10" width="14.7109375" style="2" hidden="1" customWidth="1"/>
    <col min="11" max="11" width="9.140625" style="2" hidden="1" customWidth="1"/>
    <col min="12" max="12" width="10.42578125" style="2" hidden="1" customWidth="1"/>
    <col min="13" max="15" width="14.85546875" style="2" customWidth="1"/>
    <col min="16" max="16" width="10" style="2" hidden="1" customWidth="1"/>
    <col min="17" max="17" width="10" style="2" customWidth="1"/>
    <col min="18" max="18" width="9.140625" style="2" customWidth="1"/>
    <col min="19" max="16384" width="9.140625" style="2"/>
  </cols>
  <sheetData>
    <row r="1" spans="2:17">
      <c r="E1" s="1" t="s">
        <v>27</v>
      </c>
      <c r="F1" s="1"/>
      <c r="G1" s="1"/>
      <c r="J1" s="1" t="s">
        <v>27</v>
      </c>
      <c r="K1" s="92"/>
      <c r="L1" s="92"/>
      <c r="M1" s="92"/>
      <c r="N1" s="92"/>
      <c r="O1" s="1" t="s">
        <v>27</v>
      </c>
      <c r="P1" s="92"/>
      <c r="Q1" s="92"/>
    </row>
    <row r="2" spans="2:17">
      <c r="E2" s="1" t="s">
        <v>114</v>
      </c>
      <c r="F2" s="69"/>
      <c r="G2" s="69"/>
      <c r="J2" s="1" t="s">
        <v>136</v>
      </c>
      <c r="K2" s="92"/>
      <c r="L2" s="92"/>
      <c r="M2" s="92"/>
      <c r="N2" s="92"/>
      <c r="O2" s="1" t="s">
        <v>138</v>
      </c>
      <c r="P2" s="92"/>
      <c r="Q2" s="92"/>
    </row>
    <row r="3" spans="2:17">
      <c r="E3" s="1" t="s">
        <v>112</v>
      </c>
      <c r="F3" s="69"/>
      <c r="G3" s="69"/>
      <c r="J3" s="1" t="s">
        <v>107</v>
      </c>
      <c r="K3" s="92"/>
      <c r="L3" s="92"/>
      <c r="M3" s="92"/>
      <c r="N3" s="92"/>
      <c r="O3" s="1" t="s">
        <v>137</v>
      </c>
      <c r="P3" s="92"/>
      <c r="Q3" s="92"/>
    </row>
    <row r="4" spans="2:17">
      <c r="F4" s="69"/>
      <c r="G4" s="69"/>
      <c r="K4" s="92"/>
      <c r="L4" s="92"/>
      <c r="M4" s="92"/>
      <c r="N4" s="92"/>
      <c r="O4" s="92"/>
      <c r="P4" s="92"/>
      <c r="Q4" s="92"/>
    </row>
    <row r="5" spans="2:17" ht="15.75">
      <c r="B5" s="93" t="s">
        <v>66</v>
      </c>
      <c r="F5" s="1"/>
      <c r="G5" s="1"/>
    </row>
    <row r="6" spans="2:17" ht="15.75">
      <c r="B6" s="93" t="s">
        <v>127</v>
      </c>
    </row>
    <row r="7" spans="2:17" ht="16.5" customHeight="1">
      <c r="B7" s="2" t="s">
        <v>139</v>
      </c>
    </row>
    <row r="8" spans="2:17" ht="16.5" customHeight="1"/>
    <row r="9" spans="2:17" ht="39" customHeight="1">
      <c r="B9" s="18"/>
      <c r="C9" s="176" t="s">
        <v>121</v>
      </c>
      <c r="D9" s="35" t="s">
        <v>22</v>
      </c>
      <c r="E9" s="175" t="s">
        <v>122</v>
      </c>
      <c r="F9" s="159"/>
      <c r="G9" s="159"/>
      <c r="H9" s="204" t="s">
        <v>122</v>
      </c>
      <c r="I9" s="109" t="s">
        <v>22</v>
      </c>
      <c r="J9" s="205" t="s">
        <v>131</v>
      </c>
      <c r="M9" s="176" t="s">
        <v>131</v>
      </c>
      <c r="N9" s="35" t="s">
        <v>22</v>
      </c>
      <c r="O9" s="175" t="s">
        <v>143</v>
      </c>
    </row>
    <row r="10" spans="2:17" ht="18.75" customHeight="1">
      <c r="B10" s="109" t="s">
        <v>17</v>
      </c>
      <c r="C10" s="193">
        <f>'1_pielikums'!C28</f>
        <v>25674120</v>
      </c>
      <c r="D10" s="194">
        <f>'1_pielikums'!D28</f>
        <v>849539</v>
      </c>
      <c r="E10" s="195">
        <f>C10+D10</f>
        <v>26523659</v>
      </c>
      <c r="F10" s="160">
        <f>E10-'1_pielikums'!E28</f>
        <v>0</v>
      </c>
      <c r="G10" s="160"/>
      <c r="H10" s="193">
        <f>'1_pielikums'!F28</f>
        <v>26523659</v>
      </c>
      <c r="I10" s="196">
        <f>'1_pielikums'!G28</f>
        <v>1921447</v>
      </c>
      <c r="J10" s="195">
        <f>H10+I10</f>
        <v>28445106</v>
      </c>
      <c r="K10" s="7">
        <f>J10-'1_pielikums'!H28</f>
        <v>0</v>
      </c>
      <c r="L10" s="7"/>
      <c r="M10" s="193">
        <f>'1_pielikums'!I28</f>
        <v>28445106</v>
      </c>
      <c r="N10" s="196">
        <f>'1_pielikums'!J28</f>
        <v>955008</v>
      </c>
      <c r="O10" s="195">
        <f>M10+N10</f>
        <v>29400114</v>
      </c>
      <c r="P10" s="7">
        <f>O10-'1_pielikums'!K28</f>
        <v>0</v>
      </c>
      <c r="Q10" s="7"/>
    </row>
    <row r="11" spans="2:17" ht="18.75" customHeight="1">
      <c r="B11" s="109" t="s">
        <v>18</v>
      </c>
      <c r="C11" s="193">
        <f>'2_pielikums'!C20</f>
        <v>34780730</v>
      </c>
      <c r="D11" s="194">
        <f>'2_pielikums'!D20</f>
        <v>146943</v>
      </c>
      <c r="E11" s="195">
        <f>C11+D11</f>
        <v>34927673</v>
      </c>
      <c r="F11" s="160">
        <f>E11-'2_pielikums'!E20</f>
        <v>0</v>
      </c>
      <c r="G11" s="160">
        <f>E11-'3_pielikums'!E20</f>
        <v>0</v>
      </c>
      <c r="H11" s="193">
        <f>'2_pielikums'!F20</f>
        <v>34927673</v>
      </c>
      <c r="I11" s="196">
        <f>'2_pielikums'!G20</f>
        <v>-3878921</v>
      </c>
      <c r="J11" s="195">
        <f>H11+I11</f>
        <v>31048752</v>
      </c>
      <c r="K11" s="7">
        <f>J11-'2_pielikums'!H20</f>
        <v>0</v>
      </c>
      <c r="L11" s="76"/>
      <c r="M11" s="193">
        <f>'2_pielikums'!I20</f>
        <v>31048752</v>
      </c>
      <c r="N11" s="196">
        <f>'2_pielikums'!J20</f>
        <v>34058</v>
      </c>
      <c r="O11" s="195">
        <f>M11+N11</f>
        <v>31082810</v>
      </c>
      <c r="P11" s="7">
        <f>O11-'2_pielikums'!K20</f>
        <v>0</v>
      </c>
      <c r="Q11" s="76"/>
    </row>
    <row r="12" spans="2:17" ht="24.75" customHeight="1">
      <c r="B12" s="166" t="s">
        <v>62</v>
      </c>
      <c r="C12" s="167">
        <f>SUM(C10-C11)</f>
        <v>-9106610</v>
      </c>
      <c r="D12" s="167">
        <f>SUM(D10-D11)</f>
        <v>702596</v>
      </c>
      <c r="E12" s="167">
        <f>SUM(E10-E11)</f>
        <v>-8404014</v>
      </c>
      <c r="F12" s="161"/>
      <c r="G12" s="161"/>
      <c r="H12" s="166">
        <f>SUM(H10-H11)</f>
        <v>-8404014</v>
      </c>
      <c r="I12" s="166"/>
      <c r="J12" s="166">
        <f>SUM(J10-J11)</f>
        <v>-2603646</v>
      </c>
      <c r="M12" s="166">
        <f>SUM(M10-M11)</f>
        <v>-2603646</v>
      </c>
      <c r="N12" s="166">
        <f>SUM(N10-N11)</f>
        <v>920950</v>
      </c>
      <c r="O12" s="166">
        <f>SUM(O10-O11)</f>
        <v>-1682696</v>
      </c>
    </row>
    <row r="13" spans="2:17" ht="18.75" customHeight="1">
      <c r="B13" s="109" t="s">
        <v>19</v>
      </c>
      <c r="C13" s="63">
        <f>C14+C17</f>
        <v>9106610</v>
      </c>
      <c r="D13" s="198">
        <f>D14+D17</f>
        <v>-702596</v>
      </c>
      <c r="E13" s="83">
        <f>SUM(E15-E16+E17)</f>
        <v>8404014</v>
      </c>
      <c r="F13" s="161"/>
      <c r="G13" s="161"/>
      <c r="H13" s="63">
        <f>SUM(H15-H16+H17)</f>
        <v>8404014</v>
      </c>
      <c r="I13" s="163"/>
      <c r="J13" s="83">
        <f>SUM(J15-J16+J17)</f>
        <v>2603646</v>
      </c>
      <c r="M13" s="63">
        <f>M15-M16+M17</f>
        <v>2603646</v>
      </c>
      <c r="N13" s="198">
        <f>N15-N16+N17</f>
        <v>-920950</v>
      </c>
      <c r="O13" s="83">
        <f>SUM(O15-O16+O17)</f>
        <v>1682696</v>
      </c>
    </row>
    <row r="14" spans="2:17" ht="26.25" customHeight="1">
      <c r="B14" s="191" t="s">
        <v>65</v>
      </c>
      <c r="C14" s="166">
        <f>C15-C16</f>
        <v>2929709</v>
      </c>
      <c r="D14" s="166">
        <f>D15-D16</f>
        <v>-165121</v>
      </c>
      <c r="E14" s="166">
        <f>E15-E16</f>
        <v>2764588</v>
      </c>
      <c r="F14" s="161"/>
      <c r="G14" s="161"/>
      <c r="H14" s="166">
        <f>H15-H16</f>
        <v>2764588</v>
      </c>
      <c r="I14" s="166">
        <f>SUM(I15:I16)</f>
        <v>244873</v>
      </c>
      <c r="J14" s="166">
        <f>J15-J16</f>
        <v>2519715</v>
      </c>
      <c r="M14" s="166">
        <f>M15-M16</f>
        <v>2519715</v>
      </c>
      <c r="N14" s="166">
        <f>N15-N16</f>
        <v>-856150</v>
      </c>
      <c r="O14" s="166">
        <f>O15-O16</f>
        <v>1663565</v>
      </c>
    </row>
    <row r="15" spans="2:17" ht="25.5">
      <c r="B15" s="192" t="s">
        <v>60</v>
      </c>
      <c r="C15" s="64">
        <v>2979709</v>
      </c>
      <c r="D15" s="65">
        <v>0</v>
      </c>
      <c r="E15" s="84">
        <f>SUM(C15:D15)</f>
        <v>2979709</v>
      </c>
      <c r="F15" s="162"/>
      <c r="G15" s="162"/>
      <c r="H15" s="64">
        <f>E15</f>
        <v>2979709</v>
      </c>
      <c r="I15" s="164"/>
      <c r="J15" s="84">
        <f>SUM(H15:I15)</f>
        <v>2979709</v>
      </c>
      <c r="M15" s="64">
        <f>J15</f>
        <v>2979709</v>
      </c>
      <c r="N15" s="164">
        <v>0</v>
      </c>
      <c r="O15" s="84">
        <f>M15</f>
        <v>2979709</v>
      </c>
    </row>
    <row r="16" spans="2:17" ht="24" customHeight="1">
      <c r="B16" s="192" t="s">
        <v>61</v>
      </c>
      <c r="C16" s="64">
        <v>50000</v>
      </c>
      <c r="D16" s="65">
        <v>165121</v>
      </c>
      <c r="E16" s="84">
        <f>SUM(C16:D16)</f>
        <v>215121</v>
      </c>
      <c r="F16" s="162"/>
      <c r="G16" s="162"/>
      <c r="H16" s="64">
        <f>E16</f>
        <v>215121</v>
      </c>
      <c r="I16" s="164">
        <f>200000+51305+1142-7574</f>
        <v>244873</v>
      </c>
      <c r="J16" s="84">
        <f>SUM(H16:I16)</f>
        <v>459994</v>
      </c>
      <c r="M16" s="64">
        <f>J16</f>
        <v>459994</v>
      </c>
      <c r="N16" s="164">
        <f>43003+813147</f>
        <v>856150</v>
      </c>
      <c r="O16" s="84">
        <f>SUM(M16:N16)</f>
        <v>1316144</v>
      </c>
    </row>
    <row r="17" spans="2:15" ht="18.75" customHeight="1">
      <c r="B17" s="168" t="s">
        <v>20</v>
      </c>
      <c r="C17" s="169">
        <f>C18+C19</f>
        <v>6176901</v>
      </c>
      <c r="D17" s="169">
        <f>D18+D19</f>
        <v>-537475</v>
      </c>
      <c r="E17" s="169">
        <f>E18+E19</f>
        <v>5639426</v>
      </c>
      <c r="F17" s="161"/>
      <c r="G17" s="161"/>
      <c r="H17" s="166">
        <f>SUM(H18:H19)</f>
        <v>5639426</v>
      </c>
      <c r="I17" s="166">
        <f>J17-H17</f>
        <v>-5555495</v>
      </c>
      <c r="J17" s="166">
        <f>SUM(J18:J19)</f>
        <v>83931</v>
      </c>
      <c r="M17" s="166">
        <f>SUM(M18:M19)</f>
        <v>83931</v>
      </c>
      <c r="N17" s="166">
        <f>O17-M17</f>
        <v>-64800</v>
      </c>
      <c r="O17" s="166">
        <f>SUM(O18:O19)</f>
        <v>19131</v>
      </c>
    </row>
    <row r="18" spans="2:15" ht="18.75" customHeight="1">
      <c r="B18" s="192" t="s">
        <v>63</v>
      </c>
      <c r="C18" s="64">
        <v>8188091</v>
      </c>
      <c r="D18" s="65">
        <f>-627475+90000</f>
        <v>-537475</v>
      </c>
      <c r="E18" s="84">
        <f>SUM(C18:D18)</f>
        <v>7650616</v>
      </c>
      <c r="F18" s="160"/>
      <c r="G18" s="160"/>
      <c r="H18" s="64">
        <f>E18</f>
        <v>7650616</v>
      </c>
      <c r="I18" s="164">
        <v>-5555495</v>
      </c>
      <c r="J18" s="84">
        <f>SUM(H18:I18)</f>
        <v>2095121</v>
      </c>
      <c r="M18" s="64">
        <f>J18</f>
        <v>2095121</v>
      </c>
      <c r="N18" s="164">
        <v>-64800</v>
      </c>
      <c r="O18" s="84">
        <f>SUM(M18:N18)</f>
        <v>2030321</v>
      </c>
    </row>
    <row r="19" spans="2:15" ht="18.75" customHeight="1">
      <c r="B19" s="192" t="s">
        <v>64</v>
      </c>
      <c r="C19" s="64">
        <v>-2011190</v>
      </c>
      <c r="D19" s="199">
        <v>0</v>
      </c>
      <c r="E19" s="84">
        <f>SUM(C19:D19)</f>
        <v>-2011190</v>
      </c>
      <c r="F19" s="160"/>
      <c r="G19" s="160"/>
      <c r="H19" s="64">
        <f>E19</f>
        <v>-2011190</v>
      </c>
      <c r="I19" s="197"/>
      <c r="J19" s="84">
        <f>SUM(H19:I19)</f>
        <v>-2011190</v>
      </c>
      <c r="M19" s="64">
        <f>J19</f>
        <v>-2011190</v>
      </c>
      <c r="N19" s="209">
        <v>0</v>
      </c>
      <c r="O19" s="84">
        <f>SUM(M19:N19)</f>
        <v>-2011190</v>
      </c>
    </row>
    <row r="20" spans="2:15">
      <c r="E20" s="7"/>
      <c r="I20" s="7"/>
      <c r="J20" s="7"/>
    </row>
    <row r="21" spans="2:15" hidden="1">
      <c r="E21" s="7"/>
      <c r="J21" s="7">
        <f>J12+J13</f>
        <v>0</v>
      </c>
      <c r="O21" s="7">
        <f>O12+O13</f>
        <v>0</v>
      </c>
    </row>
    <row r="22" spans="2:15">
      <c r="J22" s="7"/>
      <c r="O22" s="7"/>
    </row>
    <row r="25" spans="2:15" ht="15.75">
      <c r="B25" s="200" t="s">
        <v>128</v>
      </c>
      <c r="C25" s="201" t="s">
        <v>129</v>
      </c>
      <c r="H25" s="201" t="s">
        <v>129</v>
      </c>
      <c r="M25" s="201" t="s">
        <v>129</v>
      </c>
    </row>
    <row r="26" spans="2:15" ht="16.5" customHeight="1">
      <c r="B26" s="206" t="s">
        <v>130</v>
      </c>
      <c r="C26" s="20"/>
    </row>
  </sheetData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opLeftCell="A7" zoomScaleNormal="100" workbookViewId="0">
      <selection activeCell="AE34" sqref="AE34"/>
    </sheetView>
  </sheetViews>
  <sheetFormatPr defaultRowHeight="12.75"/>
  <cols>
    <col min="1" max="1" width="10" style="120" customWidth="1"/>
    <col min="2" max="2" width="28.5703125" style="120" customWidth="1"/>
    <col min="3" max="20" width="10.42578125" style="120" hidden="1" customWidth="1"/>
    <col min="21" max="29" width="10.7109375" style="120" customWidth="1"/>
    <col min="30" max="16384" width="9.140625" style="120"/>
  </cols>
  <sheetData>
    <row r="1" spans="1:29" ht="12.75" customHeight="1">
      <c r="K1" s="111" t="s">
        <v>96</v>
      </c>
      <c r="T1" s="111" t="s">
        <v>96</v>
      </c>
      <c r="U1" s="172"/>
      <c r="V1" s="172"/>
      <c r="W1" s="172"/>
      <c r="X1" s="172"/>
      <c r="Y1" s="172"/>
      <c r="Z1" s="172"/>
      <c r="AA1" s="172"/>
      <c r="AB1" s="172"/>
      <c r="AC1" s="111" t="s">
        <v>96</v>
      </c>
    </row>
    <row r="2" spans="1:29" ht="12.75" customHeight="1">
      <c r="K2" s="1" t="s">
        <v>114</v>
      </c>
      <c r="T2" s="1" t="s">
        <v>136</v>
      </c>
      <c r="U2" s="172"/>
      <c r="V2" s="172"/>
      <c r="W2" s="172"/>
      <c r="X2" s="172"/>
      <c r="Y2" s="172"/>
      <c r="Z2" s="172"/>
      <c r="AA2" s="172"/>
      <c r="AB2" s="172"/>
      <c r="AC2" s="1" t="s">
        <v>138</v>
      </c>
    </row>
    <row r="3" spans="1:29" ht="12.75" customHeight="1">
      <c r="K3" s="1" t="s">
        <v>112</v>
      </c>
      <c r="T3" s="1" t="s">
        <v>107</v>
      </c>
      <c r="U3" s="172"/>
      <c r="V3" s="172"/>
      <c r="W3" s="172"/>
      <c r="X3" s="172"/>
      <c r="Y3" s="172"/>
      <c r="Z3" s="172"/>
      <c r="AA3" s="172"/>
      <c r="AB3" s="172"/>
      <c r="AC3" s="1" t="s">
        <v>137</v>
      </c>
    </row>
    <row r="4" spans="1:29" ht="18.75">
      <c r="B4" s="121" t="s">
        <v>21</v>
      </c>
      <c r="C4" s="122"/>
      <c r="D4" s="122"/>
      <c r="E4" s="122"/>
      <c r="F4" s="122"/>
      <c r="G4" s="122"/>
      <c r="H4" s="122"/>
    </row>
    <row r="5" spans="1:29" ht="15.75">
      <c r="B5" s="122" t="s">
        <v>113</v>
      </c>
      <c r="C5" s="122"/>
      <c r="D5" s="122"/>
      <c r="E5" s="122"/>
      <c r="F5" s="122"/>
      <c r="G5" s="122"/>
      <c r="H5" s="122"/>
    </row>
    <row r="6" spans="1:29">
      <c r="B6" s="2" t="s">
        <v>139</v>
      </c>
    </row>
    <row r="7" spans="1:29" ht="54.75" customHeight="1">
      <c r="A7" s="214"/>
      <c r="B7" s="215"/>
      <c r="C7" s="133" t="s">
        <v>115</v>
      </c>
      <c r="D7" s="19" t="s">
        <v>28</v>
      </c>
      <c r="E7" s="137" t="s">
        <v>116</v>
      </c>
      <c r="F7" s="139" t="s">
        <v>117</v>
      </c>
      <c r="G7" s="19" t="s">
        <v>28</v>
      </c>
      <c r="H7" s="141" t="s">
        <v>118</v>
      </c>
      <c r="I7" s="142" t="s">
        <v>119</v>
      </c>
      <c r="J7" s="19" t="s">
        <v>30</v>
      </c>
      <c r="K7" s="146" t="s">
        <v>120</v>
      </c>
      <c r="L7" s="137" t="s">
        <v>116</v>
      </c>
      <c r="M7" s="19" t="s">
        <v>28</v>
      </c>
      <c r="N7" s="137" t="s">
        <v>132</v>
      </c>
      <c r="O7" s="141" t="s">
        <v>118</v>
      </c>
      <c r="P7" s="19" t="s">
        <v>28</v>
      </c>
      <c r="Q7" s="141" t="s">
        <v>133</v>
      </c>
      <c r="R7" s="142" t="s">
        <v>134</v>
      </c>
      <c r="S7" s="19" t="s">
        <v>30</v>
      </c>
      <c r="T7" s="146" t="s">
        <v>135</v>
      </c>
      <c r="U7" s="137" t="s">
        <v>132</v>
      </c>
      <c r="V7" s="19" t="s">
        <v>28</v>
      </c>
      <c r="W7" s="137" t="s">
        <v>140</v>
      </c>
      <c r="X7" s="141" t="s">
        <v>133</v>
      </c>
      <c r="Y7" s="19" t="s">
        <v>28</v>
      </c>
      <c r="Z7" s="141" t="s">
        <v>141</v>
      </c>
      <c r="AA7" s="146" t="s">
        <v>135</v>
      </c>
      <c r="AB7" s="19" t="s">
        <v>30</v>
      </c>
      <c r="AC7" s="146" t="s">
        <v>142</v>
      </c>
    </row>
    <row r="8" spans="1:29" ht="15.75">
      <c r="A8" s="216" t="s">
        <v>17</v>
      </c>
      <c r="B8" s="217"/>
      <c r="C8" s="134">
        <f>SUM(C9:C10)</f>
        <v>791310</v>
      </c>
      <c r="D8" s="126">
        <f>E8-C8</f>
        <v>0</v>
      </c>
      <c r="E8" s="134">
        <f>SUM(E9:E10)</f>
        <v>791310</v>
      </c>
      <c r="F8" s="123">
        <f>SUM(F9:F10)</f>
        <v>160000</v>
      </c>
      <c r="G8" s="126">
        <f>H8-F8</f>
        <v>10328</v>
      </c>
      <c r="H8" s="123">
        <f>SUM(H9:H11)</f>
        <v>170328</v>
      </c>
      <c r="I8" s="143">
        <f>SUM(I9:I10)</f>
        <v>951310</v>
      </c>
      <c r="J8" s="147">
        <f>D8+G8</f>
        <v>10328</v>
      </c>
      <c r="K8" s="143">
        <f>E8+H8</f>
        <v>961638</v>
      </c>
      <c r="L8" s="134">
        <f>SUM(L9:L10)</f>
        <v>791310</v>
      </c>
      <c r="M8" s="126">
        <f t="shared" ref="M8:M32" si="0">N8-L8</f>
        <v>0</v>
      </c>
      <c r="N8" s="134">
        <f>SUM(N9:N11)</f>
        <v>791310</v>
      </c>
      <c r="O8" s="123">
        <f>SUM(O9:O11)</f>
        <v>170328</v>
      </c>
      <c r="P8" s="170">
        <f>Q8-O8</f>
        <v>62925</v>
      </c>
      <c r="Q8" s="123">
        <f>SUM(Q9:Q11)</f>
        <v>233253</v>
      </c>
      <c r="R8" s="143">
        <f>SUM(R9:R11)</f>
        <v>961638</v>
      </c>
      <c r="S8" s="171">
        <f>M8+P8</f>
        <v>62925</v>
      </c>
      <c r="T8" s="143">
        <f>N8+Q8</f>
        <v>1024563</v>
      </c>
      <c r="U8" s="134">
        <f>SUM(U9:U11)</f>
        <v>791310</v>
      </c>
      <c r="V8" s="170">
        <f>W8-U8</f>
        <v>0</v>
      </c>
      <c r="W8" s="134">
        <f>SUM(W9:W10)</f>
        <v>791310</v>
      </c>
      <c r="X8" s="123">
        <f>SUM(X9:X11)</f>
        <v>233253</v>
      </c>
      <c r="Y8" s="170">
        <f>Z8-X8</f>
        <v>112200</v>
      </c>
      <c r="Z8" s="123">
        <f>SUM(Z9:Z11)</f>
        <v>345453</v>
      </c>
      <c r="AA8" s="143">
        <f>SUM(AA9:AA11)</f>
        <v>1024563</v>
      </c>
      <c r="AB8" s="171">
        <f>V8+Y8</f>
        <v>112200</v>
      </c>
      <c r="AC8" s="143">
        <f>SUM(AC9:AC11)</f>
        <v>1136763</v>
      </c>
    </row>
    <row r="9" spans="1:29" ht="29.25" customHeight="1">
      <c r="A9" s="124" t="s">
        <v>97</v>
      </c>
      <c r="B9" s="125" t="s">
        <v>98</v>
      </c>
      <c r="C9" s="135">
        <v>0</v>
      </c>
      <c r="D9" s="126">
        <f t="shared" ref="D9:D33" si="1">E9-C9</f>
        <v>0</v>
      </c>
      <c r="E9" s="135">
        <v>0</v>
      </c>
      <c r="F9" s="127">
        <v>160000</v>
      </c>
      <c r="G9" s="126">
        <f t="shared" ref="G9:G32" si="2">H9-F9</f>
        <v>0</v>
      </c>
      <c r="H9" s="127">
        <v>160000</v>
      </c>
      <c r="I9" s="144">
        <f>C9+F9</f>
        <v>160000</v>
      </c>
      <c r="J9" s="147">
        <f t="shared" ref="J9:J33" si="3">D9+G9</f>
        <v>0</v>
      </c>
      <c r="K9" s="144">
        <f>E9+H9</f>
        <v>160000</v>
      </c>
      <c r="L9" s="135">
        <v>0</v>
      </c>
      <c r="M9" s="126">
        <f t="shared" si="0"/>
        <v>0</v>
      </c>
      <c r="N9" s="135">
        <v>0</v>
      </c>
      <c r="O9" s="127">
        <v>160000</v>
      </c>
      <c r="P9" s="126">
        <f t="shared" ref="P9:P31" si="4">Q9-O9</f>
        <v>54917</v>
      </c>
      <c r="Q9" s="127">
        <v>214917</v>
      </c>
      <c r="R9" s="144">
        <f>L9+O9</f>
        <v>160000</v>
      </c>
      <c r="S9" s="147">
        <f t="shared" ref="S9:S32" si="5">M9+P9</f>
        <v>54917</v>
      </c>
      <c r="T9" s="144">
        <f>N9+Q9</f>
        <v>214917</v>
      </c>
      <c r="U9" s="135">
        <v>0</v>
      </c>
      <c r="V9" s="126">
        <f t="shared" ref="V9:V33" si="6">W9-U9</f>
        <v>0</v>
      </c>
      <c r="W9" s="135">
        <v>0</v>
      </c>
      <c r="X9" s="127">
        <v>214917</v>
      </c>
      <c r="Y9" s="126">
        <f t="shared" ref="Y9:Y33" si="7">Z9-X9</f>
        <v>104800</v>
      </c>
      <c r="Z9" s="127">
        <v>319717</v>
      </c>
      <c r="AA9" s="144">
        <f>U9+X9</f>
        <v>214917</v>
      </c>
      <c r="AB9" s="147">
        <f>V9+Y9</f>
        <v>104800</v>
      </c>
      <c r="AC9" s="144">
        <f>W9+Z9</f>
        <v>319717</v>
      </c>
    </row>
    <row r="10" spans="1:29" ht="24.75" customHeight="1">
      <c r="A10" s="124" t="s">
        <v>91</v>
      </c>
      <c r="B10" s="125" t="s">
        <v>92</v>
      </c>
      <c r="C10" s="135">
        <v>791310</v>
      </c>
      <c r="D10" s="126">
        <f t="shared" si="1"/>
        <v>0</v>
      </c>
      <c r="E10" s="135">
        <v>791310</v>
      </c>
      <c r="F10" s="127">
        <v>0</v>
      </c>
      <c r="G10" s="126">
        <f t="shared" si="2"/>
        <v>0</v>
      </c>
      <c r="H10" s="127">
        <v>0</v>
      </c>
      <c r="I10" s="144">
        <f>C10+F10</f>
        <v>791310</v>
      </c>
      <c r="J10" s="147">
        <f t="shared" si="3"/>
        <v>0</v>
      </c>
      <c r="K10" s="144">
        <f>E10+H10</f>
        <v>791310</v>
      </c>
      <c r="L10" s="135">
        <v>791310</v>
      </c>
      <c r="M10" s="126">
        <f t="shared" si="0"/>
        <v>0</v>
      </c>
      <c r="N10" s="135">
        <v>791310</v>
      </c>
      <c r="O10" s="127">
        <v>0</v>
      </c>
      <c r="P10" s="126">
        <f t="shared" si="4"/>
        <v>0</v>
      </c>
      <c r="Q10" s="127">
        <v>0</v>
      </c>
      <c r="R10" s="144">
        <f t="shared" ref="R10:R11" si="8">L10+O10</f>
        <v>791310</v>
      </c>
      <c r="S10" s="147">
        <f t="shared" si="5"/>
        <v>0</v>
      </c>
      <c r="T10" s="144">
        <f>N10+Q10</f>
        <v>791310</v>
      </c>
      <c r="U10" s="135">
        <v>791310</v>
      </c>
      <c r="V10" s="126">
        <f t="shared" si="6"/>
        <v>0</v>
      </c>
      <c r="W10" s="135">
        <v>791310</v>
      </c>
      <c r="X10" s="127">
        <v>0</v>
      </c>
      <c r="Y10" s="126">
        <f t="shared" si="7"/>
        <v>0</v>
      </c>
      <c r="Z10" s="127">
        <v>0</v>
      </c>
      <c r="AA10" s="144">
        <f>U10+X10</f>
        <v>791310</v>
      </c>
      <c r="AB10" s="147">
        <f t="shared" ref="AB10:AB11" si="9">V10+Y10</f>
        <v>0</v>
      </c>
      <c r="AC10" s="144">
        <f>W10+Z10</f>
        <v>791310</v>
      </c>
    </row>
    <row r="11" spans="1:29" ht="24.75" customHeight="1">
      <c r="A11" s="124" t="s">
        <v>108</v>
      </c>
      <c r="B11" s="125" t="s">
        <v>109</v>
      </c>
      <c r="C11" s="135">
        <v>0</v>
      </c>
      <c r="D11" s="126"/>
      <c r="E11" s="135">
        <v>0</v>
      </c>
      <c r="F11" s="127">
        <v>0</v>
      </c>
      <c r="G11" s="126">
        <f t="shared" si="2"/>
        <v>10328</v>
      </c>
      <c r="H11" s="127">
        <v>10328</v>
      </c>
      <c r="I11" s="144">
        <f>C11+F11</f>
        <v>0</v>
      </c>
      <c r="J11" s="147"/>
      <c r="K11" s="144">
        <f>E11+H11</f>
        <v>10328</v>
      </c>
      <c r="L11" s="135">
        <v>0</v>
      </c>
      <c r="M11" s="126">
        <f t="shared" si="0"/>
        <v>0</v>
      </c>
      <c r="N11" s="135">
        <v>0</v>
      </c>
      <c r="O11" s="127">
        <v>10328</v>
      </c>
      <c r="P11" s="126">
        <f t="shared" si="4"/>
        <v>8008</v>
      </c>
      <c r="Q11" s="127">
        <v>18336</v>
      </c>
      <c r="R11" s="144">
        <f t="shared" si="8"/>
        <v>10328</v>
      </c>
      <c r="S11" s="147">
        <f t="shared" si="5"/>
        <v>8008</v>
      </c>
      <c r="T11" s="144">
        <f>N11+Q11</f>
        <v>18336</v>
      </c>
      <c r="U11" s="135">
        <v>0</v>
      </c>
      <c r="V11" s="126"/>
      <c r="W11" s="135">
        <v>0</v>
      </c>
      <c r="X11" s="127">
        <v>18336</v>
      </c>
      <c r="Y11" s="126">
        <f t="shared" si="7"/>
        <v>7400</v>
      </c>
      <c r="Z11" s="127">
        <v>25736</v>
      </c>
      <c r="AA11" s="144">
        <f>U11+X11</f>
        <v>18336</v>
      </c>
      <c r="AB11" s="147">
        <f t="shared" si="9"/>
        <v>7400</v>
      </c>
      <c r="AC11" s="144">
        <f>W11+Z11</f>
        <v>25736</v>
      </c>
    </row>
    <row r="12" spans="1:29" ht="18" customHeight="1">
      <c r="A12" s="218" t="s">
        <v>99</v>
      </c>
      <c r="B12" s="219"/>
      <c r="C12" s="134">
        <f>SUM(C13:C19)</f>
        <v>883807</v>
      </c>
      <c r="D12" s="126">
        <f t="shared" si="1"/>
        <v>0</v>
      </c>
      <c r="E12" s="134">
        <f>SUM(E13:E19)</f>
        <v>883807</v>
      </c>
      <c r="F12" s="123">
        <f>SUM(F13:F19)</f>
        <v>373746</v>
      </c>
      <c r="G12" s="126">
        <f t="shared" si="2"/>
        <v>308971</v>
      </c>
      <c r="H12" s="123">
        <f>SUM(H13:H19)</f>
        <v>682717</v>
      </c>
      <c r="I12" s="174">
        <f>SUM(I13:I19)</f>
        <v>1257553</v>
      </c>
      <c r="J12" s="147">
        <f t="shared" si="3"/>
        <v>308971</v>
      </c>
      <c r="K12" s="143">
        <f>E12+H12</f>
        <v>1566524</v>
      </c>
      <c r="L12" s="134">
        <f>SUM(L13:L19)</f>
        <v>883807</v>
      </c>
      <c r="M12" s="170">
        <f t="shared" si="0"/>
        <v>61370</v>
      </c>
      <c r="N12" s="134">
        <f>SUM(N13:N19)</f>
        <v>945177</v>
      </c>
      <c r="O12" s="123">
        <f>SUM(O13:O19)</f>
        <v>682717</v>
      </c>
      <c r="P12" s="170">
        <f t="shared" si="4"/>
        <v>21267</v>
      </c>
      <c r="Q12" s="123">
        <f>SUM(Q13:Q19)</f>
        <v>703984</v>
      </c>
      <c r="R12" s="143">
        <f>SUM(R13:R19)</f>
        <v>1566524</v>
      </c>
      <c r="S12" s="171">
        <f t="shared" si="5"/>
        <v>82637</v>
      </c>
      <c r="T12" s="143">
        <f>N12+Q12</f>
        <v>1649161</v>
      </c>
      <c r="U12" s="134">
        <f>SUM(U13:U19)</f>
        <v>945177</v>
      </c>
      <c r="V12" s="170">
        <f t="shared" si="6"/>
        <v>0</v>
      </c>
      <c r="W12" s="134">
        <f>SUM(W13:W19)</f>
        <v>945177</v>
      </c>
      <c r="X12" s="123">
        <f>SUM(X13:X19)</f>
        <v>703984</v>
      </c>
      <c r="Y12" s="170">
        <f t="shared" si="7"/>
        <v>0</v>
      </c>
      <c r="Z12" s="123">
        <f>SUM(Z13:Z19)</f>
        <v>703984</v>
      </c>
      <c r="AA12" s="143">
        <f>SUM(AA13:AA19)</f>
        <v>1649161</v>
      </c>
      <c r="AB12" s="171">
        <f t="shared" ref="AB12:AB33" si="10">V12+Y12</f>
        <v>0</v>
      </c>
      <c r="AC12" s="143">
        <f>W12+Z12</f>
        <v>1649161</v>
      </c>
    </row>
    <row r="13" spans="1:29" ht="12.75" customHeight="1">
      <c r="A13" s="124" t="s">
        <v>34</v>
      </c>
      <c r="B13" s="129" t="s">
        <v>8</v>
      </c>
      <c r="C13" s="135">
        <v>0</v>
      </c>
      <c r="D13" s="126">
        <f t="shared" si="1"/>
        <v>0</v>
      </c>
      <c r="E13" s="135"/>
      <c r="F13" s="127">
        <v>1300</v>
      </c>
      <c r="G13" s="126">
        <f t="shared" si="2"/>
        <v>0</v>
      </c>
      <c r="H13" s="127">
        <v>1300</v>
      </c>
      <c r="I13" s="144">
        <f>C13+F13</f>
        <v>1300</v>
      </c>
      <c r="J13" s="147">
        <f t="shared" si="3"/>
        <v>0</v>
      </c>
      <c r="K13" s="144">
        <f>E13+H13</f>
        <v>1300</v>
      </c>
      <c r="L13" s="135"/>
      <c r="M13" s="126">
        <f t="shared" si="0"/>
        <v>0</v>
      </c>
      <c r="N13" s="135">
        <v>0</v>
      </c>
      <c r="O13" s="127">
        <v>1300</v>
      </c>
      <c r="P13" s="126">
        <f t="shared" si="4"/>
        <v>0</v>
      </c>
      <c r="Q13" s="127">
        <v>1300</v>
      </c>
      <c r="R13" s="144">
        <f t="shared" ref="R13:R19" si="11">L13+O13</f>
        <v>1300</v>
      </c>
      <c r="S13" s="147">
        <f t="shared" si="5"/>
        <v>0</v>
      </c>
      <c r="T13" s="144">
        <f>N13+Q13</f>
        <v>1300</v>
      </c>
      <c r="U13" s="135">
        <v>0</v>
      </c>
      <c r="V13" s="126">
        <f t="shared" si="6"/>
        <v>0</v>
      </c>
      <c r="W13" s="135"/>
      <c r="X13" s="127">
        <v>1300</v>
      </c>
      <c r="Y13" s="126">
        <f t="shared" si="7"/>
        <v>0</v>
      </c>
      <c r="Z13" s="127">
        <v>1300</v>
      </c>
      <c r="AA13" s="144">
        <f>U13+X13</f>
        <v>1300</v>
      </c>
      <c r="AB13" s="147">
        <f t="shared" si="10"/>
        <v>0</v>
      </c>
      <c r="AC13" s="144">
        <f>W13+Z13</f>
        <v>1300</v>
      </c>
    </row>
    <row r="14" spans="1:29" ht="12.75" customHeight="1">
      <c r="A14" s="124" t="s">
        <v>58</v>
      </c>
      <c r="B14" s="129" t="s">
        <v>10</v>
      </c>
      <c r="C14" s="135">
        <v>883807</v>
      </c>
      <c r="D14" s="126">
        <f t="shared" si="1"/>
        <v>0</v>
      </c>
      <c r="E14" s="135">
        <v>883807</v>
      </c>
      <c r="F14" s="127">
        <v>215200</v>
      </c>
      <c r="G14" s="126">
        <f t="shared" si="2"/>
        <v>17046</v>
      </c>
      <c r="H14" s="127">
        <v>232246</v>
      </c>
      <c r="I14" s="144">
        <f t="shared" ref="I14:I19" si="12">C14+F14</f>
        <v>1099007</v>
      </c>
      <c r="J14" s="147">
        <f t="shared" si="3"/>
        <v>17046</v>
      </c>
      <c r="K14" s="144">
        <f t="shared" ref="K14:K27" si="13">E14+H14</f>
        <v>1116053</v>
      </c>
      <c r="L14" s="135">
        <v>883807</v>
      </c>
      <c r="M14" s="126">
        <f t="shared" si="0"/>
        <v>61370</v>
      </c>
      <c r="N14" s="135">
        <v>945177</v>
      </c>
      <c r="O14" s="127">
        <v>232246</v>
      </c>
      <c r="P14" s="126">
        <f t="shared" si="4"/>
        <v>0</v>
      </c>
      <c r="Q14" s="127">
        <v>232246</v>
      </c>
      <c r="R14" s="144">
        <f t="shared" si="11"/>
        <v>1116053</v>
      </c>
      <c r="S14" s="147">
        <f t="shared" si="5"/>
        <v>61370</v>
      </c>
      <c r="T14" s="144">
        <f t="shared" ref="T14:T19" si="14">N14+Q14</f>
        <v>1177423</v>
      </c>
      <c r="U14" s="135">
        <v>945177</v>
      </c>
      <c r="V14" s="126">
        <f t="shared" si="6"/>
        <v>0</v>
      </c>
      <c r="W14" s="135">
        <v>945177</v>
      </c>
      <c r="X14" s="127">
        <v>232246</v>
      </c>
      <c r="Y14" s="126">
        <f t="shared" si="7"/>
        <v>0</v>
      </c>
      <c r="Z14" s="127">
        <v>232246</v>
      </c>
      <c r="AA14" s="144">
        <f t="shared" ref="AA14:AA19" si="15">U14+X14</f>
        <v>1177423</v>
      </c>
      <c r="AB14" s="147">
        <f t="shared" si="10"/>
        <v>0</v>
      </c>
      <c r="AC14" s="144">
        <f t="shared" ref="AC14:AC19" si="16">W14+Z14</f>
        <v>1177423</v>
      </c>
    </row>
    <row r="15" spans="1:29" ht="12.75" customHeight="1">
      <c r="A15" s="124" t="s">
        <v>59</v>
      </c>
      <c r="B15" s="129" t="s">
        <v>11</v>
      </c>
      <c r="C15" s="135">
        <v>0</v>
      </c>
      <c r="D15" s="126">
        <f t="shared" si="1"/>
        <v>0</v>
      </c>
      <c r="E15" s="135">
        <v>0</v>
      </c>
      <c r="F15" s="127">
        <v>157246</v>
      </c>
      <c r="G15" s="126">
        <f t="shared" si="2"/>
        <v>158825</v>
      </c>
      <c r="H15" s="127">
        <v>316071</v>
      </c>
      <c r="I15" s="144">
        <f t="shared" si="12"/>
        <v>157246</v>
      </c>
      <c r="J15" s="147">
        <f t="shared" si="3"/>
        <v>158825</v>
      </c>
      <c r="K15" s="144">
        <f t="shared" si="13"/>
        <v>316071</v>
      </c>
      <c r="L15" s="135">
        <v>0</v>
      </c>
      <c r="M15" s="126">
        <f t="shared" si="0"/>
        <v>0</v>
      </c>
      <c r="N15" s="135">
        <v>0</v>
      </c>
      <c r="O15" s="127">
        <v>316071</v>
      </c>
      <c r="P15" s="126">
        <f t="shared" si="4"/>
        <v>5000</v>
      </c>
      <c r="Q15" s="127">
        <v>321071</v>
      </c>
      <c r="R15" s="144">
        <f t="shared" si="11"/>
        <v>316071</v>
      </c>
      <c r="S15" s="147">
        <f t="shared" si="5"/>
        <v>5000</v>
      </c>
      <c r="T15" s="144">
        <f t="shared" si="14"/>
        <v>321071</v>
      </c>
      <c r="U15" s="135">
        <v>0</v>
      </c>
      <c r="V15" s="126">
        <f t="shared" si="6"/>
        <v>0</v>
      </c>
      <c r="W15" s="135"/>
      <c r="X15" s="127">
        <v>321071</v>
      </c>
      <c r="Y15" s="126">
        <f t="shared" si="7"/>
        <v>0</v>
      </c>
      <c r="Z15" s="127">
        <v>321071</v>
      </c>
      <c r="AA15" s="144">
        <f t="shared" si="15"/>
        <v>321071</v>
      </c>
      <c r="AB15" s="147">
        <f t="shared" si="10"/>
        <v>0</v>
      </c>
      <c r="AC15" s="144">
        <f t="shared" si="16"/>
        <v>321071</v>
      </c>
    </row>
    <row r="16" spans="1:29" ht="24.75" customHeight="1">
      <c r="A16" s="124" t="s">
        <v>35</v>
      </c>
      <c r="B16" s="129" t="s">
        <v>36</v>
      </c>
      <c r="C16" s="135">
        <v>0</v>
      </c>
      <c r="D16" s="126">
        <f t="shared" si="1"/>
        <v>0</v>
      </c>
      <c r="E16" s="135">
        <v>0</v>
      </c>
      <c r="F16" s="127">
        <v>0</v>
      </c>
      <c r="G16" s="126">
        <f t="shared" si="2"/>
        <v>0</v>
      </c>
      <c r="H16" s="127">
        <v>0</v>
      </c>
      <c r="I16" s="144">
        <f t="shared" si="12"/>
        <v>0</v>
      </c>
      <c r="J16" s="147">
        <f t="shared" si="3"/>
        <v>0</v>
      </c>
      <c r="K16" s="144">
        <f t="shared" si="13"/>
        <v>0</v>
      </c>
      <c r="L16" s="135">
        <v>0</v>
      </c>
      <c r="M16" s="126">
        <f t="shared" si="0"/>
        <v>0</v>
      </c>
      <c r="N16" s="135">
        <v>0</v>
      </c>
      <c r="O16" s="127">
        <v>0</v>
      </c>
      <c r="P16" s="126">
        <f t="shared" si="4"/>
        <v>0</v>
      </c>
      <c r="Q16" s="127">
        <v>0</v>
      </c>
      <c r="R16" s="144">
        <f t="shared" si="11"/>
        <v>0</v>
      </c>
      <c r="S16" s="147">
        <f t="shared" si="5"/>
        <v>0</v>
      </c>
      <c r="T16" s="144">
        <f t="shared" si="14"/>
        <v>0</v>
      </c>
      <c r="U16" s="135">
        <v>0</v>
      </c>
      <c r="V16" s="126">
        <f t="shared" si="6"/>
        <v>0</v>
      </c>
      <c r="W16" s="135"/>
      <c r="X16" s="127">
        <v>0</v>
      </c>
      <c r="Y16" s="126">
        <f t="shared" si="7"/>
        <v>0</v>
      </c>
      <c r="Z16" s="127">
        <v>0</v>
      </c>
      <c r="AA16" s="144">
        <f t="shared" si="15"/>
        <v>0</v>
      </c>
      <c r="AB16" s="147">
        <f t="shared" si="10"/>
        <v>0</v>
      </c>
      <c r="AC16" s="144">
        <f t="shared" si="16"/>
        <v>0</v>
      </c>
    </row>
    <row r="17" spans="1:29" ht="12.75" customHeight="1">
      <c r="A17" s="124" t="s">
        <v>37</v>
      </c>
      <c r="B17" s="129" t="s">
        <v>13</v>
      </c>
      <c r="C17" s="135">
        <v>0</v>
      </c>
      <c r="D17" s="126">
        <f t="shared" si="1"/>
        <v>0</v>
      </c>
      <c r="E17" s="135">
        <v>0</v>
      </c>
      <c r="F17" s="127">
        <v>0</v>
      </c>
      <c r="G17" s="126">
        <f t="shared" si="2"/>
        <v>0</v>
      </c>
      <c r="H17" s="127">
        <v>0</v>
      </c>
      <c r="I17" s="144">
        <f t="shared" si="12"/>
        <v>0</v>
      </c>
      <c r="J17" s="147">
        <f t="shared" si="3"/>
        <v>0</v>
      </c>
      <c r="K17" s="144">
        <f t="shared" si="13"/>
        <v>0</v>
      </c>
      <c r="L17" s="135">
        <v>0</v>
      </c>
      <c r="M17" s="126">
        <f t="shared" si="0"/>
        <v>0</v>
      </c>
      <c r="N17" s="135">
        <v>0</v>
      </c>
      <c r="O17" s="127">
        <v>0</v>
      </c>
      <c r="P17" s="126">
        <f t="shared" si="4"/>
        <v>0</v>
      </c>
      <c r="Q17" s="127">
        <v>0</v>
      </c>
      <c r="R17" s="144">
        <f t="shared" si="11"/>
        <v>0</v>
      </c>
      <c r="S17" s="147">
        <f t="shared" si="5"/>
        <v>0</v>
      </c>
      <c r="T17" s="144">
        <f t="shared" si="14"/>
        <v>0</v>
      </c>
      <c r="U17" s="135">
        <v>0</v>
      </c>
      <c r="V17" s="126">
        <f t="shared" si="6"/>
        <v>0</v>
      </c>
      <c r="W17" s="135"/>
      <c r="X17" s="127">
        <v>0</v>
      </c>
      <c r="Y17" s="126">
        <f t="shared" si="7"/>
        <v>0</v>
      </c>
      <c r="Z17" s="127">
        <v>0</v>
      </c>
      <c r="AA17" s="144">
        <f t="shared" si="15"/>
        <v>0</v>
      </c>
      <c r="AB17" s="147">
        <f t="shared" si="10"/>
        <v>0</v>
      </c>
      <c r="AC17" s="144">
        <f t="shared" si="16"/>
        <v>0</v>
      </c>
    </row>
    <row r="18" spans="1:29" ht="12.75" customHeight="1">
      <c r="A18" s="124" t="s">
        <v>38</v>
      </c>
      <c r="B18" s="129" t="s">
        <v>14</v>
      </c>
      <c r="C18" s="135">
        <v>0</v>
      </c>
      <c r="D18" s="126">
        <f t="shared" si="1"/>
        <v>0</v>
      </c>
      <c r="E18" s="135">
        <v>0</v>
      </c>
      <c r="F18" s="127">
        <v>0</v>
      </c>
      <c r="G18" s="126">
        <f t="shared" si="2"/>
        <v>133100</v>
      </c>
      <c r="H18" s="127">
        <v>133100</v>
      </c>
      <c r="I18" s="144">
        <f t="shared" si="12"/>
        <v>0</v>
      </c>
      <c r="J18" s="147">
        <f t="shared" si="3"/>
        <v>133100</v>
      </c>
      <c r="K18" s="144">
        <f t="shared" si="13"/>
        <v>133100</v>
      </c>
      <c r="L18" s="135">
        <v>0</v>
      </c>
      <c r="M18" s="126">
        <f t="shared" si="0"/>
        <v>0</v>
      </c>
      <c r="N18" s="135">
        <v>0</v>
      </c>
      <c r="O18" s="127">
        <v>133100</v>
      </c>
      <c r="P18" s="126">
        <f t="shared" si="4"/>
        <v>16267</v>
      </c>
      <c r="Q18" s="127">
        <v>149367</v>
      </c>
      <c r="R18" s="144">
        <f t="shared" si="11"/>
        <v>133100</v>
      </c>
      <c r="S18" s="147">
        <f t="shared" si="5"/>
        <v>16267</v>
      </c>
      <c r="T18" s="144">
        <f t="shared" si="14"/>
        <v>149367</v>
      </c>
      <c r="U18" s="135">
        <v>0</v>
      </c>
      <c r="V18" s="126">
        <f t="shared" si="6"/>
        <v>0</v>
      </c>
      <c r="W18" s="135"/>
      <c r="X18" s="127">
        <v>149367</v>
      </c>
      <c r="Y18" s="126">
        <f t="shared" si="7"/>
        <v>0</v>
      </c>
      <c r="Z18" s="127">
        <v>149367</v>
      </c>
      <c r="AA18" s="144">
        <f t="shared" si="15"/>
        <v>149367</v>
      </c>
      <c r="AB18" s="147">
        <f t="shared" si="10"/>
        <v>0</v>
      </c>
      <c r="AC18" s="144">
        <f t="shared" si="16"/>
        <v>149367</v>
      </c>
    </row>
    <row r="19" spans="1:29" ht="12.75" customHeight="1">
      <c r="A19" s="124" t="s">
        <v>29</v>
      </c>
      <c r="B19" s="129" t="s">
        <v>15</v>
      </c>
      <c r="C19" s="135">
        <v>0</v>
      </c>
      <c r="D19" s="126">
        <f t="shared" si="1"/>
        <v>0</v>
      </c>
      <c r="E19" s="135">
        <v>0</v>
      </c>
      <c r="F19" s="127">
        <v>0</v>
      </c>
      <c r="G19" s="126">
        <f t="shared" si="2"/>
        <v>0</v>
      </c>
      <c r="H19" s="127">
        <v>0</v>
      </c>
      <c r="I19" s="144">
        <f t="shared" si="12"/>
        <v>0</v>
      </c>
      <c r="J19" s="147">
        <f t="shared" si="3"/>
        <v>0</v>
      </c>
      <c r="K19" s="144">
        <f t="shared" si="13"/>
        <v>0</v>
      </c>
      <c r="L19" s="135">
        <v>0</v>
      </c>
      <c r="M19" s="126">
        <f t="shared" si="0"/>
        <v>0</v>
      </c>
      <c r="N19" s="135">
        <v>0</v>
      </c>
      <c r="O19" s="127">
        <v>0</v>
      </c>
      <c r="P19" s="126">
        <f t="shared" si="4"/>
        <v>0</v>
      </c>
      <c r="Q19" s="127">
        <v>0</v>
      </c>
      <c r="R19" s="144">
        <f t="shared" si="11"/>
        <v>0</v>
      </c>
      <c r="S19" s="147">
        <f t="shared" si="5"/>
        <v>0</v>
      </c>
      <c r="T19" s="144">
        <f t="shared" si="14"/>
        <v>0</v>
      </c>
      <c r="U19" s="135">
        <v>0</v>
      </c>
      <c r="V19" s="126">
        <f t="shared" si="6"/>
        <v>0</v>
      </c>
      <c r="W19" s="135"/>
      <c r="X19" s="127">
        <v>0</v>
      </c>
      <c r="Y19" s="126">
        <f t="shared" si="7"/>
        <v>0</v>
      </c>
      <c r="Z19" s="127">
        <v>0</v>
      </c>
      <c r="AA19" s="144">
        <f t="shared" si="15"/>
        <v>0</v>
      </c>
      <c r="AB19" s="147">
        <f t="shared" si="10"/>
        <v>0</v>
      </c>
      <c r="AC19" s="144">
        <f t="shared" si="16"/>
        <v>0</v>
      </c>
    </row>
    <row r="20" spans="1:29" ht="18" customHeight="1">
      <c r="A20" s="218" t="s">
        <v>100</v>
      </c>
      <c r="B20" s="220"/>
      <c r="C20" s="138">
        <f>SUM(C21:C27)</f>
        <v>883807</v>
      </c>
      <c r="D20" s="126">
        <f t="shared" si="1"/>
        <v>0</v>
      </c>
      <c r="E20" s="138">
        <f>SUM(E21:E27)</f>
        <v>883807</v>
      </c>
      <c r="F20" s="140">
        <f>SUM(F21:F27)</f>
        <v>373746</v>
      </c>
      <c r="G20" s="126">
        <f t="shared" si="2"/>
        <v>308971</v>
      </c>
      <c r="H20" s="140">
        <f>SUM(H21:H27)</f>
        <v>682717</v>
      </c>
      <c r="I20" s="143">
        <f>SUM(I21:I27)</f>
        <v>1257553</v>
      </c>
      <c r="J20" s="147">
        <f t="shared" si="3"/>
        <v>308971</v>
      </c>
      <c r="K20" s="143">
        <f>E20+H20</f>
        <v>1566524</v>
      </c>
      <c r="L20" s="138">
        <f>SUM(L21:L27)</f>
        <v>883807</v>
      </c>
      <c r="M20" s="170">
        <f t="shared" si="0"/>
        <v>61370</v>
      </c>
      <c r="N20" s="138">
        <f>SUM(N21:N27)</f>
        <v>945177</v>
      </c>
      <c r="O20" s="140">
        <f>SUM(O21:O27)</f>
        <v>682717</v>
      </c>
      <c r="P20" s="170">
        <f t="shared" si="4"/>
        <v>21267</v>
      </c>
      <c r="Q20" s="140">
        <f>SUM(Q21:Q27)</f>
        <v>703984</v>
      </c>
      <c r="R20" s="143">
        <f>SUM(R21:R27)</f>
        <v>1566524</v>
      </c>
      <c r="S20" s="171">
        <f t="shared" si="5"/>
        <v>82637</v>
      </c>
      <c r="T20" s="143">
        <f>N20+Q20</f>
        <v>1649161</v>
      </c>
      <c r="U20" s="138">
        <f>SUM(U21:U27)</f>
        <v>945177</v>
      </c>
      <c r="V20" s="170">
        <f t="shared" si="6"/>
        <v>0</v>
      </c>
      <c r="W20" s="138">
        <f>SUM(W21:W27)</f>
        <v>945177</v>
      </c>
      <c r="X20" s="140">
        <f>SUM(X21:X27)</f>
        <v>703984</v>
      </c>
      <c r="Y20" s="170">
        <f t="shared" si="7"/>
        <v>0</v>
      </c>
      <c r="Z20" s="140">
        <f>SUM(Z21:Z27)</f>
        <v>703984</v>
      </c>
      <c r="AA20" s="143">
        <f>SUM(AA21:AA27)</f>
        <v>1649161</v>
      </c>
      <c r="AB20" s="171">
        <f t="shared" si="10"/>
        <v>0</v>
      </c>
      <c r="AC20" s="143">
        <f>W20+Z20</f>
        <v>1649161</v>
      </c>
    </row>
    <row r="21" spans="1:29">
      <c r="A21" s="124" t="s">
        <v>40</v>
      </c>
      <c r="B21" s="129" t="s">
        <v>41</v>
      </c>
      <c r="C21" s="135">
        <v>18573</v>
      </c>
      <c r="D21" s="126">
        <f t="shared" si="1"/>
        <v>0</v>
      </c>
      <c r="E21" s="135">
        <v>18573</v>
      </c>
      <c r="F21" s="127">
        <v>0</v>
      </c>
      <c r="G21" s="126">
        <f t="shared" si="2"/>
        <v>0</v>
      </c>
      <c r="H21" s="127">
        <v>0</v>
      </c>
      <c r="I21" s="144">
        <f t="shared" ref="I21:I27" si="17">C21+F21</f>
        <v>18573</v>
      </c>
      <c r="J21" s="147">
        <f t="shared" si="3"/>
        <v>0</v>
      </c>
      <c r="K21" s="144">
        <f t="shared" si="13"/>
        <v>18573</v>
      </c>
      <c r="L21" s="135">
        <v>18573</v>
      </c>
      <c r="M21" s="126">
        <f t="shared" si="0"/>
        <v>0</v>
      </c>
      <c r="N21" s="135">
        <v>18573</v>
      </c>
      <c r="O21" s="127">
        <v>0</v>
      </c>
      <c r="P21" s="126">
        <f t="shared" si="4"/>
        <v>440</v>
      </c>
      <c r="Q21" s="127">
        <v>440</v>
      </c>
      <c r="R21" s="144">
        <f t="shared" ref="R21:R27" si="18">L21+O21</f>
        <v>18573</v>
      </c>
      <c r="S21" s="147">
        <f t="shared" si="5"/>
        <v>440</v>
      </c>
      <c r="T21" s="144">
        <f>N21+Q21</f>
        <v>19013</v>
      </c>
      <c r="U21" s="135">
        <v>18573</v>
      </c>
      <c r="V21" s="126">
        <f t="shared" si="6"/>
        <v>0</v>
      </c>
      <c r="W21" s="135">
        <v>18573</v>
      </c>
      <c r="X21" s="127">
        <v>440</v>
      </c>
      <c r="Y21" s="126">
        <f t="shared" si="7"/>
        <v>0</v>
      </c>
      <c r="Z21" s="127">
        <v>440</v>
      </c>
      <c r="AA21" s="144">
        <f t="shared" ref="AA21:AA27" si="19">U21+X21</f>
        <v>19013</v>
      </c>
      <c r="AB21" s="147">
        <f t="shared" si="10"/>
        <v>0</v>
      </c>
      <c r="AC21" s="144">
        <f t="shared" ref="AC21:AC33" si="20">W21+Z21</f>
        <v>19013</v>
      </c>
    </row>
    <row r="22" spans="1:29">
      <c r="A22" s="124" t="s">
        <v>42</v>
      </c>
      <c r="B22" s="129" t="s">
        <v>43</v>
      </c>
      <c r="C22" s="135">
        <v>639208</v>
      </c>
      <c r="D22" s="126">
        <f t="shared" si="1"/>
        <v>0</v>
      </c>
      <c r="E22" s="135">
        <v>639208</v>
      </c>
      <c r="F22" s="127">
        <v>37246</v>
      </c>
      <c r="G22" s="126">
        <f t="shared" si="2"/>
        <v>-5023</v>
      </c>
      <c r="H22" s="127">
        <v>32223</v>
      </c>
      <c r="I22" s="144">
        <f>C22+F22</f>
        <v>676454</v>
      </c>
      <c r="J22" s="147">
        <f t="shared" si="3"/>
        <v>-5023</v>
      </c>
      <c r="K22" s="144">
        <f t="shared" si="13"/>
        <v>671431</v>
      </c>
      <c r="L22" s="135">
        <v>639208</v>
      </c>
      <c r="M22" s="126">
        <f t="shared" si="0"/>
        <v>3436</v>
      </c>
      <c r="N22" s="135">
        <v>642644</v>
      </c>
      <c r="O22" s="127">
        <v>32223</v>
      </c>
      <c r="P22" s="126">
        <f t="shared" si="4"/>
        <v>6204</v>
      </c>
      <c r="Q22" s="127">
        <v>38427</v>
      </c>
      <c r="R22" s="144">
        <f t="shared" si="18"/>
        <v>671431</v>
      </c>
      <c r="S22" s="147">
        <f t="shared" si="5"/>
        <v>9640</v>
      </c>
      <c r="T22" s="144">
        <f t="shared" ref="T22:T27" si="21">N22+Q22</f>
        <v>681071</v>
      </c>
      <c r="U22" s="135">
        <v>642644</v>
      </c>
      <c r="V22" s="126">
        <f t="shared" si="6"/>
        <v>-1121</v>
      </c>
      <c r="W22" s="135">
        <v>641523</v>
      </c>
      <c r="X22" s="127">
        <v>38427</v>
      </c>
      <c r="Y22" s="126">
        <f t="shared" si="7"/>
        <v>0</v>
      </c>
      <c r="Z22" s="127">
        <v>38427</v>
      </c>
      <c r="AA22" s="144">
        <f t="shared" si="19"/>
        <v>681071</v>
      </c>
      <c r="AB22" s="147">
        <f t="shared" si="10"/>
        <v>-1121</v>
      </c>
      <c r="AC22" s="144">
        <f t="shared" si="20"/>
        <v>679950</v>
      </c>
    </row>
    <row r="23" spans="1:29">
      <c r="A23" s="124" t="s">
        <v>44</v>
      </c>
      <c r="B23" s="129" t="s">
        <v>31</v>
      </c>
      <c r="C23" s="135">
        <v>0</v>
      </c>
      <c r="D23" s="126">
        <f t="shared" si="1"/>
        <v>0</v>
      </c>
      <c r="E23" s="135">
        <v>0</v>
      </c>
      <c r="F23" s="127">
        <v>120000</v>
      </c>
      <c r="G23" s="126">
        <f t="shared" si="2"/>
        <v>158825</v>
      </c>
      <c r="H23" s="127">
        <v>278825</v>
      </c>
      <c r="I23" s="144">
        <f t="shared" si="17"/>
        <v>120000</v>
      </c>
      <c r="J23" s="147">
        <f t="shared" si="3"/>
        <v>158825</v>
      </c>
      <c r="K23" s="144">
        <f t="shared" si="13"/>
        <v>278825</v>
      </c>
      <c r="L23" s="135">
        <v>0</v>
      </c>
      <c r="M23" s="126">
        <f t="shared" si="0"/>
        <v>0</v>
      </c>
      <c r="N23" s="135"/>
      <c r="O23" s="127">
        <v>278825</v>
      </c>
      <c r="P23" s="126">
        <f t="shared" si="4"/>
        <v>0</v>
      </c>
      <c r="Q23" s="127">
        <v>278825</v>
      </c>
      <c r="R23" s="144">
        <f t="shared" si="18"/>
        <v>278825</v>
      </c>
      <c r="S23" s="147">
        <f t="shared" si="5"/>
        <v>0</v>
      </c>
      <c r="T23" s="144">
        <f t="shared" si="21"/>
        <v>278825</v>
      </c>
      <c r="U23" s="135"/>
      <c r="V23" s="126">
        <f t="shared" si="6"/>
        <v>0</v>
      </c>
      <c r="W23" s="135">
        <v>0</v>
      </c>
      <c r="X23" s="127">
        <v>278825</v>
      </c>
      <c r="Y23" s="126">
        <f t="shared" si="7"/>
        <v>0</v>
      </c>
      <c r="Z23" s="127">
        <v>278825</v>
      </c>
      <c r="AA23" s="144">
        <f t="shared" si="19"/>
        <v>278825</v>
      </c>
      <c r="AB23" s="147">
        <f t="shared" si="10"/>
        <v>0</v>
      </c>
      <c r="AC23" s="144">
        <f t="shared" si="20"/>
        <v>278825</v>
      </c>
    </row>
    <row r="24" spans="1:29">
      <c r="A24" s="124" t="s">
        <v>45</v>
      </c>
      <c r="B24" s="129" t="s">
        <v>46</v>
      </c>
      <c r="C24" s="135">
        <v>0</v>
      </c>
      <c r="D24" s="126">
        <f t="shared" si="1"/>
        <v>0</v>
      </c>
      <c r="E24" s="135">
        <v>0</v>
      </c>
      <c r="F24" s="127">
        <v>1300</v>
      </c>
      <c r="G24" s="126">
        <f t="shared" si="2"/>
        <v>0</v>
      </c>
      <c r="H24" s="127">
        <v>1300</v>
      </c>
      <c r="I24" s="144">
        <f t="shared" si="17"/>
        <v>1300</v>
      </c>
      <c r="J24" s="147">
        <f t="shared" si="3"/>
        <v>0</v>
      </c>
      <c r="K24" s="144">
        <f t="shared" si="13"/>
        <v>1300</v>
      </c>
      <c r="L24" s="135">
        <v>0</v>
      </c>
      <c r="M24" s="126">
        <f t="shared" si="0"/>
        <v>0</v>
      </c>
      <c r="N24" s="135"/>
      <c r="O24" s="127">
        <v>1300</v>
      </c>
      <c r="P24" s="126">
        <f t="shared" si="4"/>
        <v>0</v>
      </c>
      <c r="Q24" s="127">
        <v>1300</v>
      </c>
      <c r="R24" s="144">
        <f t="shared" si="18"/>
        <v>1300</v>
      </c>
      <c r="S24" s="147">
        <f t="shared" si="5"/>
        <v>0</v>
      </c>
      <c r="T24" s="144">
        <f t="shared" si="21"/>
        <v>1300</v>
      </c>
      <c r="U24" s="135"/>
      <c r="V24" s="126">
        <f t="shared" si="6"/>
        <v>0</v>
      </c>
      <c r="W24" s="135">
        <v>0</v>
      </c>
      <c r="X24" s="127">
        <v>1300</v>
      </c>
      <c r="Y24" s="126">
        <f t="shared" si="7"/>
        <v>0</v>
      </c>
      <c r="Z24" s="127">
        <v>1300</v>
      </c>
      <c r="AA24" s="144">
        <f t="shared" si="19"/>
        <v>1300</v>
      </c>
      <c r="AB24" s="147">
        <f t="shared" si="10"/>
        <v>0</v>
      </c>
      <c r="AC24" s="144">
        <f t="shared" si="20"/>
        <v>1300</v>
      </c>
    </row>
    <row r="25" spans="1:29">
      <c r="A25" s="124" t="s">
        <v>47</v>
      </c>
      <c r="B25" s="129" t="s">
        <v>48</v>
      </c>
      <c r="C25" s="135">
        <v>226026</v>
      </c>
      <c r="D25" s="126">
        <f t="shared" si="1"/>
        <v>0</v>
      </c>
      <c r="E25" s="135">
        <v>226026</v>
      </c>
      <c r="F25" s="127">
        <v>215200</v>
      </c>
      <c r="G25" s="126">
        <f t="shared" si="2"/>
        <v>155169</v>
      </c>
      <c r="H25" s="127">
        <v>370369</v>
      </c>
      <c r="I25" s="144">
        <f t="shared" si="17"/>
        <v>441226</v>
      </c>
      <c r="J25" s="147">
        <f t="shared" si="3"/>
        <v>155169</v>
      </c>
      <c r="K25" s="144">
        <f t="shared" si="13"/>
        <v>596395</v>
      </c>
      <c r="L25" s="135">
        <v>226026</v>
      </c>
      <c r="M25" s="126">
        <f t="shared" si="0"/>
        <v>57934</v>
      </c>
      <c r="N25" s="135">
        <v>283960</v>
      </c>
      <c r="O25" s="127">
        <v>370369</v>
      </c>
      <c r="P25" s="126">
        <f t="shared" si="4"/>
        <v>14623</v>
      </c>
      <c r="Q25" s="127">
        <v>384992</v>
      </c>
      <c r="R25" s="144">
        <f t="shared" si="18"/>
        <v>596395</v>
      </c>
      <c r="S25" s="147">
        <f t="shared" si="5"/>
        <v>72557</v>
      </c>
      <c r="T25" s="144">
        <f t="shared" si="21"/>
        <v>668952</v>
      </c>
      <c r="U25" s="135">
        <v>283960</v>
      </c>
      <c r="V25" s="126">
        <f t="shared" si="6"/>
        <v>1121</v>
      </c>
      <c r="W25" s="135">
        <v>285081</v>
      </c>
      <c r="X25" s="127">
        <v>384992</v>
      </c>
      <c r="Y25" s="126">
        <f t="shared" si="7"/>
        <v>0</v>
      </c>
      <c r="Z25" s="127">
        <v>384992</v>
      </c>
      <c r="AA25" s="144">
        <f t="shared" si="19"/>
        <v>668952</v>
      </c>
      <c r="AB25" s="147">
        <f t="shared" si="10"/>
        <v>1121</v>
      </c>
      <c r="AC25" s="144">
        <f t="shared" si="20"/>
        <v>670073</v>
      </c>
    </row>
    <row r="26" spans="1:29" ht="32.25">
      <c r="A26" s="124" t="s">
        <v>51</v>
      </c>
      <c r="B26" s="173" t="s">
        <v>52</v>
      </c>
      <c r="C26" s="135">
        <v>0</v>
      </c>
      <c r="D26" s="126">
        <f>E26-C26</f>
        <v>0</v>
      </c>
      <c r="E26" s="135">
        <v>0</v>
      </c>
      <c r="F26" s="127">
        <v>0</v>
      </c>
      <c r="G26" s="126">
        <f>H26-F26</f>
        <v>0</v>
      </c>
      <c r="H26" s="127">
        <v>0</v>
      </c>
      <c r="I26" s="144">
        <f>C26+F26</f>
        <v>0</v>
      </c>
      <c r="J26" s="147">
        <f>D26+G26</f>
        <v>0</v>
      </c>
      <c r="K26" s="144">
        <f>E26+H26</f>
        <v>0</v>
      </c>
      <c r="L26" s="135">
        <v>0</v>
      </c>
      <c r="M26" s="126">
        <f t="shared" si="0"/>
        <v>0</v>
      </c>
      <c r="N26" s="135">
        <v>0</v>
      </c>
      <c r="O26" s="127">
        <v>0</v>
      </c>
      <c r="P26" s="126">
        <f t="shared" si="4"/>
        <v>0</v>
      </c>
      <c r="Q26" s="127">
        <v>0</v>
      </c>
      <c r="R26" s="144">
        <f t="shared" si="18"/>
        <v>0</v>
      </c>
      <c r="S26" s="147">
        <f t="shared" si="5"/>
        <v>0</v>
      </c>
      <c r="T26" s="144">
        <f t="shared" si="21"/>
        <v>0</v>
      </c>
      <c r="U26" s="135">
        <v>0</v>
      </c>
      <c r="V26" s="126">
        <f t="shared" si="6"/>
        <v>0</v>
      </c>
      <c r="W26" s="135">
        <v>0</v>
      </c>
      <c r="X26" s="127">
        <v>0</v>
      </c>
      <c r="Y26" s="126">
        <f t="shared" si="7"/>
        <v>0</v>
      </c>
      <c r="Z26" s="127"/>
      <c r="AA26" s="144">
        <f t="shared" si="19"/>
        <v>0</v>
      </c>
      <c r="AB26" s="147">
        <f t="shared" si="10"/>
        <v>0</v>
      </c>
      <c r="AC26" s="144">
        <f t="shared" si="20"/>
        <v>0</v>
      </c>
    </row>
    <row r="27" spans="1:29" ht="32.25">
      <c r="A27" s="124" t="s">
        <v>53</v>
      </c>
      <c r="B27" s="129" t="s">
        <v>54</v>
      </c>
      <c r="C27" s="135">
        <v>0</v>
      </c>
      <c r="D27" s="126">
        <f t="shared" si="1"/>
        <v>0</v>
      </c>
      <c r="E27" s="135">
        <v>0</v>
      </c>
      <c r="F27" s="127">
        <v>0</v>
      </c>
      <c r="G27" s="126">
        <f t="shared" si="2"/>
        <v>0</v>
      </c>
      <c r="H27" s="127">
        <v>0</v>
      </c>
      <c r="I27" s="144">
        <f t="shared" si="17"/>
        <v>0</v>
      </c>
      <c r="J27" s="147">
        <f t="shared" si="3"/>
        <v>0</v>
      </c>
      <c r="K27" s="144">
        <f t="shared" si="13"/>
        <v>0</v>
      </c>
      <c r="L27" s="135">
        <v>0</v>
      </c>
      <c r="M27" s="126">
        <f t="shared" si="0"/>
        <v>0</v>
      </c>
      <c r="N27" s="135">
        <v>0</v>
      </c>
      <c r="O27" s="127">
        <v>0</v>
      </c>
      <c r="P27" s="126">
        <f t="shared" si="4"/>
        <v>0</v>
      </c>
      <c r="Q27" s="127">
        <v>0</v>
      </c>
      <c r="R27" s="144">
        <f t="shared" si="18"/>
        <v>0</v>
      </c>
      <c r="S27" s="147">
        <f t="shared" si="5"/>
        <v>0</v>
      </c>
      <c r="T27" s="144">
        <f t="shared" si="21"/>
        <v>0</v>
      </c>
      <c r="U27" s="135">
        <v>0</v>
      </c>
      <c r="V27" s="126">
        <f t="shared" si="6"/>
        <v>0</v>
      </c>
      <c r="W27" s="135"/>
      <c r="X27" s="127">
        <v>0</v>
      </c>
      <c r="Y27" s="126">
        <f t="shared" si="7"/>
        <v>0</v>
      </c>
      <c r="Z27" s="127">
        <v>0</v>
      </c>
      <c r="AA27" s="144">
        <f t="shared" si="19"/>
        <v>0</v>
      </c>
      <c r="AB27" s="147">
        <f t="shared" si="10"/>
        <v>0</v>
      </c>
      <c r="AC27" s="144">
        <f t="shared" si="20"/>
        <v>0</v>
      </c>
    </row>
    <row r="28" spans="1:29" ht="26.25" customHeight="1">
      <c r="A28" s="218" t="s">
        <v>23</v>
      </c>
      <c r="B28" s="219"/>
      <c r="C28" s="136">
        <f>C8-C12</f>
        <v>-92497</v>
      </c>
      <c r="D28" s="126">
        <f t="shared" si="1"/>
        <v>0</v>
      </c>
      <c r="E28" s="136">
        <f>E8-E12</f>
        <v>-92497</v>
      </c>
      <c r="F28" s="128">
        <f>F8-F12</f>
        <v>-213746</v>
      </c>
      <c r="G28" s="126">
        <f t="shared" si="2"/>
        <v>-298643</v>
      </c>
      <c r="H28" s="128">
        <f>H8-H12</f>
        <v>-512389</v>
      </c>
      <c r="I28" s="145">
        <f>I8-I12</f>
        <v>-306243</v>
      </c>
      <c r="J28" s="147">
        <f t="shared" si="3"/>
        <v>-298643</v>
      </c>
      <c r="K28" s="145">
        <f t="shared" ref="K28:K33" si="22">E28+H28</f>
        <v>-604886</v>
      </c>
      <c r="L28" s="136">
        <f>L8-L12</f>
        <v>-92497</v>
      </c>
      <c r="M28" s="126">
        <f t="shared" si="0"/>
        <v>-61370</v>
      </c>
      <c r="N28" s="136">
        <f>N8-N12</f>
        <v>-153867</v>
      </c>
      <c r="O28" s="128">
        <f>O8-O12</f>
        <v>-512389</v>
      </c>
      <c r="P28" s="126">
        <f t="shared" si="4"/>
        <v>41658</v>
      </c>
      <c r="Q28" s="128">
        <f>Q8-Q12</f>
        <v>-470731</v>
      </c>
      <c r="R28" s="145">
        <f>R8-R12</f>
        <v>-604886</v>
      </c>
      <c r="S28" s="147">
        <f t="shared" si="5"/>
        <v>-19712</v>
      </c>
      <c r="T28" s="145">
        <f t="shared" ref="T28:T31" si="23">N28+Q28</f>
        <v>-624598</v>
      </c>
      <c r="U28" s="136">
        <f>U8-U12</f>
        <v>-153867</v>
      </c>
      <c r="V28" s="126">
        <f t="shared" si="6"/>
        <v>0</v>
      </c>
      <c r="W28" s="136">
        <f>W8-W12</f>
        <v>-153867</v>
      </c>
      <c r="X28" s="128">
        <f>X8-X12</f>
        <v>-470731</v>
      </c>
      <c r="Y28" s="126">
        <f t="shared" si="7"/>
        <v>112200</v>
      </c>
      <c r="Z28" s="128">
        <f>Z8-Z12</f>
        <v>-358531</v>
      </c>
      <c r="AA28" s="145">
        <f>AA8-AA12</f>
        <v>-624598</v>
      </c>
      <c r="AB28" s="147">
        <f>V28+Y28</f>
        <v>112200</v>
      </c>
      <c r="AC28" s="145">
        <f t="shared" si="20"/>
        <v>-512398</v>
      </c>
    </row>
    <row r="29" spans="1:29" ht="12.75" customHeight="1">
      <c r="A29" s="216" t="s">
        <v>19</v>
      </c>
      <c r="B29" s="217"/>
      <c r="C29" s="136">
        <f>C32-C33+C31</f>
        <v>92497</v>
      </c>
      <c r="D29" s="126">
        <f t="shared" si="1"/>
        <v>0</v>
      </c>
      <c r="E29" s="136">
        <f>E32-E33+E31</f>
        <v>92497</v>
      </c>
      <c r="F29" s="128">
        <f>F32-F33+F31</f>
        <v>213746</v>
      </c>
      <c r="G29" s="126">
        <f t="shared" si="2"/>
        <v>298643</v>
      </c>
      <c r="H29" s="128">
        <f>H32-H33+H31</f>
        <v>512389</v>
      </c>
      <c r="I29" s="145">
        <f>C29+F29</f>
        <v>306243</v>
      </c>
      <c r="J29" s="147">
        <f t="shared" si="3"/>
        <v>298643</v>
      </c>
      <c r="K29" s="145">
        <f t="shared" si="22"/>
        <v>604886</v>
      </c>
      <c r="L29" s="136">
        <f>L32-L33+L31</f>
        <v>92497</v>
      </c>
      <c r="M29" s="126">
        <f t="shared" si="0"/>
        <v>61370</v>
      </c>
      <c r="N29" s="136">
        <f>N32-N33+N31</f>
        <v>153867</v>
      </c>
      <c r="O29" s="128">
        <f>O32-O33+O31</f>
        <v>512389</v>
      </c>
      <c r="P29" s="126">
        <f t="shared" si="4"/>
        <v>-41658</v>
      </c>
      <c r="Q29" s="128">
        <f>Q32-Q33+Q31</f>
        <v>470731</v>
      </c>
      <c r="R29" s="145">
        <f>L29+O29</f>
        <v>604886</v>
      </c>
      <c r="S29" s="147">
        <f t="shared" si="5"/>
        <v>19712</v>
      </c>
      <c r="T29" s="145">
        <f t="shared" si="23"/>
        <v>624598</v>
      </c>
      <c r="U29" s="136">
        <f>U32-U33+U31</f>
        <v>153867</v>
      </c>
      <c r="V29" s="126">
        <f t="shared" si="6"/>
        <v>0</v>
      </c>
      <c r="W29" s="136">
        <f>W32-W33+W31</f>
        <v>153867</v>
      </c>
      <c r="X29" s="128">
        <f>X32-X33+X31</f>
        <v>470731</v>
      </c>
      <c r="Y29" s="126">
        <f t="shared" si="7"/>
        <v>-112200</v>
      </c>
      <c r="Z29" s="128">
        <f>Z32-Z33+Z31</f>
        <v>358531</v>
      </c>
      <c r="AA29" s="145">
        <f>U29+X29</f>
        <v>624598</v>
      </c>
      <c r="AB29" s="147">
        <f t="shared" si="10"/>
        <v>-112200</v>
      </c>
      <c r="AC29" s="145">
        <f t="shared" si="20"/>
        <v>512398</v>
      </c>
    </row>
    <row r="30" spans="1:29" ht="12.75" customHeight="1">
      <c r="A30" s="210" t="s">
        <v>63</v>
      </c>
      <c r="B30" s="211"/>
      <c r="C30" s="136">
        <v>0</v>
      </c>
      <c r="D30" s="126">
        <f t="shared" si="1"/>
        <v>0</v>
      </c>
      <c r="E30" s="136">
        <v>0</v>
      </c>
      <c r="F30" s="128">
        <v>0</v>
      </c>
      <c r="G30" s="126">
        <f t="shared" si="2"/>
        <v>0</v>
      </c>
      <c r="H30" s="128">
        <v>0</v>
      </c>
      <c r="I30" s="145">
        <f>C30+F30</f>
        <v>0</v>
      </c>
      <c r="J30" s="147">
        <f t="shared" si="3"/>
        <v>0</v>
      </c>
      <c r="K30" s="145">
        <f t="shared" si="22"/>
        <v>0</v>
      </c>
      <c r="L30" s="136">
        <v>0</v>
      </c>
      <c r="M30" s="126">
        <f t="shared" si="0"/>
        <v>0</v>
      </c>
      <c r="N30" s="136">
        <v>0</v>
      </c>
      <c r="O30" s="128">
        <v>0</v>
      </c>
      <c r="P30" s="126">
        <f t="shared" si="4"/>
        <v>0</v>
      </c>
      <c r="Q30" s="128">
        <v>0</v>
      </c>
      <c r="R30" s="145">
        <f>L30+O30</f>
        <v>0</v>
      </c>
      <c r="S30" s="147">
        <f t="shared" si="5"/>
        <v>0</v>
      </c>
      <c r="T30" s="145">
        <f t="shared" si="23"/>
        <v>0</v>
      </c>
      <c r="U30" s="136">
        <v>0</v>
      </c>
      <c r="V30" s="126">
        <f t="shared" si="6"/>
        <v>0</v>
      </c>
      <c r="W30" s="136">
        <v>0</v>
      </c>
      <c r="X30" s="128">
        <v>0</v>
      </c>
      <c r="Y30" s="126">
        <f t="shared" si="7"/>
        <v>0</v>
      </c>
      <c r="Z30" s="128">
        <v>0</v>
      </c>
      <c r="AA30" s="145">
        <f>U30+X30</f>
        <v>0</v>
      </c>
      <c r="AB30" s="147">
        <f t="shared" si="10"/>
        <v>0</v>
      </c>
      <c r="AC30" s="145">
        <f t="shared" si="20"/>
        <v>0</v>
      </c>
    </row>
    <row r="31" spans="1:29" ht="12.75" customHeight="1">
      <c r="A31" s="212" t="s">
        <v>64</v>
      </c>
      <c r="B31" s="213"/>
      <c r="C31" s="136">
        <v>0</v>
      </c>
      <c r="D31" s="126">
        <f t="shared" si="1"/>
        <v>0</v>
      </c>
      <c r="E31" s="136">
        <v>0</v>
      </c>
      <c r="F31" s="128">
        <v>-7400</v>
      </c>
      <c r="G31" s="126">
        <f t="shared" si="2"/>
        <v>0</v>
      </c>
      <c r="H31" s="128">
        <v>-7400</v>
      </c>
      <c r="I31" s="145">
        <f>SUM(C31:F31)</f>
        <v>-7400</v>
      </c>
      <c r="J31" s="147">
        <f t="shared" si="3"/>
        <v>0</v>
      </c>
      <c r="K31" s="145">
        <f t="shared" si="22"/>
        <v>-7400</v>
      </c>
      <c r="L31" s="136">
        <v>0</v>
      </c>
      <c r="M31" s="126">
        <f t="shared" si="0"/>
        <v>0</v>
      </c>
      <c r="N31" s="136">
        <v>0</v>
      </c>
      <c r="O31" s="128">
        <v>-7400</v>
      </c>
      <c r="P31" s="126">
        <f t="shared" si="4"/>
        <v>0</v>
      </c>
      <c r="Q31" s="128">
        <v>-7400</v>
      </c>
      <c r="R31" s="145">
        <f>SUM(L31:O31)</f>
        <v>-7400</v>
      </c>
      <c r="S31" s="147">
        <f t="shared" si="5"/>
        <v>0</v>
      </c>
      <c r="T31" s="145">
        <f t="shared" si="23"/>
        <v>-7400</v>
      </c>
      <c r="U31" s="136">
        <v>0</v>
      </c>
      <c r="V31" s="126">
        <f t="shared" si="6"/>
        <v>0</v>
      </c>
      <c r="W31" s="136">
        <v>0</v>
      </c>
      <c r="X31" s="128">
        <v>-7400</v>
      </c>
      <c r="Y31" s="126">
        <f t="shared" si="7"/>
        <v>-21040</v>
      </c>
      <c r="Z31" s="128">
        <v>-28440</v>
      </c>
      <c r="AA31" s="145">
        <f>SUM(U31:X31)</f>
        <v>-7400</v>
      </c>
      <c r="AB31" s="147">
        <f t="shared" si="10"/>
        <v>-21040</v>
      </c>
      <c r="AC31" s="145">
        <f t="shared" si="20"/>
        <v>-28440</v>
      </c>
    </row>
    <row r="32" spans="1:29">
      <c r="A32" s="210" t="s">
        <v>60</v>
      </c>
      <c r="B32" s="211"/>
      <c r="C32" s="135">
        <v>189587</v>
      </c>
      <c r="D32" s="126">
        <f t="shared" si="1"/>
        <v>0</v>
      </c>
      <c r="E32" s="135">
        <v>189587</v>
      </c>
      <c r="F32" s="127">
        <v>685177</v>
      </c>
      <c r="G32" s="126">
        <f t="shared" si="2"/>
        <v>0</v>
      </c>
      <c r="H32" s="127">
        <v>685177</v>
      </c>
      <c r="I32" s="144">
        <f>C32+F32</f>
        <v>874764</v>
      </c>
      <c r="J32" s="147">
        <f t="shared" si="3"/>
        <v>0</v>
      </c>
      <c r="K32" s="144">
        <f t="shared" si="22"/>
        <v>874764</v>
      </c>
      <c r="L32" s="135">
        <v>189587</v>
      </c>
      <c r="M32" s="126">
        <f t="shared" si="0"/>
        <v>0</v>
      </c>
      <c r="N32" s="135">
        <v>189587</v>
      </c>
      <c r="O32" s="127">
        <v>685177</v>
      </c>
      <c r="P32" s="126">
        <f>Q32-O32</f>
        <v>0</v>
      </c>
      <c r="Q32" s="127">
        <v>685177</v>
      </c>
      <c r="R32" s="144">
        <f>L32+O32</f>
        <v>874764</v>
      </c>
      <c r="S32" s="147">
        <f t="shared" si="5"/>
        <v>0</v>
      </c>
      <c r="T32" s="144">
        <f>N32+Q32</f>
        <v>874764</v>
      </c>
      <c r="U32" s="135">
        <v>189587</v>
      </c>
      <c r="V32" s="126">
        <f t="shared" si="6"/>
        <v>0</v>
      </c>
      <c r="W32" s="135">
        <v>189587</v>
      </c>
      <c r="X32" s="127">
        <v>685177</v>
      </c>
      <c r="Y32" s="126">
        <f t="shared" si="7"/>
        <v>0</v>
      </c>
      <c r="Z32" s="127">
        <v>685177</v>
      </c>
      <c r="AA32" s="144">
        <f>U32+X32</f>
        <v>874764</v>
      </c>
      <c r="AB32" s="147">
        <f t="shared" si="10"/>
        <v>0</v>
      </c>
      <c r="AC32" s="144">
        <f t="shared" si="20"/>
        <v>874764</v>
      </c>
    </row>
    <row r="33" spans="1:29">
      <c r="A33" s="210" t="s">
        <v>61</v>
      </c>
      <c r="B33" s="211"/>
      <c r="C33" s="135">
        <v>97090</v>
      </c>
      <c r="D33" s="126">
        <f t="shared" si="1"/>
        <v>0</v>
      </c>
      <c r="E33" s="135">
        <v>97090</v>
      </c>
      <c r="F33" s="127">
        <v>464031</v>
      </c>
      <c r="G33" s="126">
        <f>-308971+10328</f>
        <v>-298643</v>
      </c>
      <c r="H33" s="127">
        <f>SUM(F33:G33)</f>
        <v>165388</v>
      </c>
      <c r="I33" s="144">
        <f>C33+F33</f>
        <v>561121</v>
      </c>
      <c r="J33" s="147">
        <f t="shared" si="3"/>
        <v>-298643</v>
      </c>
      <c r="K33" s="144">
        <f t="shared" si="22"/>
        <v>262478</v>
      </c>
      <c r="L33" s="135">
        <v>97090</v>
      </c>
      <c r="M33" s="126">
        <f>N33-L33</f>
        <v>-61370</v>
      </c>
      <c r="N33" s="135">
        <v>35720</v>
      </c>
      <c r="O33" s="127">
        <v>165388</v>
      </c>
      <c r="P33" s="126">
        <f>Q33-O33</f>
        <v>41658</v>
      </c>
      <c r="Q33" s="127">
        <v>207046</v>
      </c>
      <c r="R33" s="144">
        <f>L33+O33</f>
        <v>262478</v>
      </c>
      <c r="S33" s="147">
        <f>M33+P33</f>
        <v>-19712</v>
      </c>
      <c r="T33" s="144">
        <f>N33+Q33</f>
        <v>242766</v>
      </c>
      <c r="U33" s="135">
        <v>35720</v>
      </c>
      <c r="V33" s="126">
        <f t="shared" si="6"/>
        <v>0</v>
      </c>
      <c r="W33" s="135">
        <v>35720</v>
      </c>
      <c r="X33" s="127">
        <v>207046</v>
      </c>
      <c r="Y33" s="126">
        <f t="shared" si="7"/>
        <v>91160</v>
      </c>
      <c r="Z33" s="127">
        <v>298206</v>
      </c>
      <c r="AA33" s="144">
        <f>U33+X33</f>
        <v>242766</v>
      </c>
      <c r="AB33" s="147">
        <f t="shared" si="10"/>
        <v>91160</v>
      </c>
      <c r="AC33" s="144">
        <f t="shared" si="20"/>
        <v>333926</v>
      </c>
    </row>
    <row r="34" spans="1:29" ht="6.75" customHeight="1">
      <c r="B34" s="130"/>
      <c r="C34" s="130"/>
      <c r="D34" s="130"/>
      <c r="E34" s="130"/>
      <c r="F34" s="130"/>
      <c r="G34" s="130"/>
      <c r="H34" s="130"/>
    </row>
    <row r="35" spans="1:29" ht="15.75">
      <c r="B35" s="200" t="s">
        <v>128</v>
      </c>
      <c r="C35" s="201" t="s">
        <v>129</v>
      </c>
      <c r="D35" s="131"/>
      <c r="E35" s="131"/>
      <c r="F35" s="131"/>
      <c r="G35" s="131"/>
      <c r="H35" s="131"/>
      <c r="L35" s="201" t="s">
        <v>129</v>
      </c>
      <c r="U35" s="201" t="s">
        <v>129</v>
      </c>
    </row>
    <row r="36" spans="1:29" ht="13.5" customHeight="1">
      <c r="B36" s="207" t="s">
        <v>130</v>
      </c>
      <c r="C36" s="20"/>
      <c r="D36" s="132"/>
      <c r="E36" s="132"/>
      <c r="F36" s="132"/>
      <c r="G36" s="132"/>
      <c r="H36" s="132"/>
    </row>
    <row r="37" spans="1:29">
      <c r="B37" s="132"/>
      <c r="C37" s="132"/>
      <c r="D37" s="132"/>
      <c r="E37" s="132"/>
      <c r="F37" s="132"/>
      <c r="G37" s="132"/>
      <c r="H37" s="132"/>
    </row>
    <row r="38" spans="1:29">
      <c r="B38" s="132"/>
      <c r="C38" s="132"/>
      <c r="D38" s="132"/>
      <c r="E38" s="132"/>
      <c r="F38" s="132"/>
      <c r="G38" s="132"/>
      <c r="H38" s="132"/>
    </row>
  </sheetData>
  <mergeCells count="10">
    <mergeCell ref="A30:B30"/>
    <mergeCell ref="A31:B31"/>
    <mergeCell ref="A32:B32"/>
    <mergeCell ref="A33:B33"/>
    <mergeCell ref="A7:B7"/>
    <mergeCell ref="A8:B8"/>
    <mergeCell ref="A12:B12"/>
    <mergeCell ref="A20:B20"/>
    <mergeCell ref="A28:B28"/>
    <mergeCell ref="A29:B29"/>
  </mergeCells>
  <pageMargins left="0.74803149606299213" right="0.74803149606299213" top="0.19685039370078741" bottom="0.19685039370078741" header="0.11811023622047245" footer="0.11811023622047245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pane xSplit="2" ySplit="9" topLeftCell="C10" activePane="bottomRight" state="frozen"/>
      <selection activeCell="T37" sqref="T37"/>
      <selection pane="topRight" activeCell="T37" sqref="T37"/>
      <selection pane="bottomLeft" activeCell="T37" sqref="T37"/>
      <selection pane="bottomRight" activeCell="M32" sqref="M32"/>
    </sheetView>
  </sheetViews>
  <sheetFormatPr defaultRowHeight="12.75"/>
  <cols>
    <col min="1" max="1" width="10" style="68" customWidth="1"/>
    <col min="2" max="2" width="43.7109375" style="68" customWidth="1"/>
    <col min="3" max="3" width="12.140625" style="68" hidden="1" customWidth="1"/>
    <col min="4" max="4" width="13.28515625" style="68" hidden="1" customWidth="1"/>
    <col min="5" max="6" width="12.140625" style="68" hidden="1" customWidth="1"/>
    <col min="7" max="7" width="13.28515625" style="68" hidden="1" customWidth="1"/>
    <col min="8" max="8" width="12.140625" style="68" hidden="1" customWidth="1"/>
    <col min="9" max="11" width="12.85546875" style="68" customWidth="1"/>
    <col min="12" max="16384" width="9.140625" style="68"/>
  </cols>
  <sheetData>
    <row r="1" spans="1:11" ht="12.75" customHeight="1">
      <c r="E1" s="111" t="s">
        <v>101</v>
      </c>
      <c r="H1" s="111" t="s">
        <v>101</v>
      </c>
      <c r="K1" s="111" t="s">
        <v>101</v>
      </c>
    </row>
    <row r="2" spans="1:11" ht="12.75" customHeight="1">
      <c r="E2" s="1" t="s">
        <v>114</v>
      </c>
      <c r="H2" s="1" t="s">
        <v>136</v>
      </c>
      <c r="K2" s="1" t="s">
        <v>138</v>
      </c>
    </row>
    <row r="3" spans="1:11" ht="12.75" customHeight="1">
      <c r="E3" s="1" t="s">
        <v>112</v>
      </c>
      <c r="H3" s="1" t="s">
        <v>107</v>
      </c>
      <c r="K3" s="1" t="s">
        <v>137</v>
      </c>
    </row>
    <row r="4" spans="1:11" ht="12.75" customHeight="1">
      <c r="E4" s="69"/>
    </row>
    <row r="5" spans="1:11" ht="18.75">
      <c r="B5" s="112" t="s">
        <v>21</v>
      </c>
    </row>
    <row r="6" spans="1:11" ht="15.75">
      <c r="B6" s="113" t="s">
        <v>123</v>
      </c>
    </row>
    <row r="7" spans="1:11">
      <c r="B7" s="2" t="s">
        <v>139</v>
      </c>
    </row>
    <row r="8" spans="1:11">
      <c r="B8" s="2"/>
    </row>
    <row r="9" spans="1:11" ht="47.25" customHeight="1">
      <c r="A9" s="221"/>
      <c r="B9" s="222"/>
      <c r="C9" s="148" t="s">
        <v>121</v>
      </c>
      <c r="D9" s="35" t="s">
        <v>22</v>
      </c>
      <c r="E9" s="149" t="s">
        <v>122</v>
      </c>
      <c r="F9" s="148" t="s">
        <v>122</v>
      </c>
      <c r="G9" s="35" t="s">
        <v>22</v>
      </c>
      <c r="H9" s="149" t="s">
        <v>131</v>
      </c>
      <c r="I9" s="208" t="s">
        <v>131</v>
      </c>
      <c r="J9" s="35" t="s">
        <v>22</v>
      </c>
      <c r="K9" s="175" t="s">
        <v>143</v>
      </c>
    </row>
    <row r="10" spans="1:11" ht="15.75">
      <c r="A10" s="223" t="s">
        <v>17</v>
      </c>
      <c r="B10" s="224"/>
      <c r="C10" s="114">
        <f t="shared" ref="C10:J10" si="0">SUM(C12:C13)</f>
        <v>0</v>
      </c>
      <c r="D10" s="70">
        <f t="shared" si="0"/>
        <v>4693</v>
      </c>
      <c r="E10" s="150">
        <f t="shared" si="0"/>
        <v>4693</v>
      </c>
      <c r="F10" s="114">
        <f t="shared" ref="F10" si="1">SUM(F12:F13)</f>
        <v>4693</v>
      </c>
      <c r="G10" s="70">
        <f>SUM(G11:G13)</f>
        <v>12817</v>
      </c>
      <c r="H10" s="150">
        <f>SUM(H11:H13)</f>
        <v>17510</v>
      </c>
      <c r="I10" s="114">
        <f>SUM(I11:I13)</f>
        <v>17510</v>
      </c>
      <c r="J10" s="70">
        <f t="shared" si="0"/>
        <v>2425</v>
      </c>
      <c r="K10" s="150">
        <f>SUM(K11:K13)</f>
        <v>19935</v>
      </c>
    </row>
    <row r="11" spans="1:11" ht="26.25">
      <c r="A11" s="115" t="s">
        <v>110</v>
      </c>
      <c r="B11" s="116" t="s">
        <v>111</v>
      </c>
      <c r="C11" s="117">
        <v>0</v>
      </c>
      <c r="D11" s="70"/>
      <c r="E11" s="151">
        <v>0</v>
      </c>
      <c r="F11" s="117">
        <v>0</v>
      </c>
      <c r="G11" s="71">
        <f>H11-F11</f>
        <v>0</v>
      </c>
      <c r="H11" s="151">
        <v>0</v>
      </c>
      <c r="I11" s="117">
        <v>0</v>
      </c>
      <c r="J11" s="71">
        <f>K11-I11</f>
        <v>0</v>
      </c>
      <c r="K11" s="151"/>
    </row>
    <row r="12" spans="1:11" ht="29.25" customHeight="1">
      <c r="A12" s="115" t="s">
        <v>102</v>
      </c>
      <c r="B12" s="116" t="s">
        <v>32</v>
      </c>
      <c r="C12" s="117">
        <v>0</v>
      </c>
      <c r="D12" s="71">
        <f>E12-C12</f>
        <v>4645</v>
      </c>
      <c r="E12" s="151">
        <v>4645</v>
      </c>
      <c r="F12" s="117">
        <v>4645</v>
      </c>
      <c r="G12" s="71">
        <f>H12-F12</f>
        <v>11571</v>
      </c>
      <c r="H12" s="151">
        <v>16216</v>
      </c>
      <c r="I12" s="117">
        <v>16216</v>
      </c>
      <c r="J12" s="71">
        <f>K12-I12</f>
        <v>1311</v>
      </c>
      <c r="K12" s="151">
        <v>17527</v>
      </c>
    </row>
    <row r="13" spans="1:11" ht="24.75" customHeight="1">
      <c r="A13" s="115" t="s">
        <v>103</v>
      </c>
      <c r="B13" s="116" t="s">
        <v>33</v>
      </c>
      <c r="C13" s="117">
        <v>0</v>
      </c>
      <c r="D13" s="71">
        <f>E13-C13</f>
        <v>48</v>
      </c>
      <c r="E13" s="151">
        <v>48</v>
      </c>
      <c r="F13" s="117">
        <v>48</v>
      </c>
      <c r="G13" s="71">
        <f>H13-F13</f>
        <v>1246</v>
      </c>
      <c r="H13" s="151">
        <v>1294</v>
      </c>
      <c r="I13" s="117">
        <v>1294</v>
      </c>
      <c r="J13" s="71">
        <f>K13-I13</f>
        <v>1114</v>
      </c>
      <c r="K13" s="151">
        <v>2408</v>
      </c>
    </row>
    <row r="14" spans="1:11" ht="15.75">
      <c r="A14" s="223" t="s">
        <v>99</v>
      </c>
      <c r="B14" s="224"/>
      <c r="C14" s="114">
        <f t="shared" ref="C14:H14" si="2">SUM(C15:C20)</f>
        <v>46031</v>
      </c>
      <c r="D14" s="70">
        <f t="shared" si="2"/>
        <v>2648</v>
      </c>
      <c r="E14" s="150">
        <f t="shared" si="2"/>
        <v>48679</v>
      </c>
      <c r="F14" s="114">
        <f t="shared" ref="F14" si="3">SUM(F15:F20)</f>
        <v>48679</v>
      </c>
      <c r="G14" s="70">
        <f t="shared" si="2"/>
        <v>12306</v>
      </c>
      <c r="H14" s="150">
        <f t="shared" si="2"/>
        <v>60985</v>
      </c>
      <c r="I14" s="114">
        <f t="shared" ref="I14" si="4">SUM(I15:I20)</f>
        <v>60985</v>
      </c>
      <c r="J14" s="70">
        <f>SUM(J15:J20)</f>
        <v>2345</v>
      </c>
      <c r="K14" s="150">
        <f>SUM(K15:K20)</f>
        <v>63330</v>
      </c>
    </row>
    <row r="15" spans="1:11">
      <c r="A15" s="115" t="s">
        <v>34</v>
      </c>
      <c r="B15" s="119" t="s">
        <v>8</v>
      </c>
      <c r="C15" s="117">
        <v>12</v>
      </c>
      <c r="D15" s="71">
        <f>E15-C15</f>
        <v>0</v>
      </c>
      <c r="E15" s="151">
        <v>12</v>
      </c>
      <c r="F15" s="117">
        <v>12</v>
      </c>
      <c r="G15" s="71">
        <f t="shared" ref="G15:G20" si="5">H15-F15</f>
        <v>0</v>
      </c>
      <c r="H15" s="151">
        <v>12</v>
      </c>
      <c r="I15" s="117">
        <v>12</v>
      </c>
      <c r="J15" s="71">
        <f t="shared" ref="J15:J20" si="6">K15-I15</f>
        <v>0</v>
      </c>
      <c r="K15" s="151">
        <v>12</v>
      </c>
    </row>
    <row r="16" spans="1:11">
      <c r="A16" s="115" t="s">
        <v>58</v>
      </c>
      <c r="B16" s="119" t="s">
        <v>10</v>
      </c>
      <c r="C16" s="117">
        <v>531</v>
      </c>
      <c r="D16" s="71">
        <f>E16-C16</f>
        <v>0</v>
      </c>
      <c r="E16" s="151">
        <v>531</v>
      </c>
      <c r="F16" s="117">
        <v>531</v>
      </c>
      <c r="G16" s="71">
        <f t="shared" si="5"/>
        <v>1170</v>
      </c>
      <c r="H16" s="151">
        <v>1701</v>
      </c>
      <c r="I16" s="117">
        <v>1701</v>
      </c>
      <c r="J16" s="71">
        <f t="shared" si="6"/>
        <v>59</v>
      </c>
      <c r="K16" s="151">
        <v>1760</v>
      </c>
    </row>
    <row r="17" spans="1:11">
      <c r="A17" s="115" t="s">
        <v>35</v>
      </c>
      <c r="B17" s="119" t="s">
        <v>36</v>
      </c>
      <c r="C17" s="117">
        <v>463</v>
      </c>
      <c r="D17" s="71">
        <f t="shared" ref="D17:D27" si="7">E17-C17</f>
        <v>0</v>
      </c>
      <c r="E17" s="151">
        <v>463</v>
      </c>
      <c r="F17" s="117">
        <v>463</v>
      </c>
      <c r="G17" s="71">
        <f t="shared" si="5"/>
        <v>0</v>
      </c>
      <c r="H17" s="151">
        <v>463</v>
      </c>
      <c r="I17" s="117">
        <v>463</v>
      </c>
      <c r="J17" s="71">
        <f t="shared" si="6"/>
        <v>0</v>
      </c>
      <c r="K17" s="151">
        <v>463</v>
      </c>
    </row>
    <row r="18" spans="1:11">
      <c r="A18" s="115" t="s">
        <v>37</v>
      </c>
      <c r="B18" s="119" t="s">
        <v>13</v>
      </c>
      <c r="C18" s="117">
        <v>0</v>
      </c>
      <c r="D18" s="71">
        <f t="shared" si="7"/>
        <v>0</v>
      </c>
      <c r="E18" s="151">
        <v>0</v>
      </c>
      <c r="F18" s="117">
        <v>0</v>
      </c>
      <c r="G18" s="71">
        <f t="shared" si="5"/>
        <v>0</v>
      </c>
      <c r="H18" s="151">
        <v>0</v>
      </c>
      <c r="I18" s="117">
        <v>0</v>
      </c>
      <c r="J18" s="71">
        <f t="shared" si="6"/>
        <v>0</v>
      </c>
      <c r="K18" s="151">
        <v>0</v>
      </c>
    </row>
    <row r="19" spans="1:11">
      <c r="A19" s="115" t="s">
        <v>38</v>
      </c>
      <c r="B19" s="119" t="s">
        <v>14</v>
      </c>
      <c r="C19" s="117">
        <v>1076</v>
      </c>
      <c r="D19" s="71">
        <f t="shared" si="7"/>
        <v>648</v>
      </c>
      <c r="E19" s="151">
        <v>1724</v>
      </c>
      <c r="F19" s="117">
        <v>1724</v>
      </c>
      <c r="G19" s="71">
        <f t="shared" si="5"/>
        <v>236</v>
      </c>
      <c r="H19" s="151">
        <v>1960</v>
      </c>
      <c r="I19" s="117">
        <v>1960</v>
      </c>
      <c r="J19" s="71">
        <f t="shared" si="6"/>
        <v>575</v>
      </c>
      <c r="K19" s="151">
        <v>2535</v>
      </c>
    </row>
    <row r="20" spans="1:11">
      <c r="A20" s="115" t="s">
        <v>29</v>
      </c>
      <c r="B20" s="119" t="s">
        <v>15</v>
      </c>
      <c r="C20" s="117">
        <v>43949</v>
      </c>
      <c r="D20" s="71">
        <f t="shared" si="7"/>
        <v>2000</v>
      </c>
      <c r="E20" s="151">
        <v>45949</v>
      </c>
      <c r="F20" s="117">
        <v>45949</v>
      </c>
      <c r="G20" s="71">
        <f t="shared" si="5"/>
        <v>10900</v>
      </c>
      <c r="H20" s="151">
        <v>56849</v>
      </c>
      <c r="I20" s="117">
        <v>56849</v>
      </c>
      <c r="J20" s="71">
        <f t="shared" si="6"/>
        <v>1711</v>
      </c>
      <c r="K20" s="151">
        <v>58560</v>
      </c>
    </row>
    <row r="21" spans="1:11" ht="15.75">
      <c r="A21" s="225" t="s">
        <v>100</v>
      </c>
      <c r="B21" s="225"/>
      <c r="C21" s="114">
        <f t="shared" ref="C21:H21" si="8">SUM(C22:C27)</f>
        <v>46031</v>
      </c>
      <c r="D21" s="70">
        <f t="shared" si="8"/>
        <v>2648</v>
      </c>
      <c r="E21" s="150">
        <f t="shared" si="8"/>
        <v>48679</v>
      </c>
      <c r="F21" s="114">
        <f t="shared" ref="F21" si="9">SUM(F22:F27)</f>
        <v>48679</v>
      </c>
      <c r="G21" s="70">
        <f t="shared" si="8"/>
        <v>12306</v>
      </c>
      <c r="H21" s="150">
        <f t="shared" si="8"/>
        <v>60985</v>
      </c>
      <c r="I21" s="114">
        <f t="shared" ref="I21" si="10">SUM(I22:I27)</f>
        <v>60985</v>
      </c>
      <c r="J21" s="70">
        <f>SUM(J22:J27)</f>
        <v>2345</v>
      </c>
      <c r="K21" s="150">
        <f>SUM(K22:K27)</f>
        <v>63330</v>
      </c>
    </row>
    <row r="22" spans="1:11">
      <c r="A22" s="115" t="s">
        <v>40</v>
      </c>
      <c r="B22" s="119" t="s">
        <v>41</v>
      </c>
      <c r="C22" s="117">
        <v>0</v>
      </c>
      <c r="D22" s="71">
        <f t="shared" si="7"/>
        <v>600</v>
      </c>
      <c r="E22" s="151">
        <v>600</v>
      </c>
      <c r="F22" s="117">
        <v>600</v>
      </c>
      <c r="G22" s="71">
        <f t="shared" ref="G22:G27" si="11">H22-F22</f>
        <v>28</v>
      </c>
      <c r="H22" s="151">
        <v>628</v>
      </c>
      <c r="I22" s="117">
        <v>628</v>
      </c>
      <c r="J22" s="71">
        <f t="shared" ref="J22:J27" si="12">K22-I22</f>
        <v>0</v>
      </c>
      <c r="K22" s="151">
        <v>628</v>
      </c>
    </row>
    <row r="23" spans="1:11">
      <c r="A23" s="115" t="s">
        <v>42</v>
      </c>
      <c r="B23" s="119" t="s">
        <v>43</v>
      </c>
      <c r="C23" s="117">
        <v>22612</v>
      </c>
      <c r="D23" s="71">
        <f t="shared" si="7"/>
        <v>3273</v>
      </c>
      <c r="E23" s="151">
        <v>25885</v>
      </c>
      <c r="F23" s="117">
        <v>25885</v>
      </c>
      <c r="G23" s="71">
        <f t="shared" si="11"/>
        <v>4669</v>
      </c>
      <c r="H23" s="151">
        <v>30554</v>
      </c>
      <c r="I23" s="117">
        <v>30554</v>
      </c>
      <c r="J23" s="71">
        <f t="shared" si="12"/>
        <v>1261</v>
      </c>
      <c r="K23" s="151">
        <v>31815</v>
      </c>
    </row>
    <row r="24" spans="1:11">
      <c r="A24" s="115" t="s">
        <v>44</v>
      </c>
      <c r="B24" s="119" t="s">
        <v>31</v>
      </c>
      <c r="C24" s="117">
        <v>0</v>
      </c>
      <c r="D24" s="71">
        <f t="shared" si="7"/>
        <v>0</v>
      </c>
      <c r="E24" s="151">
        <v>0</v>
      </c>
      <c r="F24" s="117">
        <v>0</v>
      </c>
      <c r="G24" s="71">
        <f t="shared" si="11"/>
        <v>0</v>
      </c>
      <c r="H24" s="151">
        <v>0</v>
      </c>
      <c r="I24" s="117">
        <v>0</v>
      </c>
      <c r="J24" s="71">
        <f t="shared" si="12"/>
        <v>0</v>
      </c>
      <c r="K24" s="151">
        <v>0</v>
      </c>
    </row>
    <row r="25" spans="1:11">
      <c r="A25" s="115" t="s">
        <v>47</v>
      </c>
      <c r="B25" s="119" t="s">
        <v>48</v>
      </c>
      <c r="C25" s="117">
        <v>20495</v>
      </c>
      <c r="D25" s="71">
        <f t="shared" si="7"/>
        <v>-1225</v>
      </c>
      <c r="E25" s="151">
        <v>19270</v>
      </c>
      <c r="F25" s="117">
        <v>19270</v>
      </c>
      <c r="G25" s="71">
        <f t="shared" si="11"/>
        <v>7830</v>
      </c>
      <c r="H25" s="151">
        <v>27100</v>
      </c>
      <c r="I25" s="117">
        <v>27100</v>
      </c>
      <c r="J25" s="71">
        <f t="shared" si="12"/>
        <v>1162</v>
      </c>
      <c r="K25" s="151">
        <v>28262</v>
      </c>
    </row>
    <row r="26" spans="1:11">
      <c r="A26" s="107" t="s">
        <v>49</v>
      </c>
      <c r="B26" s="173" t="s">
        <v>50</v>
      </c>
      <c r="C26" s="117">
        <v>2924</v>
      </c>
      <c r="D26" s="71">
        <f t="shared" si="7"/>
        <v>0</v>
      </c>
      <c r="E26" s="151">
        <v>2924</v>
      </c>
      <c r="F26" s="117">
        <v>2924</v>
      </c>
      <c r="G26" s="71">
        <f t="shared" si="11"/>
        <v>-221</v>
      </c>
      <c r="H26" s="151">
        <v>2703</v>
      </c>
      <c r="I26" s="117">
        <v>2703</v>
      </c>
      <c r="J26" s="71">
        <f t="shared" si="12"/>
        <v>-78</v>
      </c>
      <c r="K26" s="151">
        <v>2625</v>
      </c>
    </row>
    <row r="27" spans="1:11" ht="21.75">
      <c r="A27" s="115" t="s">
        <v>53</v>
      </c>
      <c r="B27" s="119" t="s">
        <v>54</v>
      </c>
      <c r="C27" s="117">
        <v>0</v>
      </c>
      <c r="D27" s="71">
        <f t="shared" si="7"/>
        <v>0</v>
      </c>
      <c r="E27" s="151">
        <v>0</v>
      </c>
      <c r="F27" s="117">
        <v>0</v>
      </c>
      <c r="G27" s="71">
        <f t="shared" si="11"/>
        <v>0</v>
      </c>
      <c r="H27" s="151">
        <v>0</v>
      </c>
      <c r="I27" s="117">
        <v>0</v>
      </c>
      <c r="J27" s="71">
        <f t="shared" si="12"/>
        <v>0</v>
      </c>
      <c r="K27" s="151">
        <v>0</v>
      </c>
    </row>
    <row r="28" spans="1:11" ht="26.25" customHeight="1">
      <c r="A28" s="226" t="s">
        <v>23</v>
      </c>
      <c r="B28" s="227"/>
      <c r="C28" s="118">
        <f t="shared" ref="C28:H28" si="13">C10-C14</f>
        <v>-46031</v>
      </c>
      <c r="D28" s="72">
        <f t="shared" si="13"/>
        <v>2045</v>
      </c>
      <c r="E28" s="152">
        <f t="shared" si="13"/>
        <v>-43986</v>
      </c>
      <c r="F28" s="118">
        <f t="shared" ref="F28" si="14">F10-F14</f>
        <v>-43986</v>
      </c>
      <c r="G28" s="72">
        <f t="shared" si="13"/>
        <v>511</v>
      </c>
      <c r="H28" s="152">
        <f t="shared" si="13"/>
        <v>-43475</v>
      </c>
      <c r="I28" s="118">
        <f t="shared" ref="I28" si="15">I10-I14</f>
        <v>-43475</v>
      </c>
      <c r="J28" s="72">
        <f>J10-J14</f>
        <v>80</v>
      </c>
      <c r="K28" s="152">
        <f>K10-K14</f>
        <v>-43395</v>
      </c>
    </row>
    <row r="29" spans="1:11" ht="12.75" customHeight="1">
      <c r="A29" s="223" t="s">
        <v>19</v>
      </c>
      <c r="B29" s="224"/>
      <c r="C29" s="118">
        <f t="shared" ref="C29:H29" si="16">C30-C31</f>
        <v>46031</v>
      </c>
      <c r="D29" s="72">
        <f t="shared" si="16"/>
        <v>-2045</v>
      </c>
      <c r="E29" s="152">
        <f t="shared" si="16"/>
        <v>43986</v>
      </c>
      <c r="F29" s="118">
        <f t="shared" ref="F29" si="17">F30-F31</f>
        <v>43986</v>
      </c>
      <c r="G29" s="72">
        <f>G30-G31</f>
        <v>-511</v>
      </c>
      <c r="H29" s="152">
        <f t="shared" si="16"/>
        <v>43475</v>
      </c>
      <c r="I29" s="118">
        <f t="shared" ref="I29" si="18">I30-I31</f>
        <v>43475</v>
      </c>
      <c r="J29" s="72">
        <f>J30-J31</f>
        <v>-80</v>
      </c>
      <c r="K29" s="152">
        <f>K30-K31</f>
        <v>43395</v>
      </c>
    </row>
    <row r="30" spans="1:11">
      <c r="A30" s="210" t="s">
        <v>60</v>
      </c>
      <c r="B30" s="211"/>
      <c r="C30" s="117">
        <v>55472</v>
      </c>
      <c r="D30" s="71">
        <f>E30-C30</f>
        <v>0</v>
      </c>
      <c r="E30" s="151">
        <v>55472</v>
      </c>
      <c r="F30" s="117">
        <v>55472</v>
      </c>
      <c r="G30" s="71">
        <f>H30-F30</f>
        <v>0</v>
      </c>
      <c r="H30" s="151">
        <v>55472</v>
      </c>
      <c r="I30" s="117">
        <v>55472</v>
      </c>
      <c r="J30" s="71">
        <f>K30-I30</f>
        <v>0</v>
      </c>
      <c r="K30" s="151">
        <v>55472</v>
      </c>
    </row>
    <row r="31" spans="1:11">
      <c r="A31" s="210" t="s">
        <v>61</v>
      </c>
      <c r="B31" s="211"/>
      <c r="C31" s="117">
        <v>9441</v>
      </c>
      <c r="D31" s="71">
        <f>E31-C31</f>
        <v>2045</v>
      </c>
      <c r="E31" s="151">
        <v>11486</v>
      </c>
      <c r="F31" s="117">
        <v>11486</v>
      </c>
      <c r="G31" s="71">
        <f>H31-F31</f>
        <v>511</v>
      </c>
      <c r="H31" s="151">
        <v>11997</v>
      </c>
      <c r="I31" s="117">
        <v>11997</v>
      </c>
      <c r="J31" s="71">
        <f>K31-I31</f>
        <v>80</v>
      </c>
      <c r="K31" s="151">
        <v>12077</v>
      </c>
    </row>
    <row r="32" spans="1:11">
      <c r="B32" s="73"/>
    </row>
    <row r="33" spans="2:6">
      <c r="B33" s="74"/>
    </row>
    <row r="34" spans="2:6">
      <c r="B34" s="75"/>
    </row>
    <row r="35" spans="2:6">
      <c r="B35" s="75"/>
    </row>
    <row r="36" spans="2:6" ht="15.75">
      <c r="B36" s="200" t="s">
        <v>128</v>
      </c>
      <c r="C36" s="201" t="s">
        <v>129</v>
      </c>
      <c r="F36" s="201" t="s">
        <v>129</v>
      </c>
    </row>
    <row r="37" spans="2:6">
      <c r="B37" s="206" t="s">
        <v>130</v>
      </c>
      <c r="C37" s="20"/>
    </row>
  </sheetData>
  <mergeCells count="8">
    <mergeCell ref="A30:B30"/>
    <mergeCell ref="A31:B31"/>
    <mergeCell ref="A9:B9"/>
    <mergeCell ref="A10:B10"/>
    <mergeCell ref="A14:B14"/>
    <mergeCell ref="A21:B21"/>
    <mergeCell ref="A28:B28"/>
    <mergeCell ref="A29:B29"/>
  </mergeCells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46" sqref="L46"/>
    </sheetView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1_pielikums</vt:lpstr>
      <vt:lpstr>2_pielikums</vt:lpstr>
      <vt:lpstr>3_pielikums</vt:lpstr>
      <vt:lpstr>4_pielikums</vt:lpstr>
      <vt:lpstr>7_pielikums</vt:lpstr>
      <vt:lpstr>8_pielikums</vt:lpstr>
      <vt:lpstr>Sheet1</vt:lpstr>
      <vt:lpstr>Sheet5</vt:lpstr>
      <vt:lpstr>'1_pielikums'!Print_Titles</vt:lpstr>
    </vt:vector>
  </TitlesOfParts>
  <Company>SPP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SPP</dc:creator>
  <cp:lastModifiedBy>Beata Cirmane</cp:lastModifiedBy>
  <cp:lastPrinted>2017-12-15T14:29:54Z</cp:lastPrinted>
  <dcterms:created xsi:type="dcterms:W3CDTF">2009-03-05T11:39:56Z</dcterms:created>
  <dcterms:modified xsi:type="dcterms:W3CDTF">2017-12-20T06:48:55Z</dcterms:modified>
</cp:coreProperties>
</file>