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3885" yWindow="60" windowWidth="12345" windowHeight="12210" tabRatio="335" activeTab="1"/>
  </bookViews>
  <sheets>
    <sheet name="kopt" sheetId="1" r:id="rId1"/>
    <sheet name="kops" sheetId="2" r:id="rId2"/>
    <sheet name="1" sheetId="4" r:id="rId3"/>
    <sheet name="2" sheetId="9" r:id="rId4"/>
    <sheet name="3" sheetId="11" r:id="rId5"/>
    <sheet name="4" sheetId="12" r:id="rId6"/>
    <sheet name="5" sheetId="6" r:id="rId7"/>
    <sheet name="6" sheetId="10" r:id="rId8"/>
  </sheets>
  <definedNames>
    <definedName name="_____xlnm._FilterDatabase_1">'1'!$A$12:$P$85</definedName>
    <definedName name="_____xlnm._FilterDatabase_2" localSheetId="5">#REF!</definedName>
    <definedName name="_____xlnm._FilterDatabase_2" localSheetId="7">'6'!$A$12:$P$36</definedName>
    <definedName name="_____xlnm._FilterDatabase_2">#REF!</definedName>
    <definedName name="_____xlnm._FilterDatabase_3" localSheetId="3">'2'!$A$12:$P$67</definedName>
    <definedName name="_____xlnm._FilterDatabase_3">'5'!$A$12:$P$38</definedName>
    <definedName name="____xlnm._FilterDatabase">'1'!$A$12:$P$85</definedName>
    <definedName name="____xlnm._FilterDatabase_1" localSheetId="3">#REF!</definedName>
    <definedName name="____xlnm._FilterDatabase_1" localSheetId="5">#REF!</definedName>
    <definedName name="____xlnm._FilterDatabase_1" localSheetId="7">#REF!</definedName>
    <definedName name="____xlnm._FilterDatabase_1">#REF!</definedName>
    <definedName name="____xlnm._FilterDatabase_1_1" localSheetId="3">#REF!</definedName>
    <definedName name="____xlnm._FilterDatabase_1_1" localSheetId="5">#REF!</definedName>
    <definedName name="____xlnm._FilterDatabase_1_1" localSheetId="7">#REF!</definedName>
    <definedName name="____xlnm._FilterDatabase_1_1">#REF!</definedName>
    <definedName name="____xlnm._FilterDatabase_2">"#REF!"</definedName>
    <definedName name="____xlnm._FilterDatabase_2_1">"#REF!"</definedName>
    <definedName name="____xlnm._FilterDatabase_3">"#REF!"</definedName>
    <definedName name="____xlnm._FilterDatabase_3_1">"#REF!"</definedName>
    <definedName name="____xlnm._FilterDatabase_4">"#REF!"</definedName>
    <definedName name="____xlnm._FilterDatabase_4_1">"#REF!"</definedName>
    <definedName name="____xlnm._FilterDatabase_5">"#REF!"</definedName>
    <definedName name="___xlnm._FilterDatabase">"#REF!"</definedName>
    <definedName name="___xlnm._FilterDatabase_1">'1'!$A$12:$P$85</definedName>
    <definedName name="___xlnm._FilterDatabase_1_1">'1'!$A$12:$P$85</definedName>
    <definedName name="___xlnm._FilterDatabase_2">"#REF!"</definedName>
    <definedName name="___xlnm._FilterDatabase_2_1">"#REF!"</definedName>
    <definedName name="___xlnm._FilterDatabase_2_1_1">"#REF!"</definedName>
    <definedName name="___xlnm._FilterDatabase_2_1_1_1">"#REF!"</definedName>
    <definedName name="___xlnm._FilterDatabase_3" localSheetId="3">'2'!$A$12:$P$67</definedName>
    <definedName name="___xlnm._FilterDatabase_3" localSheetId="5">#REF!</definedName>
    <definedName name="___xlnm._FilterDatabase_3" localSheetId="6">'5'!$A$12:$P$38</definedName>
    <definedName name="___xlnm._FilterDatabase_3" localSheetId="7">'6'!$A$12:$P$36</definedName>
    <definedName name="___xlnm._FilterDatabase_3">#REF!</definedName>
    <definedName name="___xlnm._FilterDatabase_3_1" localSheetId="3">'2'!$A$12:$P$67</definedName>
    <definedName name="___xlnm._FilterDatabase_3_1" localSheetId="5">#REF!</definedName>
    <definedName name="___xlnm._FilterDatabase_3_1" localSheetId="6">'5'!$A$12:$P$38</definedName>
    <definedName name="___xlnm._FilterDatabase_3_1" localSheetId="7">'6'!$A$12:$P$36</definedName>
    <definedName name="___xlnm._FilterDatabase_3_1">#REF!</definedName>
    <definedName name="___xlnm._FilterDatabase_4">"#REF!"</definedName>
    <definedName name="___xlnm._FilterDatabase_4_1">"#REF!"</definedName>
    <definedName name="___xlnm._FilterDatabase_5">"#REF!"</definedName>
    <definedName name="___xlnm._FilterDatabase_5_1">"#REF!"</definedName>
    <definedName name="___xlnm._FilterDatabase_6">'1'!$A$12:$P$85</definedName>
    <definedName name="__xlnm._FilterDatabase" localSheetId="2">'1'!$A$12:$P$85</definedName>
    <definedName name="__xlnm._FilterDatabase" localSheetId="3">'2'!$A$12:$P$67</definedName>
    <definedName name="__xlnm._FilterDatabase" localSheetId="6">'5'!$A$12:$P$38</definedName>
    <definedName name="__xlnm._FilterDatabase" localSheetId="7">'6'!$A$12:$P$36</definedName>
    <definedName name="__xlnm._FilterDatabase">"#REF!"</definedName>
    <definedName name="__xlnm._FilterDatabase_1" localSheetId="3">'2'!$A$12:$P$67</definedName>
    <definedName name="__xlnm._FilterDatabase_1" localSheetId="6">'5'!$A$12:$P$38</definedName>
    <definedName name="__xlnm._FilterDatabase_1" localSheetId="7">'6'!$A$12:$P$36</definedName>
    <definedName name="__xlnm._FilterDatabase_1">"#REF!"</definedName>
    <definedName name="__xlnm._FilterDatabase_1_1" localSheetId="3">'2'!$A$12:$P$67</definedName>
    <definedName name="__xlnm._FilterDatabase_1_1" localSheetId="6">'5'!$A$12:$P$38</definedName>
    <definedName name="__xlnm._FilterDatabase_1_1" localSheetId="7">'6'!$A$12:$P$36</definedName>
    <definedName name="__xlnm._FilterDatabase_1_1">"#REF!"</definedName>
    <definedName name="__xlnm._FilterDatabase_1_2">"#REF!"</definedName>
    <definedName name="__xlnm._FilterDatabase_1_3">"#REF!"</definedName>
    <definedName name="__xlnm._FilterDatabase_1_3_1">"#REF!"</definedName>
    <definedName name="__xlnm._FilterDatabase_1_4">"#REF!"</definedName>
    <definedName name="__xlnm._FilterDatabase_1_5">"#REF!"</definedName>
    <definedName name="__xlnm._FilterDatabase_1_6">"#REF!"</definedName>
    <definedName name="__xlnm._FilterDatabase_2">"#REF!"</definedName>
    <definedName name="__xlnm._FilterDatabase_2_1">"#REF!"</definedName>
    <definedName name="__xlnm._FilterDatabase_2_2">"#REF!"</definedName>
    <definedName name="__xlnm._FilterDatabase_2_3">"#REF!"</definedName>
    <definedName name="__xlnm._FilterDatabase_2_4">"#REF!"</definedName>
    <definedName name="__xlnm._FilterDatabase_2_5">"#REF!"</definedName>
    <definedName name="__xlnm._FilterDatabase_3">"#REF!"</definedName>
    <definedName name="__xlnm._FilterDatabase_3_1">"#REF!"</definedName>
    <definedName name="__xlnm._FilterDatabase_3_1_10">"#REF!"</definedName>
    <definedName name="__xlnm._FilterDatabase_3_10">"#REF!"</definedName>
    <definedName name="__xlnm._FilterDatabase_3_2">"#REF!"</definedName>
    <definedName name="__xlnm._FilterDatabase_3_3">"#REF!"</definedName>
    <definedName name="__xlnm._FilterDatabase_3_4">"#REF!"</definedName>
    <definedName name="__xlnm._FilterDatabase_3_5">"#REF!"</definedName>
    <definedName name="__xlnm._FilterDatabase_4">"#REF!"</definedName>
    <definedName name="__xlnm._FilterDatabase_4_1">"#REF!"</definedName>
    <definedName name="__xlnm._FilterDatabase_4_1_8">"#REF!"</definedName>
    <definedName name="__xlnm._FilterDatabase_4_2">"#REF!"</definedName>
    <definedName name="__xlnm._FilterDatabase_4_3">"#REF!"</definedName>
    <definedName name="__xlnm._FilterDatabase_4_4">"#REF!"</definedName>
    <definedName name="__xlnm._FilterDatabase_4_5">"#REF!"</definedName>
    <definedName name="__xlnm._FilterDatabase_4_8">"#REF!"</definedName>
    <definedName name="__xlnm._FilterDatabase_5">"#REF!"</definedName>
    <definedName name="__xlnm._FilterDatabase_5_1">"#REF!"</definedName>
    <definedName name="__xlnm._FilterDatabase_5_1_1">"#REF!"</definedName>
    <definedName name="__xlnm._FilterDatabase_5_1_1_1">"#REF!"</definedName>
    <definedName name="__xlnm._FilterDatabase_5_2">"#REF!"</definedName>
    <definedName name="__xlnm._FilterDatabase_5_3">"#REF!"</definedName>
    <definedName name="__xlnm._FilterDatabase_5_4">"#REF!"</definedName>
    <definedName name="__xlnm._FilterDatabase_5_5">"#REF!"</definedName>
    <definedName name="__xlnm._FilterDatabase_5_6">"#REF!"</definedName>
    <definedName name="__xlnm._FilterDatabase_5_7">"#REF!"</definedName>
    <definedName name="__xlnm._FilterDatabase_6">"#REF!"</definedName>
    <definedName name="__xlnm._FilterDatabase_6_1">"#REF!"</definedName>
    <definedName name="__xlnm._FilterDatabase_6_2">"#REF!"</definedName>
    <definedName name="__xlnm._FilterDatabase_6_3">"#REF!"</definedName>
    <definedName name="__xlnm._FilterDatabase_6_4">"#REF!"</definedName>
    <definedName name="__xlnm._FilterDatabase_6_5">"#REF!"</definedName>
    <definedName name="__xlnm._FilterDatabase_6_6">"#REF!"</definedName>
    <definedName name="__xlnm.Print_Area">"#REF!"</definedName>
    <definedName name="__xlnm.Print_Area_1">"#REF!"</definedName>
    <definedName name="__xlnm.Print_Area_2">"#REF!"</definedName>
    <definedName name="__xlnm.Print_Area_3">"#REF!"</definedName>
    <definedName name="__xlnm.Print_Area_4">"#REF!"</definedName>
    <definedName name="__xlnm.Print_Area_5">"#REF!"</definedName>
    <definedName name="__xlnm.Print_Area_6">"#REF!"</definedName>
    <definedName name="__xlnm.Print_Titles">"#REF!"</definedName>
    <definedName name="__xlnm.Print_Titles_1">"#REF!"</definedName>
    <definedName name="__xlnm.Print_Titles_1_1">"#REF!"</definedName>
    <definedName name="__xlnm.Print_Titles_1_2">"#REF!"</definedName>
    <definedName name="__xlnm.Print_Titles_1_3">"#REF!"</definedName>
    <definedName name="__xlnm.Print_Titles_1_4">"#REF!"</definedName>
    <definedName name="__xlnm.Print_Titles_1_5">"#REF!"</definedName>
    <definedName name="__xlnm.Print_Titles_2_1">"#REF!"</definedName>
    <definedName name="__xlnm.Print_Titles_2_2">"#REF!"</definedName>
    <definedName name="__xlnm.Print_Titles_2_3">"#REF!"</definedName>
    <definedName name="__xlnm.Print_Titles_2_4">"#REF!"</definedName>
    <definedName name="__xlnm.Print_Titles_2_5">"#REF!"</definedName>
    <definedName name="__xlnm.Print_Titles_3">"#REF!"</definedName>
    <definedName name="__xlnm.Print_Titles_3_1">"#REF!"</definedName>
    <definedName name="__xlnm.Print_Titles_3_2">"#REF!"</definedName>
    <definedName name="__xlnm.Print_Titles_3_3">"#REF!"</definedName>
    <definedName name="__xlnm.Print_Titles_3_4">"#REF!"</definedName>
    <definedName name="__xlnm.Print_Titles_3_5">"#REF!"</definedName>
    <definedName name="__xlnm.Print_Titles_4">"#REF!"</definedName>
    <definedName name="__xlnm.Print_Titles_4_1">"#REF!"</definedName>
    <definedName name="__xlnm.Print_Titles_4_2">"#REF!"</definedName>
    <definedName name="__xlnm.Print_Titles_4_3">"#REF!"</definedName>
    <definedName name="__xlnm.Print_Titles_4_4">"#REF!"</definedName>
    <definedName name="__xlnm.Print_Titles_4_5">"#REF!"</definedName>
    <definedName name="__xlnm.Print_Titles_4_6">"#REF!"</definedName>
    <definedName name="__xlnm.Print_Titles_4_7">"#REF!"</definedName>
    <definedName name="__xlnm.Print_Titles_5">"#REF!"</definedName>
    <definedName name="__xlnm.Print_Titles_5_1">"#REF!"</definedName>
    <definedName name="__xlnm.Print_Titles_5_2">"#REF!"</definedName>
    <definedName name="__xlnm.Print_Titles_5_3">"#REF!"</definedName>
    <definedName name="__xlnm.Print_Titles_5_4">"#REF!"</definedName>
    <definedName name="__xlnm.Print_Titles_5_5">"#REF!"</definedName>
    <definedName name="__xlnm.Print_Titles_5_6">"#REF!"</definedName>
    <definedName name="__xlnm.Print_Titles_5_7">"#REF!"</definedName>
    <definedName name="_1Excel_BuiltIn__FilterDatabase_2">"#REF!"</definedName>
    <definedName name="_1Excel_BuiltIn__FilterDatabase_6">"#REF!"</definedName>
    <definedName name="_2Excel_BuiltIn__FilterDatabase_3">"#REF!"</definedName>
    <definedName name="_3Excel_BuiltIn__FilterDatabase_4">"#REF!"</definedName>
    <definedName name="_4Excel_BuiltIn__FilterDatabase_5">"#REF!"</definedName>
    <definedName name="_5Excel_BuiltIn__FilterDatabase_6">"#REF!"</definedName>
    <definedName name="_6Excel_BuiltIn__FilterDatabase_7">"#REF!"</definedName>
    <definedName name="_xlnm._FilterDatabase" localSheetId="2" hidden="1">'1'!$A$12:$P$85</definedName>
    <definedName name="_xlnm._FilterDatabase" localSheetId="3" hidden="1">'2'!$A$12:$P$67</definedName>
    <definedName name="_xlnm._FilterDatabase" localSheetId="6" hidden="1">'5'!$A$12:$P$38</definedName>
    <definedName name="_xlnm._FilterDatabase" localSheetId="7" hidden="1">'6'!$A$12:$P$36</definedName>
    <definedName name="aaaaaaaaaaa">"#REF!"</definedName>
    <definedName name="aaaaaaaaaaa_1">"#REF!"</definedName>
    <definedName name="aaaaaaaaaaa_2">"#REF!"</definedName>
    <definedName name="aaaaaaaaaaa_3">"#REF!"</definedName>
    <definedName name="aaaaaaaaaaa_4">"#REF!"</definedName>
    <definedName name="er">"#REF!"</definedName>
    <definedName name="er_1">"#REF!"</definedName>
    <definedName name="er_2">"#REF!"</definedName>
    <definedName name="er_3">"#REF!"</definedName>
    <definedName name="er_4">"#REF!"</definedName>
    <definedName name="er_5">"#REF!"</definedName>
    <definedName name="Excel_BuiltIn_Print_Titles_3">"#REF!"</definedName>
    <definedName name="Excel_BuiltIn_Print_Titles_3_1">"#REF!"</definedName>
    <definedName name="Excel_BuiltIn_Print_Titles_3_2">"#REF!"</definedName>
    <definedName name="Excel_BuiltIn_Print_Titles_3_3">"#REF!"</definedName>
    <definedName name="Excel_BuiltIn_Print_Titles_3_4">"#REF!"</definedName>
    <definedName name="Excel_BuiltIn_Print_Titles_5">"#REF!"</definedName>
    <definedName name="Excel_BuiltIn_Print_Titles_5_1">"#REF!"</definedName>
    <definedName name="Excel_BuiltIn_Print_Titles_5_2">"#REF!"</definedName>
    <definedName name="Excel_BuiltIn_Print_Titles_5_3">"#REF!"</definedName>
    <definedName name="Excel_BuiltIn_Print_Titles_5_4">"#REF!"</definedName>
    <definedName name="Excel_BuiltIn_Print_Titles_5_5">"#REF!"</definedName>
    <definedName name="Excel_BuiltIn_Print_Titles_5_6">"#REF!"</definedName>
    <definedName name="I">"#REF!"</definedName>
    <definedName name="I_1">"#REF!"</definedName>
    <definedName name="I_2">"#REF!"</definedName>
    <definedName name="I_3">"#REF!"</definedName>
    <definedName name="I_4">"#REF!"</definedName>
    <definedName name="_xlnm.Print_Area" localSheetId="2">'1'!$A$1:$P$91</definedName>
  </definedNames>
  <calcPr calcId="145621" iterateDelta="1E-4" fullPrecision="0"/>
</workbook>
</file>

<file path=xl/calcChain.xml><?xml version="1.0" encoding="utf-8"?>
<calcChain xmlns="http://schemas.openxmlformats.org/spreadsheetml/2006/main">
  <c r="E25" i="10" l="1"/>
  <c r="E24" i="10"/>
  <c r="E23" i="10"/>
  <c r="E22" i="10"/>
  <c r="L28" i="12" l="1"/>
  <c r="H17" i="2"/>
  <c r="N28" i="12"/>
  <c r="F16" i="2" s="1"/>
  <c r="F17" i="2"/>
  <c r="O28" i="12"/>
  <c r="G17" i="2"/>
  <c r="M28" i="12"/>
  <c r="E17" i="2"/>
  <c r="D17" i="2" s="1"/>
  <c r="H16" i="2"/>
  <c r="G16" i="2"/>
  <c r="E16" i="2"/>
  <c r="D16" i="2" s="1"/>
  <c r="L62" i="9"/>
  <c r="H15" i="2" s="1"/>
  <c r="N62" i="9"/>
  <c r="F15" i="2"/>
  <c r="O62" i="9"/>
  <c r="G15" i="2" s="1"/>
  <c r="D15" i="2" s="1"/>
  <c r="M62" i="9"/>
  <c r="E15" i="2"/>
  <c r="L45" i="11"/>
  <c r="E15" i="10"/>
  <c r="E16" i="10"/>
  <c r="E17" i="10"/>
  <c r="E18" i="10"/>
  <c r="M33" i="10"/>
  <c r="E19" i="2" s="1"/>
  <c r="N33" i="10"/>
  <c r="F19" i="2"/>
  <c r="O33" i="10"/>
  <c r="G19" i="2" s="1"/>
  <c r="N35" i="6"/>
  <c r="F18" i="2" s="1"/>
  <c r="O35" i="6"/>
  <c r="G18" i="2" s="1"/>
  <c r="E24" i="4"/>
  <c r="E23" i="4"/>
  <c r="P62" i="9"/>
  <c r="N8" i="9"/>
  <c r="P33" i="10"/>
  <c r="N8" i="10"/>
  <c r="O81" i="4"/>
  <c r="N81" i="4"/>
  <c r="L81" i="4"/>
  <c r="H81" i="4"/>
  <c r="K81" i="4"/>
  <c r="E14" i="4"/>
  <c r="E21" i="4"/>
  <c r="E37" i="4"/>
  <c r="E60" i="4"/>
  <c r="M81" i="4"/>
  <c r="M82" i="4" s="1"/>
  <c r="E14" i="2" s="1"/>
  <c r="P81" i="4"/>
  <c r="P82" i="4" s="1"/>
  <c r="A16" i="6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E61" i="4"/>
  <c r="E38" i="4"/>
  <c r="E31" i="4"/>
  <c r="E32" i="4"/>
  <c r="E41" i="4"/>
  <c r="E50" i="4"/>
  <c r="E42" i="4"/>
  <c r="E40" i="4"/>
  <c r="L82" i="4"/>
  <c r="H14" i="2" s="1"/>
  <c r="N82" i="4"/>
  <c r="F14" i="2"/>
  <c r="N8" i="4"/>
  <c r="C109" i="4"/>
  <c r="L33" i="10"/>
  <c r="H19" i="2"/>
  <c r="O82" i="4"/>
  <c r="G14" i="2" s="1"/>
  <c r="P28" i="12"/>
  <c r="N8" i="12"/>
  <c r="M45" i="11"/>
  <c r="O45" i="11"/>
  <c r="D19" i="2" l="1"/>
  <c r="P35" i="6"/>
  <c r="N8" i="6" s="1"/>
  <c r="L35" i="6"/>
  <c r="H18" i="2" s="1"/>
  <c r="H20" i="2" s="1"/>
  <c r="D9" i="2" s="1"/>
  <c r="M35" i="6"/>
  <c r="E18" i="2" s="1"/>
  <c r="E20" i="2" s="1"/>
  <c r="F20" i="2"/>
  <c r="G20" i="2"/>
  <c r="D14" i="2"/>
  <c r="N45" i="11"/>
  <c r="P45" i="11"/>
  <c r="N8" i="11" s="1"/>
  <c r="D18" i="2" l="1"/>
  <c r="D20" i="2" s="1"/>
  <c r="D24" i="2" s="1"/>
  <c r="D8" i="2" s="1"/>
  <c r="C11" i="1" l="1"/>
  <c r="C15" i="1" s="1"/>
  <c r="C16" i="1" s="1"/>
  <c r="C17" i="1" s="1"/>
</calcChain>
</file>

<file path=xl/sharedStrings.xml><?xml version="1.0" encoding="utf-8"?>
<sst xmlns="http://schemas.openxmlformats.org/spreadsheetml/2006/main" count="672" uniqueCount="290">
  <si>
    <t>Būvniecības koptāme</t>
  </si>
  <si>
    <t>Būves nosaukums: Dzīvojamās ēkas vienkāršotā atjaunošana ar telpu grupas funkcijas maiņu - Vilces doktorāta izveide un Pandusa izveide</t>
  </si>
  <si>
    <t>Pasūtījuma Nr.: 21/2018, 77/2018</t>
  </si>
  <si>
    <t> Nr.</t>
  </si>
  <si>
    <t> Objekta nosaukums</t>
  </si>
  <si>
    <t> Objekta izmaksas</t>
  </si>
  <si>
    <t>p.k.</t>
  </si>
  <si>
    <t>(Eur)</t>
  </si>
  <si>
    <t xml:space="preserve"> Dzīvojamās ēkas vienkāršotā atjaunošana un pandusa izveide</t>
  </si>
  <si>
    <t>  </t>
  </si>
  <si>
    <t> Kopā</t>
  </si>
  <si>
    <t>Pievienotās vērtības nodoklis (21% )</t>
  </si>
  <si>
    <t>Sastādīja</t>
  </si>
  <si>
    <t>(paraksts un tā atšifrējums, datums)</t>
  </si>
  <si>
    <t>Pārbaudīja</t>
  </si>
  <si>
    <t>Sertifikāta Nr.</t>
  </si>
  <si>
    <t>Kopsavilkuma aprēķini pa darbu veidiem vai konstruktīvajiem elementiem</t>
  </si>
  <si>
    <t>(Darba veids vai konstruktīvā elementa nosaukums)</t>
  </si>
  <si>
    <t>Par kopējo summu, Eur</t>
  </si>
  <si>
    <t xml:space="preserve">Kopējā darbietilpība, c/st </t>
  </si>
  <si>
    <t> Nr.p.k.</t>
  </si>
  <si>
    <t>Kods, tāmes Nr.</t>
  </si>
  <si>
    <t>Būvdarba veids vai konstruktīvā elementa nosaukums</t>
  </si>
  <si>
    <t>Tāmes izmaksas</t>
  </si>
  <si>
    <t>Tai skaitā:</t>
  </si>
  <si>
    <t>Darbietilpība ( c/h)</t>
  </si>
  <si>
    <t>Darba alga</t>
  </si>
  <si>
    <t>Būvizstrādājumi</t>
  </si>
  <si>
    <t xml:space="preserve">Mehānismi </t>
  </si>
  <si>
    <t>Vispārējie būvdarbi</t>
  </si>
  <si>
    <t>Elektromontāžas darbi</t>
  </si>
  <si>
    <t>Ūdensapgāde, kanalizācija</t>
  </si>
  <si>
    <t>Apkure, ventilācija</t>
  </si>
  <si>
    <t>Ugunsgrēka atklāšanas un trauksmes signalizācijas sistēma</t>
  </si>
  <si>
    <t>Pandusa izveide</t>
  </si>
  <si>
    <t>T.sk.darba aizsardzība</t>
  </si>
  <si>
    <t>Pavisam kopā</t>
  </si>
  <si>
    <t>Lokālā tāme Nr.1</t>
  </si>
  <si>
    <t>Tāme sastādīta 2018.gada tirgus cenās pamatojoties uz AR, BK rasējumiem</t>
  </si>
  <si>
    <t> Kods</t>
  </si>
  <si>
    <t> Mērvie-nība</t>
  </si>
  <si>
    <t> Dau-dzums</t>
  </si>
  <si>
    <t> Vienības izmaksas</t>
  </si>
  <si>
    <t> Kopā uz visu apjomu</t>
  </si>
  <si>
    <t>Būvdarbu nosaukums</t>
  </si>
  <si>
    <t> laika norma (c/h)</t>
  </si>
  <si>
    <t> darba samaksas likme (Eur/h)</t>
  </si>
  <si>
    <t xml:space="preserve"> darba alga </t>
  </si>
  <si>
    <t>būvizstrādājumi</t>
  </si>
  <si>
    <t xml:space="preserve"> mehā-nismi </t>
  </si>
  <si>
    <t xml:space="preserve"> kopā </t>
  </si>
  <si>
    <t> darbietilpī-ba (c/h)</t>
  </si>
  <si>
    <t>summa</t>
  </si>
  <si>
    <t>Demontāžas darbi</t>
  </si>
  <si>
    <t>Starpsienas demontāža</t>
  </si>
  <si>
    <t>m2</t>
  </si>
  <si>
    <t>Logu bloku demontāža</t>
  </si>
  <si>
    <t>gb</t>
  </si>
  <si>
    <t>Durvju bloku demontāža</t>
  </si>
  <si>
    <t>Būvgružu izvešana</t>
  </si>
  <si>
    <t>m3</t>
  </si>
  <si>
    <t>Grīda</t>
  </si>
  <si>
    <t>Pamata vertikālā siltumizolācija ar ekstrudēto putupolistirolu b=100mm no iekšpuses, izlīdzinot , apmetot lentveida pamatu</t>
  </si>
  <si>
    <t>Ieklāt ģeotekstilu Plantex DuPont</t>
  </si>
  <si>
    <t>Blietētas smilts pamatnes ierīkošana b=150mm</t>
  </si>
  <si>
    <t>Blietētu šķembus pamatnes ierīkošana b=150mm</t>
  </si>
  <si>
    <t>Siltumizolācijas ieklāšana - ekstrudētai putupolistirols EPS 120, b=150mm</t>
  </si>
  <si>
    <t>Hidroizolācijas ieklāšana</t>
  </si>
  <si>
    <t>Grīdas betonēšana - betons C20/25 b=100mm, ievietojot elastīgu starpliku starp grīdu un sienu</t>
  </si>
  <si>
    <t>Grīdas armēšana siets d 6 150x150mm</t>
  </si>
  <si>
    <t>Starpsienas</t>
  </si>
  <si>
    <t>Betonēt lentveida pamatu zem starpsienām- betons C20/25 ar veidņu montāžu, demontāžu</t>
  </si>
  <si>
    <t>Lentveida pamata stiegrošana -stiegras B500B d 6,8 mm</t>
  </si>
  <si>
    <t>kg</t>
  </si>
  <si>
    <t>Vieglbetona bloku  "Bauroc" Acoustic sienas b=150mm izbūve</t>
  </si>
  <si>
    <t>Montēt "Bauroc"pārsedzes 150x1600</t>
  </si>
  <si>
    <t xml:space="preserve">Aizmūrēt durvju ailu </t>
  </si>
  <si>
    <t>Izveidot ailu starpsienā b=120mm, izbūvējot metāla pārsedzi (25,2kg). Aptīt metāla pārsedzi ar sietu. Apmest ailu</t>
  </si>
  <si>
    <t>vieta</t>
  </si>
  <si>
    <t>Izveidot ailu starpsienā b=660mm, izbūvējot metāla pārsedzi (86,39kg). Aptīt metāla pārsedzi ar sietu. Apmest ailu</t>
  </si>
  <si>
    <t>Montēt stiklotu koka karkasa starpsienu</t>
  </si>
  <si>
    <t>Iebūvēt skapi atveramu esošā siltummezgla apkalpošanai</t>
  </si>
  <si>
    <t>Ailas</t>
  </si>
  <si>
    <t>Izgatavot, montēt koka logu blokus</t>
  </si>
  <si>
    <t>Apdarināt logailas  no iekšpuses</t>
  </si>
  <si>
    <t>Izgatavot, montēt krāsotas koka palodzes platums-500mm</t>
  </si>
  <si>
    <t>m</t>
  </si>
  <si>
    <t xml:space="preserve">Izgatavot, montēt ārējās skārda  palodzes </t>
  </si>
  <si>
    <t>Durvju bloka D-1 montāža 1,2x2,1m- krāsotas , stiklotas koka durvis ar furnitūru un ailas apdari</t>
  </si>
  <si>
    <t>kpl</t>
  </si>
  <si>
    <t>Durvju bloka D-2 montāža 1,2x2,1m- krāsotas , stiklotas koka durvis ar furnitūru un ailas apdari</t>
  </si>
  <si>
    <t>Durvju bloka D-3 montāža 0,9x2,1m- krāsotas , stiklotas koka durvis ar furnitūru un ailas apdari</t>
  </si>
  <si>
    <t>Durvju bloka D-4 montāža 1,2x2,1m- krāsotas , koka durvis ar furnitūru un ailas apdari</t>
  </si>
  <si>
    <t>Durvju bloka D-5 montāža 1,0x2,1m- krāsotas , stiklotas koka durvis ar furnitūru un ailas apdari</t>
  </si>
  <si>
    <t>Apdarināt logailas, durvju ailas  no ārpuses</t>
  </si>
  <si>
    <t>Apdares darbi</t>
  </si>
  <si>
    <t>Apmest jaunās mūrētās sienas ar cementa kaļķa apmetumu</t>
  </si>
  <si>
    <t>Nokalt apmetumu, apmest sienas ar cementa kaļķa apmetumu</t>
  </si>
  <si>
    <t>Flīzēt sienas ar keramikas flīzēm</t>
  </si>
  <si>
    <t>Montēt ģipškartona griestus uz metāla profiliem</t>
  </si>
  <si>
    <t>Montēt mitrumizturīga ģipškartona griestus uz metāla profiliem</t>
  </si>
  <si>
    <t>Izlīdzinošā kārta grīdai b=50mm</t>
  </si>
  <si>
    <t>Ieklāt akmens masas grīdas flīzes</t>
  </si>
  <si>
    <t>Flīzētas grīdlīstes h=100mm izbūve</t>
  </si>
  <si>
    <t>Pārsegums</t>
  </si>
  <si>
    <t>Pārseguma siju remonts, protezēšana, nomaiņa ( pēc nepieciešamības). Kokmateriāls antiseptizēts</t>
  </si>
  <si>
    <t>Spāru galu remonts, protezēšana ( pēc nepieciešamības). Kokmateriāls antiseptizēts</t>
  </si>
  <si>
    <t>Bēniņu lūkas vietas izbūve, Bēniņu siltinātas lūkas 700x1000mm ar paceļamām kāpnēm montāža</t>
  </si>
  <si>
    <t>Pārseguma un jumta konstrukciju pārklāšana ar ugunsdrošo krāsojumu</t>
  </si>
  <si>
    <t>Ieklāt virs pārseguma tvaika izolāciju</t>
  </si>
  <si>
    <t>Siltināt pārsegumu ar ekovati b=200mm</t>
  </si>
  <si>
    <t>Ieklāt vēja aizsargslāni ar cieto vati b=30mm</t>
  </si>
  <si>
    <t>Ierīkot dēļu laipas</t>
  </si>
  <si>
    <t>Tiešās izmaksas kopā, t. sk. darba devēja sociālais nodoklis (24,09%)</t>
  </si>
  <si>
    <t>Lokālā tāme Nr.2</t>
  </si>
  <si>
    <t>Tāme sastādīta 2018.gada tirgus cenās pamatojoties uz EL rasējumiem</t>
  </si>
  <si>
    <t xml:space="preserve">Sadalnes SS-1 pie sienas montāža  V/A IP66  </t>
  </si>
  <si>
    <t>gab.</t>
  </si>
  <si>
    <t>Pieslēgums pie siltummezgla sadalnes</t>
  </si>
  <si>
    <t>kompl.</t>
  </si>
  <si>
    <t>Pieslēgums pie lietotāja sadalnes Nr.1</t>
  </si>
  <si>
    <t>Pieslēgums pie lietotāja sadalnes Nr.2</t>
  </si>
  <si>
    <t>Sadalņu  pieslēgumu palīgmateriāli</t>
  </si>
  <si>
    <t xml:space="preserve">Kabelis (N)HXCH E30 3x1.5/1.5mm² </t>
  </si>
  <si>
    <t>m.</t>
  </si>
  <si>
    <t>Kabelis CYKY 4x10 </t>
  </si>
  <si>
    <t xml:space="preserve">Kabelis NYM 3x2.5 </t>
  </si>
  <si>
    <t xml:space="preserve">Kabelis NYM 3x1.5 </t>
  </si>
  <si>
    <t>Kabelis CYKY 5x4  </t>
  </si>
  <si>
    <t xml:space="preserve">Kabelis NYM 5x2.5  </t>
  </si>
  <si>
    <t>Zemējuma vads H07V-U 16mm</t>
  </si>
  <si>
    <t>PVC kabeļu caurule d-50mm EVOCAB HARD 450N</t>
  </si>
  <si>
    <t xml:space="preserve">Sienas stiprinājumi kabeļu montāžai </t>
  </si>
  <si>
    <t>Palīgmateriāli kabeļu montāžai</t>
  </si>
  <si>
    <t>Aizsargcaurule ∅ 32 EVOEL SL</t>
  </si>
  <si>
    <t>Aizsargcaurule ∅ 32 srtiprinājumi</t>
  </si>
  <si>
    <t>Aizsargcaurule ∅ 25 EVOEL SM</t>
  </si>
  <si>
    <t>Aizsargcaurule ∅ 25 srtiprinājumi</t>
  </si>
  <si>
    <t>Gaismeklis Northcliffe Levanto R LED4x1100 IP40  4000K (REĢIPSIS)  595x595x57mm 39W </t>
  </si>
  <si>
    <t>Gaismeklis Northcliffe Levanto R LED2x1100 IP40  4000K (REĢIPSIS) 595x295x57mm  21W</t>
  </si>
  <si>
    <t xml:space="preserve">Gaismeklis Northcliffe Levanto R LED2x1100 IP40  4000K (REĢIPSIS) 595x295x57mm 39W EM3 avārijas bloku </t>
  </si>
  <si>
    <t>Gaismeklis TM TECHNOLOGIE ONTEC G IP20 MODE :M (maintaned) 1W</t>
  </si>
  <si>
    <t>Evakuācijas gaismekļu uzlīmes</t>
  </si>
  <si>
    <t>Gaismeklis Northcliffe PUPIS LED 5W IP65  4000K</t>
  </si>
  <si>
    <t>Gaismeklis Northcliffe CRUX LED 1x2100 IP44  4000K 19W</t>
  </si>
  <si>
    <t>Palīgmateriāli apgaismojuma  montāžai</t>
  </si>
  <si>
    <t>Rozete IP 20 1f.  z/a</t>
  </si>
  <si>
    <t>Rozete IP 44  1f.  z/a</t>
  </si>
  <si>
    <t>Slēdzis 1P IP20 z/a</t>
  </si>
  <si>
    <t>Montāžas kārbas</t>
  </si>
  <si>
    <t>Nozarkārbas IP65</t>
  </si>
  <si>
    <t>Palīgmateriāli rozešu un slēdžu  montāžai</t>
  </si>
  <si>
    <t>Vertikālais zemētājs d20mm, l-1.5m</t>
  </si>
  <si>
    <t>Pretkorozijas lenta (rullis)</t>
  </si>
  <si>
    <t>Klemme plakandzelzs-plakandzelzs</t>
  </si>
  <si>
    <t>Zemējuma lenta 30x3.5mm</t>
  </si>
  <si>
    <t>Klemme vertikālais zemētājs-lenta</t>
  </si>
  <si>
    <t>Zemējuma stieņa spice</t>
  </si>
  <si>
    <t>Adapteris zemējuma stieņu iedzīšanai</t>
  </si>
  <si>
    <t>Potenciāla izlīdzinošā klemme</t>
  </si>
  <si>
    <t>Palīgmateriāli  zemējuma montāžai</t>
  </si>
  <si>
    <t>Esošās sadalnes demontāža</t>
  </si>
  <si>
    <t>Esošo gaismekļu demontāža</t>
  </si>
  <si>
    <t>Esošo kabeļu demontāža no ēkas fasādes/montāža</t>
  </si>
  <si>
    <t>Digitālā uzmērīšana (zemējuma lenta, kabelis)</t>
  </si>
  <si>
    <t>obj.</t>
  </si>
  <si>
    <t>Lokālā tāme Nr.3</t>
  </si>
  <si>
    <t>Tāme sastādīta 2018.gada tirgus cenās pamatojoties uz UK.rasējumiem</t>
  </si>
  <si>
    <t>Dzeramā ūdens un karstā ūdens ūdensapgāde Ū-1, S-3</t>
  </si>
  <si>
    <t>Elektriskā ūdens sildāmā tvertne 50 litri komplektā ar stiprinājumiem</t>
  </si>
  <si>
    <t>Daudzslāņu caurule MLC OD20x2.25</t>
  </si>
  <si>
    <t>Lodveida ventīlis santehnikas pieslēgšanai DN15</t>
  </si>
  <si>
    <t>Vītņu pāreja DN15/20</t>
  </si>
  <si>
    <t>Ventīlis DN15</t>
  </si>
  <si>
    <r>
      <rPr>
        <sz val="10"/>
        <rFont val="Times New Roman"/>
        <family val="1"/>
        <charset val="186"/>
      </rPr>
      <t>PPSU līkums 90</t>
    </r>
    <r>
      <rPr>
        <sz val="10"/>
        <rFont val="Arial"/>
        <family val="2"/>
        <charset val="186"/>
      </rPr>
      <t xml:space="preserve">˚ </t>
    </r>
    <r>
      <rPr>
        <sz val="10"/>
        <color indexed="8"/>
        <rFont val="Times New Roman"/>
        <family val="1"/>
        <charset val="186"/>
      </rPr>
      <t>Ø20</t>
    </r>
  </si>
  <si>
    <t>PPSU trejgabals 20x20x20</t>
  </si>
  <si>
    <t>Roku mazgātnes jaucējkrāns</t>
  </si>
  <si>
    <t>Trauku mazgātnes jaucējkrāns</t>
  </si>
  <si>
    <t>Roku mazgātnes jaucējkrāns (garais)</t>
  </si>
  <si>
    <t>Pievienojums esošajam ūdensvadam</t>
  </si>
  <si>
    <t>Pretkondensāta izolācija 9mm</t>
  </si>
  <si>
    <t>Cauruļvadu stiprinājumi</t>
  </si>
  <si>
    <t>Montāžas palīgmateriāli</t>
  </si>
  <si>
    <t>Saimnieciski fekālā kanalizācija K-1</t>
  </si>
  <si>
    <t>Kanalizācijas caurule OPTIMA PVC OD110</t>
  </si>
  <si>
    <t>Trejgabals 110/110/110 45°</t>
  </si>
  <si>
    <t>Līkums 45º Ø110 mm</t>
  </si>
  <si>
    <r>
      <rPr>
        <sz val="10"/>
        <rFont val="Times New Roman"/>
        <family val="1"/>
        <charset val="186"/>
      </rPr>
      <t>Klozetpoda pievienojums 90</t>
    </r>
    <r>
      <rPr>
        <sz val="10"/>
        <rFont val="Times New Roman"/>
        <family val="1"/>
        <charset val="1"/>
      </rPr>
      <t>°</t>
    </r>
    <r>
      <rPr>
        <sz val="10"/>
        <rFont val="Times New Roman"/>
        <family val="1"/>
        <charset val="186"/>
      </rPr>
      <t xml:space="preserve"> Ø110 mm</t>
    </r>
  </si>
  <si>
    <t>Siltināts vēdināšanas stāvvada jumtiņš (0.7 m virs jumta seguma) OD110</t>
  </si>
  <si>
    <t>Invalīdu klozetpods ar skalošanas kasti, stiprinājumiem</t>
  </si>
  <si>
    <t>Roku mazgātne komplektā ar sifonu un stiprinājumiem</t>
  </si>
  <si>
    <t>Trauku mazgātne komplektā ar sifonu un stiprinājumiem</t>
  </si>
  <si>
    <t>Invalīdu roku mazgātne komplektā ar sifonu un stiprinājumiem</t>
  </si>
  <si>
    <t>Vēdināšanas stāvvadu izbūve caur jumta segumu</t>
  </si>
  <si>
    <t>Ārpus pārseguma montējama ugunsdrošā manžete OD110</t>
  </si>
  <si>
    <t>Kanalizācijas cauruļu stiprinājumi</t>
  </si>
  <si>
    <t>Lokālā tāme Nr.4</t>
  </si>
  <si>
    <t>Tāme sastādīta 2018.gada tirgus cenās pamatojoties uz AVK.rasējumiem</t>
  </si>
  <si>
    <t>Apkures sistēma</t>
  </si>
  <si>
    <t>1</t>
  </si>
  <si>
    <t>Radiatoru demontāža, skalošana, tīrīšana un krāsošana</t>
  </si>
  <si>
    <t>Esošo radiatora montāža un pieslēgšana pie esošās apkures sistēmas</t>
  </si>
  <si>
    <t>Ventilācijas sistēma</t>
  </si>
  <si>
    <t>Pieplūdes un nosūces sistēma N-1</t>
  </si>
  <si>
    <t>4</t>
  </si>
  <si>
    <t>Ventilators SILENT 200 CHZ komplektā ar pretvārstu</t>
  </si>
  <si>
    <t>5</t>
  </si>
  <si>
    <t>Gaisa pārplūdes reste 150x300mm</t>
  </si>
  <si>
    <t>6</t>
  </si>
  <si>
    <t>Āra gravitācijas reste OD125</t>
  </si>
  <si>
    <t>7</t>
  </si>
  <si>
    <t>Cinkots skārda gaisa vads OD125</t>
  </si>
  <si>
    <t>8</t>
  </si>
  <si>
    <r>
      <t>Līkums 90</t>
    </r>
    <r>
      <rPr>
        <vertAlign val="superscript"/>
        <sz val="11"/>
        <color theme="1"/>
        <rFont val="Times New Roman"/>
        <family val="1"/>
        <charset val="186"/>
      </rPr>
      <t>o</t>
    </r>
    <r>
      <rPr>
        <sz val="10"/>
        <color theme="1"/>
        <rFont val="Times New Roman"/>
        <family val="1"/>
        <charset val="186"/>
      </rPr>
      <t xml:space="preserve"> OD125</t>
    </r>
  </si>
  <si>
    <t>9</t>
  </si>
  <si>
    <t>Siltumizolācijas čaula PAROC HAVC LAMELA ALUCOAT 100mm</t>
  </si>
  <si>
    <r>
      <t>m</t>
    </r>
    <r>
      <rPr>
        <vertAlign val="superscript"/>
        <sz val="10"/>
        <color theme="1"/>
        <rFont val="Times New Roman"/>
        <family val="1"/>
        <charset val="186"/>
      </rPr>
      <t>2</t>
    </r>
  </si>
  <si>
    <t>10</t>
  </si>
  <si>
    <t>Gaisa vada stiprinājumi</t>
  </si>
  <si>
    <t>11</t>
  </si>
  <si>
    <t>Elektroapsaistes materiāli</t>
  </si>
  <si>
    <t>12</t>
  </si>
  <si>
    <t>Lokālā tāme Nr.5</t>
  </si>
  <si>
    <t>Tāme sastādīta 2018.gada tirgus cenās pamatojoties uz VT rasējumiem</t>
  </si>
  <si>
    <t xml:space="preserve">ECO 1003A/1000B dūmu detektors </t>
  </si>
  <si>
    <t>RI-31 kārba ar indikāciju</t>
  </si>
  <si>
    <t>SensoMAG MCP 50 trauksmes poga</t>
  </si>
  <si>
    <t>MCP Cover caurspīdīgs vāks trauksmes pogai</t>
  </si>
  <si>
    <t>Unformatīva norāde trauksmes pogai</t>
  </si>
  <si>
    <t>PSS-0003 iekšējā sirēna</t>
  </si>
  <si>
    <t>PSC-0013 ārējā sirēna</t>
  </si>
  <si>
    <t>SMARTLINE 020-4 kontrolpanelis</t>
  </si>
  <si>
    <t>12V 7A/h akumulators</t>
  </si>
  <si>
    <t>C10A automātslēdzis</t>
  </si>
  <si>
    <t>J-Y(St)Y 1x2x0,8 kabelis</t>
  </si>
  <si>
    <t>JE-H(St)H E30 1x2x0,8 kabelis</t>
  </si>
  <si>
    <t>JE-H(St)H E30 2x2x0,8 kabelis</t>
  </si>
  <si>
    <t>Eurosafe E30 3x1,5 kabelis E30</t>
  </si>
  <si>
    <t>d16-d20 mm gofrēta caurule</t>
  </si>
  <si>
    <t>Revīzijas lūka 200x200</t>
  </si>
  <si>
    <t>Esošās sistēmas demontāža</t>
  </si>
  <si>
    <t>k-ts.</t>
  </si>
  <si>
    <t>UAS sistēmas programmēšana</t>
  </si>
  <si>
    <t>Palīgmateriāli, montāžas materiāli (skrūves, stiprinājumi, ugunsdroša mastika u.t.t.)</t>
  </si>
  <si>
    <t>Izpilddokumentācija, nodošana ekspluatācijā, personāla apmācība</t>
  </si>
  <si>
    <t>Lokālā tāme Nr.6</t>
  </si>
  <si>
    <t>Tāme sastādīta 2018.gada tirgus cenās pamatojoties uz GP rasējumiem</t>
  </si>
  <si>
    <t>Zemes darbi- gultnes izveidošana zem pandusa, celiņiem</t>
  </si>
  <si>
    <t>Pamatu atrakšana</t>
  </si>
  <si>
    <t>Pamatu līdzināšana, labošana</t>
  </si>
  <si>
    <t>Pamatu vertikālā hidroizolācija</t>
  </si>
  <si>
    <t>Blietētu šķembu pabērums zem lentveida pamatiem h=200mm</t>
  </si>
  <si>
    <t>Lentveida pamatu betonēšana -betons C20-25 ar veidņu montāžu, demontāžu.</t>
  </si>
  <si>
    <t>Lentveida pamatu stiegrošana B500B d0mm</t>
  </si>
  <si>
    <t>Piebērums ar salizturīgu grunti h~400mm</t>
  </si>
  <si>
    <t>Pamatnes ierīkošana no nesaistītu minerālmateriālu maisījuma 0/63 b=140mm</t>
  </si>
  <si>
    <t>Pamatnes ierīkošana no nesaistītu minerālmateriālu maisījuma 0/45 b=120mm</t>
  </si>
  <si>
    <t>Šķembu 2-8mm izlīdzinošā kārta b=50mm</t>
  </si>
  <si>
    <t>Betona bruģakmens h=80mm seguma ierīkošana</t>
  </si>
  <si>
    <t>Ietves betona apmales montāža 100x20x8, to iebetonējot</t>
  </si>
  <si>
    <t>Pazeminātās ielas apmales montāža 100x22x15, to iebetonējot</t>
  </si>
  <si>
    <t>Asfaltbetona brauktuves seguma atjaunošana bruģakmens seguma pieslēguma vietā</t>
  </si>
  <si>
    <t>Dobes ierīkošana,ieklājot ģeotekstilu</t>
  </si>
  <si>
    <t xml:space="preserve">Augsnes peiebērums dobei </t>
  </si>
  <si>
    <t>Zālāja atjaunošana pēc labiekārtošanas darbiem</t>
  </si>
  <si>
    <r>
      <t>Daudzplūsmu C tipa ūdens skaitītājs ar skrūvēm 1.5m</t>
    </r>
    <r>
      <rPr>
        <vertAlign val="superscript"/>
        <sz val="10"/>
        <rFont val="Times New Roman"/>
        <family val="1"/>
        <charset val="186"/>
      </rPr>
      <t>3</t>
    </r>
    <r>
      <rPr>
        <sz val="10"/>
        <rFont val="Times New Roman"/>
        <family val="1"/>
        <charset val="186"/>
      </rPr>
      <t>/h DN15</t>
    </r>
  </si>
  <si>
    <t>Būves adrese: Skolas iela 8, Vilce, Vilces pag., Jelgavas nov.</t>
  </si>
  <si>
    <t>Tāme sastādīta  2018.gada septembris</t>
  </si>
  <si>
    <t>Virsizdevumi %</t>
  </si>
  <si>
    <t>Peļņa %</t>
  </si>
  <si>
    <t>Grīdas seguma un konstrukcijas demontāža</t>
  </si>
  <si>
    <t>Visu inženiertīklu demontāža</t>
  </si>
  <si>
    <t>Špaktelēt, krāsot sienas ar tonētu ūdensemulsiju 2x</t>
  </si>
  <si>
    <t>Līdzināt, špaktelēt, krāsot griestus 2x</t>
  </si>
  <si>
    <t>Ieklāt vinila grīdas segumu 2mm ar linoleja uzliekumu sienai h=100mm, montējot ieliekumu formējošo grīdlīsti, pamatnes sagatavošana</t>
  </si>
  <si>
    <t>Iztīrīt bēniņu telpu, izvest būvgružus</t>
  </si>
  <si>
    <t>Būvlaukuma ierīkošana</t>
  </si>
  <si>
    <t>Būvtāfeles izgatavošana un uzstādīšana</t>
  </si>
  <si>
    <t>Pagaidu žoga un vārtiņu uzstādīšana uz būvniecības laiku</t>
  </si>
  <si>
    <t>WC moduļa uzstādīšana, apkalpošana uz būvniecības laiku</t>
  </si>
  <si>
    <t>Strādnieku moduļa uzstādīšana, apkalpošana uz būvniecības laiku</t>
  </si>
  <si>
    <t>Pagaidu ugunsdzēsības stenda ierīkošana uz būvniecības laiku</t>
  </si>
  <si>
    <t>Citi darbi</t>
  </si>
  <si>
    <t>Visas ēkas inventarizācijas lietas izstrāde</t>
  </si>
  <si>
    <t>Izgatavot, montēt ārdurvis D-6 2,076x2,833 ,krāsotas,  koka ar stiklotu lodziņu augšdaļā, ar furmnitūru , ar ailas apdari iekšpusē</t>
  </si>
  <si>
    <t>Elektroinstalācija</t>
  </si>
  <si>
    <t>Izpilddokumentācijas zīmēšana/sagatavošana, pretestības mērījumi</t>
  </si>
  <si>
    <t>Kabeļu kalšana sienā</t>
  </si>
  <si>
    <t>UAS</t>
  </si>
  <si>
    <t>Pandusa izbūve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</si>
</sst>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\-??\ _€_-;_-@_-"/>
    <numFmt numFmtId="165" formatCode="&quot;€ &quot;#,##0.00"/>
  </numFmts>
  <fonts count="55" x14ac:knownFonts="1"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0"/>
      <name val="Arial"/>
      <family val="2"/>
      <charset val="1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  <charset val="1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name val="Times New Roman Baltic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8"/>
      <name val="Times New Roman"/>
      <family val="1"/>
      <charset val="186"/>
    </font>
    <font>
      <sz val="8"/>
      <color indexed="63"/>
      <name val="Times New Roman"/>
      <family val="1"/>
      <charset val="186"/>
    </font>
    <font>
      <b/>
      <sz val="13"/>
      <name val="Times New Roman"/>
      <family val="1"/>
      <charset val="186"/>
    </font>
    <font>
      <sz val="10"/>
      <name val="Times New Roman"/>
      <family val="1"/>
      <charset val="1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"/>
    </font>
    <font>
      <b/>
      <sz val="10"/>
      <color indexed="63"/>
      <name val="Times New Roman"/>
      <family val="1"/>
      <charset val="1"/>
    </font>
    <font>
      <b/>
      <sz val="10"/>
      <name val="Times New Roman"/>
      <family val="1"/>
      <charset val="1"/>
    </font>
    <font>
      <sz val="11"/>
      <color indexed="14"/>
      <name val="Times New Roman"/>
      <family val="1"/>
      <charset val="186"/>
    </font>
    <font>
      <sz val="11"/>
      <color indexed="8"/>
      <name val="Times New Roman"/>
      <family val="1"/>
      <charset val="1"/>
    </font>
    <font>
      <sz val="10"/>
      <name val="Arial"/>
      <family val="2"/>
      <charset val="186"/>
    </font>
    <font>
      <sz val="10"/>
      <name val="Times New Roman"/>
      <family val="1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b/>
      <sz val="10"/>
      <color indexed="63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Helv"/>
    </font>
    <font>
      <sz val="10"/>
      <color indexed="8"/>
      <name val="Times New Roman"/>
      <family val="1"/>
    </font>
    <font>
      <sz val="11"/>
      <color rgb="FF000000"/>
      <name val="Calibri"/>
      <family val="2"/>
      <charset val="204"/>
    </font>
    <font>
      <b/>
      <i/>
      <sz val="11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</fonts>
  <fills count="20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249977111117893"/>
        <bgColor rgb="FFC0C0C0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1" applyNumberFormat="0" applyAlignment="0" applyProtection="0"/>
    <xf numFmtId="0" fontId="39" fillId="0" borderId="0"/>
    <xf numFmtId="0" fontId="10" fillId="0" borderId="0"/>
    <xf numFmtId="0" fontId="10" fillId="0" borderId="0"/>
    <xf numFmtId="0" fontId="3" fillId="9" borderId="1" applyNumberFormat="0" applyAlignment="0" applyProtection="0"/>
    <xf numFmtId="0" fontId="4" fillId="10" borderId="0" applyNumberFormat="0" applyBorder="0" applyAlignment="0" applyProtection="0"/>
    <xf numFmtId="0" fontId="39" fillId="0" borderId="0"/>
    <xf numFmtId="0" fontId="5" fillId="8" borderId="2" applyNumberFormat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45" fillId="0" borderId="0"/>
    <xf numFmtId="0" fontId="47" fillId="0" borderId="0"/>
    <xf numFmtId="0" fontId="39" fillId="0" borderId="0"/>
  </cellStyleXfs>
  <cellXfs count="327">
    <xf numFmtId="0" fontId="0" fillId="0" borderId="0" xfId="0"/>
    <xf numFmtId="0" fontId="10" fillId="0" borderId="0" xfId="10"/>
    <xf numFmtId="0" fontId="12" fillId="0" borderId="0" xfId="10" applyFont="1" applyAlignment="1">
      <alignment horizontal="center"/>
    </xf>
    <xf numFmtId="0" fontId="14" fillId="0" borderId="0" xfId="10" applyFont="1" applyAlignment="1">
      <alignment vertical="top"/>
    </xf>
    <xf numFmtId="0" fontId="15" fillId="0" borderId="0" xfId="10" applyFont="1" applyAlignment="1">
      <alignment vertical="top"/>
    </xf>
    <xf numFmtId="0" fontId="12" fillId="0" borderId="0" xfId="10" applyFont="1" applyAlignment="1">
      <alignment horizontal="justify"/>
    </xf>
    <xf numFmtId="0" fontId="10" fillId="0" borderId="0" xfId="9" applyAlignment="1">
      <alignment horizontal="right" vertical="top"/>
    </xf>
    <xf numFmtId="0" fontId="12" fillId="0" borderId="0" xfId="10" applyFont="1" applyAlignment="1">
      <alignment horizontal="right"/>
    </xf>
    <xf numFmtId="0" fontId="16" fillId="0" borderId="4" xfId="10" applyFont="1" applyBorder="1" applyAlignment="1">
      <alignment horizontal="center" wrapText="1"/>
    </xf>
    <xf numFmtId="0" fontId="17" fillId="0" borderId="0" xfId="10" applyFont="1"/>
    <xf numFmtId="0" fontId="16" fillId="0" borderId="6" xfId="10" applyFont="1" applyBorder="1" applyAlignment="1">
      <alignment horizontal="center" wrapText="1"/>
    </xf>
    <xf numFmtId="0" fontId="18" fillId="0" borderId="5" xfId="10" applyFont="1" applyBorder="1" applyAlignment="1">
      <alignment horizontal="center"/>
    </xf>
    <xf numFmtId="0" fontId="18" fillId="0" borderId="5" xfId="10" applyFont="1" applyBorder="1" applyAlignment="1">
      <alignment horizontal="left" wrapText="1"/>
    </xf>
    <xf numFmtId="4" fontId="19" fillId="0" borderId="5" xfId="10" applyNumberFormat="1" applyFont="1" applyBorder="1" applyAlignment="1">
      <alignment horizontal="center" vertical="top" wrapText="1"/>
    </xf>
    <xf numFmtId="0" fontId="18" fillId="0" borderId="5" xfId="10" applyFont="1" applyBorder="1" applyAlignment="1">
      <alignment horizontal="left"/>
    </xf>
    <xf numFmtId="0" fontId="18" fillId="0" borderId="4" xfId="10" applyFont="1" applyBorder="1" applyAlignment="1">
      <alignment horizontal="center"/>
    </xf>
    <xf numFmtId="0" fontId="18" fillId="0" borderId="4" xfId="10" applyFont="1" applyBorder="1" applyAlignment="1">
      <alignment horizontal="left"/>
    </xf>
    <xf numFmtId="4" fontId="19" fillId="0" borderId="4" xfId="10" applyNumberFormat="1" applyFont="1" applyBorder="1" applyAlignment="1">
      <alignment horizontal="center" vertical="top" wrapText="1"/>
    </xf>
    <xf numFmtId="3" fontId="10" fillId="0" borderId="0" xfId="10" applyNumberFormat="1"/>
    <xf numFmtId="0" fontId="10" fillId="0" borderId="0" xfId="10" applyAlignment="1">
      <alignment horizontal="right"/>
    </xf>
    <xf numFmtId="0" fontId="16" fillId="0" borderId="0" xfId="10" applyFont="1" applyAlignment="1">
      <alignment horizontal="right" vertical="top" wrapText="1"/>
    </xf>
    <xf numFmtId="2" fontId="10" fillId="0" borderId="0" xfId="10" applyNumberFormat="1" applyAlignment="1">
      <alignment horizontal="center"/>
    </xf>
    <xf numFmtId="164" fontId="21" fillId="0" borderId="0" xfId="10" applyNumberFormat="1" applyFont="1" applyAlignment="1">
      <alignment vertical="top"/>
    </xf>
    <xf numFmtId="164" fontId="10" fillId="0" borderId="8" xfId="9" applyNumberFormat="1" applyBorder="1"/>
    <xf numFmtId="164" fontId="10" fillId="0" borderId="8" xfId="10" applyNumberFormat="1" applyBorder="1"/>
    <xf numFmtId="164" fontId="22" fillId="0" borderId="0" xfId="9" applyNumberFormat="1" applyFont="1"/>
    <xf numFmtId="164" fontId="23" fillId="0" borderId="0" xfId="10" applyNumberFormat="1" applyFont="1" applyAlignment="1">
      <alignment horizontal="right" vertical="center"/>
    </xf>
    <xf numFmtId="164" fontId="10" fillId="0" borderId="0" xfId="9" applyNumberFormat="1"/>
    <xf numFmtId="164" fontId="10" fillId="0" borderId="0" xfId="10" applyNumberFormat="1"/>
    <xf numFmtId="164" fontId="21" fillId="0" borderId="8" xfId="10" applyNumberFormat="1" applyFont="1" applyBorder="1" applyAlignment="1">
      <alignment vertical="top"/>
    </xf>
    <xf numFmtId="0" fontId="10" fillId="0" borderId="0" xfId="9"/>
    <xf numFmtId="0" fontId="11" fillId="0" borderId="0" xfId="10" applyFont="1" applyAlignment="1">
      <alignment horizontal="left"/>
    </xf>
    <xf numFmtId="0" fontId="11" fillId="0" borderId="8" xfId="10" applyFont="1" applyBorder="1" applyAlignment="1">
      <alignment horizontal="left"/>
    </xf>
    <xf numFmtId="0" fontId="15" fillId="0" borderId="8" xfId="10" applyFont="1" applyBorder="1" applyAlignment="1">
      <alignment horizontal="right"/>
    </xf>
    <xf numFmtId="0" fontId="24" fillId="0" borderId="8" xfId="10" applyFont="1" applyBorder="1"/>
    <xf numFmtId="0" fontId="10" fillId="0" borderId="8" xfId="10" applyBorder="1"/>
    <xf numFmtId="0" fontId="25" fillId="0" borderId="0" xfId="10" applyFont="1" applyAlignment="1">
      <alignment horizontal="left"/>
    </xf>
    <xf numFmtId="2" fontId="10" fillId="0" borderId="0" xfId="10" applyNumberFormat="1"/>
    <xf numFmtId="0" fontId="25" fillId="0" borderId="0" xfId="10" applyFont="1" applyAlignment="1">
      <alignment vertical="top"/>
    </xf>
    <xf numFmtId="4" fontId="19" fillId="0" borderId="5" xfId="10" applyNumberFormat="1" applyFont="1" applyBorder="1" applyAlignment="1">
      <alignment horizontal="center"/>
    </xf>
    <xf numFmtId="4" fontId="19" fillId="0" borderId="5" xfId="10" applyNumberFormat="1" applyFont="1" applyBorder="1" applyAlignment="1">
      <alignment horizontal="center" wrapText="1"/>
    </xf>
    <xf numFmtId="0" fontId="10" fillId="0" borderId="5" xfId="9" applyBorder="1" applyAlignment="1">
      <alignment horizontal="right" vertical="top" wrapText="1"/>
    </xf>
    <xf numFmtId="49" fontId="10" fillId="0" borderId="5" xfId="9" applyNumberFormat="1" applyBorder="1" applyAlignment="1">
      <alignment horizontal="right" vertical="top" wrapText="1"/>
    </xf>
    <xf numFmtId="0" fontId="16" fillId="0" borderId="5" xfId="9" applyFont="1" applyBorder="1" applyAlignment="1">
      <alignment horizontal="right" vertical="top" wrapText="1"/>
    </xf>
    <xf numFmtId="4" fontId="16" fillId="0" borderId="5" xfId="9" applyNumberFormat="1" applyFont="1" applyBorder="1" applyAlignment="1">
      <alignment horizontal="center"/>
    </xf>
    <xf numFmtId="0" fontId="10" fillId="0" borderId="6" xfId="9" applyBorder="1" applyAlignment="1">
      <alignment horizontal="right" vertical="top" wrapText="1"/>
    </xf>
    <xf numFmtId="49" fontId="10" fillId="0" borderId="6" xfId="9" applyNumberFormat="1" applyBorder="1" applyAlignment="1">
      <alignment horizontal="right" vertical="top" wrapText="1"/>
    </xf>
    <xf numFmtId="0" fontId="16" fillId="0" borderId="6" xfId="9" applyFont="1" applyBorder="1" applyAlignment="1">
      <alignment horizontal="right" vertical="top" wrapText="1"/>
    </xf>
    <xf numFmtId="4" fontId="10" fillId="0" borderId="6" xfId="9" applyNumberFormat="1" applyBorder="1" applyAlignment="1">
      <alignment horizontal="center"/>
    </xf>
    <xf numFmtId="4" fontId="10" fillId="0" borderId="0" xfId="9" applyNumberFormat="1"/>
    <xf numFmtId="0" fontId="27" fillId="0" borderId="5" xfId="9" applyFont="1" applyBorder="1" applyAlignment="1">
      <alignment horizontal="right" vertical="top" wrapText="1"/>
    </xf>
    <xf numFmtId="4" fontId="10" fillId="0" borderId="5" xfId="9" applyNumberFormat="1" applyBorder="1" applyAlignment="1">
      <alignment horizontal="center"/>
    </xf>
    <xf numFmtId="0" fontId="10" fillId="0" borderId="0" xfId="9" applyAlignment="1">
      <alignment horizontal="right" vertical="top" wrapText="1"/>
    </xf>
    <xf numFmtId="0" fontId="16" fillId="0" borderId="0" xfId="9" applyFont="1" applyAlignment="1">
      <alignment horizontal="right" vertical="top" wrapText="1"/>
    </xf>
    <xf numFmtId="0" fontId="10" fillId="0" borderId="0" xfId="9" applyAlignment="1">
      <alignment horizontal="right"/>
    </xf>
    <xf numFmtId="164" fontId="10" fillId="0" borderId="0" xfId="9" applyNumberFormat="1" applyAlignment="1">
      <alignment vertical="top"/>
    </xf>
    <xf numFmtId="164" fontId="22" fillId="0" borderId="0" xfId="10" applyNumberFormat="1" applyFont="1"/>
    <xf numFmtId="164" fontId="23" fillId="0" borderId="0" xfId="10" applyNumberFormat="1" applyFont="1" applyAlignment="1">
      <alignment horizontal="center" vertical="center"/>
    </xf>
    <xf numFmtId="2" fontId="10" fillId="0" borderId="0" xfId="9" applyNumberFormat="1"/>
    <xf numFmtId="0" fontId="28" fillId="11" borderId="0" xfId="10" applyFont="1" applyFill="1"/>
    <xf numFmtId="2" fontId="10" fillId="11" borderId="0" xfId="10" applyNumberFormat="1" applyFill="1"/>
    <xf numFmtId="0" fontId="28" fillId="11" borderId="0" xfId="10" applyFont="1" applyFill="1" applyAlignment="1">
      <alignment horizontal="center"/>
    </xf>
    <xf numFmtId="0" fontId="29" fillId="11" borderId="8" xfId="10" applyFont="1" applyFill="1" applyBorder="1" applyAlignment="1">
      <alignment horizontal="center"/>
    </xf>
    <xf numFmtId="2" fontId="15" fillId="11" borderId="8" xfId="10" applyNumberFormat="1" applyFont="1" applyFill="1" applyBorder="1" applyAlignment="1">
      <alignment horizontal="center"/>
    </xf>
    <xf numFmtId="2" fontId="15" fillId="11" borderId="0" xfId="10" applyNumberFormat="1" applyFont="1" applyFill="1" applyAlignment="1">
      <alignment horizontal="center"/>
    </xf>
    <xf numFmtId="0" fontId="30" fillId="11" borderId="0" xfId="10" applyFont="1" applyFill="1" applyAlignment="1">
      <alignment vertical="top"/>
    </xf>
    <xf numFmtId="0" fontId="15" fillId="0" borderId="0" xfId="9" applyFont="1" applyAlignment="1">
      <alignment horizontal="left" vertical="top"/>
    </xf>
    <xf numFmtId="0" fontId="10" fillId="0" borderId="0" xfId="9" applyAlignment="1">
      <alignment horizontal="left"/>
    </xf>
    <xf numFmtId="2" fontId="12" fillId="11" borderId="0" xfId="10" applyNumberFormat="1" applyFont="1" applyFill="1" applyAlignment="1">
      <alignment vertical="top"/>
    </xf>
    <xf numFmtId="0" fontId="30" fillId="11" borderId="0" xfId="10" applyFont="1" applyFill="1" applyAlignment="1">
      <alignment horizontal="center" vertical="top"/>
    </xf>
    <xf numFmtId="0" fontId="17" fillId="0" borderId="4" xfId="9" applyFont="1" applyBorder="1" applyAlignment="1">
      <alignment horizontal="center"/>
    </xf>
    <xf numFmtId="0" fontId="17" fillId="0" borderId="9" xfId="9" applyFont="1" applyBorder="1" applyAlignment="1">
      <alignment horizontal="center"/>
    </xf>
    <xf numFmtId="0" fontId="17" fillId="0" borderId="9" xfId="9" applyFont="1" applyBorder="1" applyAlignment="1">
      <alignment horizontal="center" wrapText="1"/>
    </xf>
    <xf numFmtId="0" fontId="31" fillId="11" borderId="0" xfId="10" applyFont="1" applyFill="1"/>
    <xf numFmtId="0" fontId="17" fillId="0" borderId="10" xfId="9" applyFont="1" applyBorder="1" applyAlignment="1">
      <alignment horizontal="center"/>
    </xf>
    <xf numFmtId="0" fontId="17" fillId="0" borderId="11" xfId="9" applyFont="1" applyBorder="1" applyAlignment="1">
      <alignment horizontal="center"/>
    </xf>
    <xf numFmtId="0" fontId="17" fillId="0" borderId="11" xfId="9" applyFont="1" applyBorder="1" applyAlignment="1">
      <alignment horizontal="center" wrapText="1"/>
    </xf>
    <xf numFmtId="0" fontId="32" fillId="0" borderId="4" xfId="9" applyFont="1" applyBorder="1" applyAlignment="1">
      <alignment horizontal="center"/>
    </xf>
    <xf numFmtId="0" fontId="10" fillId="0" borderId="12" xfId="9" applyBorder="1" applyAlignment="1">
      <alignment vertical="top"/>
    </xf>
    <xf numFmtId="0" fontId="10" fillId="0" borderId="5" xfId="9" applyBorder="1" applyAlignment="1">
      <alignment vertical="top" wrapText="1"/>
    </xf>
    <xf numFmtId="0" fontId="16" fillId="0" borderId="5" xfId="9" applyFont="1" applyBorder="1" applyAlignment="1">
      <alignment horizontal="right" vertical="top"/>
    </xf>
    <xf numFmtId="0" fontId="16" fillId="0" borderId="7" xfId="9" applyFont="1" applyBorder="1" applyAlignment="1">
      <alignment horizontal="right" vertical="top"/>
    </xf>
    <xf numFmtId="4" fontId="16" fillId="0" borderId="5" xfId="9" applyNumberFormat="1" applyFont="1" applyBorder="1" applyAlignment="1">
      <alignment horizontal="right" vertical="top"/>
    </xf>
    <xf numFmtId="0" fontId="10" fillId="0" borderId="0" xfId="9" applyAlignment="1">
      <alignment vertical="top"/>
    </xf>
    <xf numFmtId="164" fontId="21" fillId="11" borderId="0" xfId="10" applyNumberFormat="1" applyFont="1" applyFill="1" applyAlignment="1">
      <alignment vertical="top"/>
    </xf>
    <xf numFmtId="164" fontId="10" fillId="11" borderId="8" xfId="10" applyNumberFormat="1" applyFill="1" applyBorder="1"/>
    <xf numFmtId="164" fontId="21" fillId="11" borderId="8" xfId="10" applyNumberFormat="1" applyFont="1" applyFill="1" applyBorder="1" applyAlignment="1">
      <alignment vertical="top"/>
    </xf>
    <xf numFmtId="164" fontId="12" fillId="0" borderId="0" xfId="9" applyNumberFormat="1" applyFont="1" applyAlignment="1">
      <alignment vertical="top"/>
    </xf>
    <xf numFmtId="164" fontId="22" fillId="11" borderId="0" xfId="10" applyNumberFormat="1" applyFont="1" applyFill="1"/>
    <xf numFmtId="164" fontId="23" fillId="11" borderId="0" xfId="10" applyNumberFormat="1" applyFont="1" applyFill="1" applyAlignment="1">
      <alignment horizontal="center" vertical="center"/>
    </xf>
    <xf numFmtId="164" fontId="10" fillId="11" borderId="0" xfId="10" applyNumberFormat="1" applyFill="1"/>
    <xf numFmtId="0" fontId="34" fillId="0" borderId="5" xfId="9" applyFont="1" applyBorder="1" applyAlignment="1">
      <alignment horizontal="center" vertical="top"/>
    </xf>
    <xf numFmtId="2" fontId="34" fillId="11" borderId="7" xfId="10" applyNumberFormat="1" applyFont="1" applyFill="1" applyBorder="1" applyAlignment="1">
      <alignment horizontal="center" vertical="top" wrapText="1"/>
    </xf>
    <xf numFmtId="2" fontId="34" fillId="11" borderId="5" xfId="10" applyNumberFormat="1" applyFont="1" applyFill="1" applyBorder="1" applyAlignment="1">
      <alignment horizontal="center" vertical="top" wrapText="1"/>
    </xf>
    <xf numFmtId="0" fontId="34" fillId="11" borderId="0" xfId="10" applyFont="1" applyFill="1"/>
    <xf numFmtId="0" fontId="25" fillId="0" borderId="0" xfId="0" applyFont="1"/>
    <xf numFmtId="0" fontId="34" fillId="11" borderId="5" xfId="8" applyFont="1" applyFill="1" applyBorder="1"/>
    <xf numFmtId="0" fontId="34" fillId="11" borderId="13" xfId="8" applyFont="1" applyFill="1" applyBorder="1" applyAlignment="1">
      <alignment wrapText="1"/>
    </xf>
    <xf numFmtId="0" fontId="35" fillId="11" borderId="5" xfId="10" applyFont="1" applyFill="1" applyBorder="1"/>
    <xf numFmtId="0" fontId="36" fillId="0" borderId="5" xfId="9" applyFont="1" applyBorder="1" applyAlignment="1">
      <alignment horizontal="right" vertical="top"/>
    </xf>
    <xf numFmtId="0" fontId="36" fillId="0" borderId="7" xfId="9" applyFont="1" applyBorder="1" applyAlignment="1">
      <alignment horizontal="right" vertical="top"/>
    </xf>
    <xf numFmtId="0" fontId="25" fillId="0" borderId="0" xfId="9" applyFont="1"/>
    <xf numFmtId="2" fontId="25" fillId="0" borderId="0" xfId="9" applyNumberFormat="1" applyFont="1"/>
    <xf numFmtId="2" fontId="19" fillId="0" borderId="5" xfId="10" applyNumberFormat="1" applyFont="1" applyBorder="1" applyAlignment="1">
      <alignment vertical="center"/>
    </xf>
    <xf numFmtId="0" fontId="33" fillId="11" borderId="0" xfId="10" applyFont="1" applyFill="1"/>
    <xf numFmtId="0" fontId="38" fillId="11" borderId="0" xfId="10" applyFont="1" applyFill="1"/>
    <xf numFmtId="0" fontId="13" fillId="0" borderId="0" xfId="10" applyFont="1" applyAlignment="1">
      <alignment horizontal="left" vertical="top"/>
    </xf>
    <xf numFmtId="0" fontId="40" fillId="0" borderId="0" xfId="0" applyFont="1"/>
    <xf numFmtId="0" fontId="13" fillId="0" borderId="0" xfId="10" applyFont="1" applyAlignment="1">
      <alignment vertical="top" wrapText="1"/>
    </xf>
    <xf numFmtId="0" fontId="13" fillId="0" borderId="0" xfId="10" applyFont="1" applyAlignment="1">
      <alignment vertical="top"/>
    </xf>
    <xf numFmtId="0" fontId="28" fillId="11" borderId="13" xfId="8" applyFont="1" applyFill="1" applyBorder="1" applyAlignment="1">
      <alignment wrapText="1"/>
    </xf>
    <xf numFmtId="0" fontId="13" fillId="0" borderId="0" xfId="10" applyFont="1" applyAlignment="1">
      <alignment horizontal="left" vertical="top" wrapText="1"/>
    </xf>
    <xf numFmtId="0" fontId="34" fillId="11" borderId="14" xfId="8" applyFont="1" applyFill="1" applyBorder="1" applyAlignment="1">
      <alignment wrapText="1"/>
    </xf>
    <xf numFmtId="0" fontId="34" fillId="11" borderId="14" xfId="8" applyFont="1" applyFill="1" applyBorder="1" applyAlignment="1">
      <alignment horizont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33" fillId="11" borderId="14" xfId="10" applyFont="1" applyFill="1" applyBorder="1"/>
    <xf numFmtId="2" fontId="19" fillId="0" borderId="14" xfId="10" applyNumberFormat="1" applyFont="1" applyBorder="1" applyAlignment="1">
      <alignment vertical="center"/>
    </xf>
    <xf numFmtId="0" fontId="10" fillId="0" borderId="14" xfId="0" applyFont="1" applyBorder="1"/>
    <xf numFmtId="0" fontId="10" fillId="12" borderId="14" xfId="0" applyFont="1" applyFill="1" applyBorder="1" applyAlignment="1">
      <alignment vertical="center" wrapText="1"/>
    </xf>
    <xf numFmtId="0" fontId="10" fillId="12" borderId="14" xfId="0" applyFont="1" applyFill="1" applyBorder="1" applyAlignment="1">
      <alignment horizontal="center" vertical="center" wrapText="1"/>
    </xf>
    <xf numFmtId="0" fontId="16" fillId="0" borderId="5" xfId="10" applyFont="1" applyBorder="1" applyAlignment="1">
      <alignment horizontal="center" wrapText="1"/>
    </xf>
    <xf numFmtId="0" fontId="17" fillId="0" borderId="5" xfId="9" applyFont="1" applyBorder="1" applyAlignment="1">
      <alignment horizontal="center" wrapText="1"/>
    </xf>
    <xf numFmtId="0" fontId="29" fillId="11" borderId="0" xfId="10" applyFont="1" applyFill="1" applyAlignment="1">
      <alignment horizontal="center"/>
    </xf>
    <xf numFmtId="0" fontId="32" fillId="0" borderId="14" xfId="9" applyFont="1" applyBorder="1" applyAlignment="1">
      <alignment horizontal="center"/>
    </xf>
    <xf numFmtId="0" fontId="29" fillId="11" borderId="14" xfId="10" applyFont="1" applyFill="1" applyBorder="1" applyAlignment="1">
      <alignment horizontal="center"/>
    </xf>
    <xf numFmtId="0" fontId="32" fillId="0" borderId="16" xfId="9" applyFont="1" applyBorder="1" applyAlignment="1">
      <alignment horizontal="center"/>
    </xf>
    <xf numFmtId="0" fontId="17" fillId="0" borderId="4" xfId="9" applyFont="1" applyBorder="1" applyAlignment="1">
      <alignment horizontal="center" wrapText="1"/>
    </xf>
    <xf numFmtId="0" fontId="33" fillId="11" borderId="17" xfId="10" applyFont="1" applyFill="1" applyBorder="1"/>
    <xf numFmtId="2" fontId="19" fillId="0" borderId="6" xfId="10" applyNumberFormat="1" applyFont="1" applyBorder="1" applyAlignment="1">
      <alignment vertical="center"/>
    </xf>
    <xf numFmtId="0" fontId="32" fillId="0" borderId="9" xfId="9" applyFont="1" applyBorder="1" applyAlignment="1">
      <alignment horizontal="center"/>
    </xf>
    <xf numFmtId="0" fontId="10" fillId="0" borderId="17" xfId="0" applyFont="1" applyBorder="1" applyAlignment="1">
      <alignment horizontal="left" vertical="top" wrapText="1"/>
    </xf>
    <xf numFmtId="0" fontId="10" fillId="0" borderId="14" xfId="0" applyFont="1" applyBorder="1" applyAlignment="1">
      <alignment wrapText="1"/>
    </xf>
    <xf numFmtId="0" fontId="34" fillId="11" borderId="6" xfId="8" applyFont="1" applyFill="1" applyBorder="1"/>
    <xf numFmtId="0" fontId="34" fillId="0" borderId="14" xfId="9" applyFont="1" applyBorder="1" applyAlignment="1">
      <alignment horizontal="center" vertical="top"/>
    </xf>
    <xf numFmtId="0" fontId="34" fillId="11" borderId="14" xfId="8" applyFont="1" applyFill="1" applyBorder="1"/>
    <xf numFmtId="2" fontId="34" fillId="11" borderId="14" xfId="10" applyNumberFormat="1" applyFont="1" applyFill="1" applyBorder="1" applyAlignment="1">
      <alignment horizontal="center" vertical="top" wrapText="1"/>
    </xf>
    <xf numFmtId="2" fontId="34" fillId="11" borderId="14" xfId="8" applyNumberFormat="1" applyFont="1" applyFill="1" applyBorder="1" applyAlignment="1">
      <alignment horizontal="center" vertical="top" wrapText="1"/>
    </xf>
    <xf numFmtId="2" fontId="25" fillId="0" borderId="14" xfId="8" applyNumberFormat="1" applyFont="1" applyBorder="1" applyAlignment="1">
      <alignment horizontal="center" vertical="top" wrapText="1"/>
    </xf>
    <xf numFmtId="0" fontId="28" fillId="11" borderId="14" xfId="8" applyFont="1" applyFill="1" applyBorder="1" applyAlignment="1">
      <alignment wrapText="1"/>
    </xf>
    <xf numFmtId="2" fontId="25" fillId="0" borderId="14" xfId="8" applyNumberFormat="1" applyFont="1" applyBorder="1" applyAlignment="1">
      <alignment vertical="top" wrapText="1"/>
    </xf>
    <xf numFmtId="2" fontId="34" fillId="11" borderId="14" xfId="10" applyNumberFormat="1" applyFont="1" applyFill="1" applyBorder="1" applyAlignment="1">
      <alignment horizontal="right" vertical="center"/>
    </xf>
    <xf numFmtId="0" fontId="16" fillId="0" borderId="14" xfId="9" applyFont="1" applyBorder="1" applyAlignment="1">
      <alignment horizontal="center"/>
    </xf>
    <xf numFmtId="2" fontId="16" fillId="0" borderId="5" xfId="9" applyNumberFormat="1" applyFont="1" applyBorder="1" applyAlignment="1">
      <alignment horizontal="right" vertical="top"/>
    </xf>
    <xf numFmtId="2" fontId="34" fillId="14" borderId="14" xfId="10" applyNumberFormat="1" applyFont="1" applyFill="1" applyBorder="1" applyAlignment="1">
      <alignment horizontal="right" vertical="center"/>
    </xf>
    <xf numFmtId="2" fontId="10" fillId="0" borderId="14" xfId="8" applyNumberFormat="1" applyFont="1" applyBorder="1" applyAlignment="1">
      <alignment horizontal="center" vertical="top" wrapText="1"/>
    </xf>
    <xf numFmtId="2" fontId="10" fillId="0" borderId="14" xfId="8" applyNumberFormat="1" applyFont="1" applyBorder="1" applyAlignment="1">
      <alignment vertical="top" wrapText="1"/>
    </xf>
    <xf numFmtId="2" fontId="28" fillId="11" borderId="14" xfId="10" applyNumberFormat="1" applyFont="1" applyFill="1" applyBorder="1" applyAlignment="1">
      <alignment horizontal="right" vertical="center"/>
    </xf>
    <xf numFmtId="2" fontId="28" fillId="11" borderId="14" xfId="10" applyNumberFormat="1" applyFont="1" applyFill="1" applyBorder="1" applyAlignment="1">
      <alignment horizontal="center" vertical="top" wrapText="1"/>
    </xf>
    <xf numFmtId="2" fontId="36" fillId="0" borderId="5" xfId="9" applyNumberFormat="1" applyFont="1" applyBorder="1" applyAlignment="1">
      <alignment horizontal="right" vertical="top"/>
    </xf>
    <xf numFmtId="2" fontId="34" fillId="14" borderId="14" xfId="10" applyNumberFormat="1" applyFont="1" applyFill="1" applyBorder="1" applyAlignment="1">
      <alignment horizontal="center" vertical="top" wrapText="1"/>
    </xf>
    <xf numFmtId="2" fontId="34" fillId="11" borderId="0" xfId="8" applyNumberFormat="1" applyFont="1" applyFill="1" applyAlignment="1">
      <alignment horizontal="center" vertical="top" wrapText="1"/>
    </xf>
    <xf numFmtId="2" fontId="25" fillId="0" borderId="0" xfId="8" applyNumberFormat="1" applyFont="1" applyAlignment="1">
      <alignment horizontal="center" vertical="top" wrapText="1"/>
    </xf>
    <xf numFmtId="2" fontId="25" fillId="0" borderId="0" xfId="8" applyNumberFormat="1" applyFont="1" applyAlignment="1">
      <alignment vertical="top" wrapText="1"/>
    </xf>
    <xf numFmtId="2" fontId="34" fillId="11" borderId="0" xfId="10" applyNumberFormat="1" applyFont="1" applyFill="1" applyAlignment="1">
      <alignment horizontal="right" vertical="center"/>
    </xf>
    <xf numFmtId="2" fontId="34" fillId="11" borderId="0" xfId="10" applyNumberFormat="1" applyFont="1" applyFill="1" applyAlignment="1">
      <alignment horizontal="center" vertical="top" wrapText="1"/>
    </xf>
    <xf numFmtId="0" fontId="26" fillId="0" borderId="5" xfId="10" applyFont="1" applyBorder="1" applyAlignment="1">
      <alignment wrapText="1"/>
    </xf>
    <xf numFmtId="0" fontId="28" fillId="11" borderId="14" xfId="10" applyFont="1" applyFill="1" applyBorder="1"/>
    <xf numFmtId="0" fontId="41" fillId="0" borderId="0" xfId="0" applyFont="1" applyAlignment="1">
      <alignment horizontal="center" vertical="center"/>
    </xf>
    <xf numFmtId="0" fontId="42" fillId="0" borderId="0" xfId="0" applyFont="1" applyAlignment="1">
      <alignment wrapText="1"/>
    </xf>
    <xf numFmtId="0" fontId="42" fillId="0" borderId="0" xfId="0" applyFont="1" applyAlignment="1">
      <alignment horizontal="center" vertical="center"/>
    </xf>
    <xf numFmtId="0" fontId="16" fillId="0" borderId="0" xfId="9" applyFont="1" applyAlignment="1">
      <alignment horizontal="right" vertical="top"/>
    </xf>
    <xf numFmtId="2" fontId="16" fillId="0" borderId="0" xfId="9" applyNumberFormat="1" applyFont="1" applyAlignment="1">
      <alignment horizontal="right" vertical="top"/>
    </xf>
    <xf numFmtId="0" fontId="35" fillId="11" borderId="14" xfId="10" applyFont="1" applyFill="1" applyBorder="1"/>
    <xf numFmtId="0" fontId="10" fillId="0" borderId="14" xfId="9" applyBorder="1" applyAlignment="1">
      <alignment vertical="top"/>
    </xf>
    <xf numFmtId="0" fontId="10" fillId="0" borderId="14" xfId="9" applyBorder="1" applyAlignment="1">
      <alignment vertical="top" wrapText="1"/>
    </xf>
    <xf numFmtId="0" fontId="43" fillId="11" borderId="14" xfId="10" applyFont="1" applyFill="1" applyBorder="1"/>
    <xf numFmtId="0" fontId="16" fillId="0" borderId="14" xfId="9" applyFont="1" applyBorder="1" applyAlignment="1">
      <alignment horizontal="right" vertical="top"/>
    </xf>
    <xf numFmtId="0" fontId="44" fillId="0" borderId="14" xfId="0" applyFont="1" applyBorder="1" applyAlignment="1">
      <alignment wrapText="1"/>
    </xf>
    <xf numFmtId="0" fontId="44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40" fillId="0" borderId="14" xfId="19" applyFont="1" applyBorder="1" applyAlignment="1">
      <alignment vertical="center" wrapText="1"/>
    </xf>
    <xf numFmtId="1" fontId="40" fillId="0" borderId="14" xfId="19" applyNumberFormat="1" applyFont="1" applyBorder="1" applyAlignment="1">
      <alignment horizontal="center" vertical="center"/>
    </xf>
    <xf numFmtId="1" fontId="40" fillId="13" borderId="14" xfId="19" applyNumberFormat="1" applyFont="1" applyFill="1" applyBorder="1" applyAlignment="1">
      <alignment horizontal="center" vertical="center" wrapText="1"/>
    </xf>
    <xf numFmtId="0" fontId="40" fillId="13" borderId="14" xfId="19" applyFont="1" applyFill="1" applyBorder="1" applyAlignment="1">
      <alignment vertical="center" wrapText="1"/>
    </xf>
    <xf numFmtId="0" fontId="46" fillId="13" borderId="14" xfId="19" applyFont="1" applyFill="1" applyBorder="1" applyAlignment="1">
      <alignment wrapText="1"/>
    </xf>
    <xf numFmtId="0" fontId="40" fillId="0" borderId="20" xfId="19" applyFont="1" applyBorder="1" applyAlignment="1">
      <alignment horizontal="center" vertical="center" wrapText="1"/>
    </xf>
    <xf numFmtId="2" fontId="40" fillId="0" borderId="14" xfId="0" applyNumberFormat="1" applyFont="1" applyBorder="1" applyAlignment="1">
      <alignment horizontal="center" vertical="center" wrapText="1"/>
    </xf>
    <xf numFmtId="2" fontId="10" fillId="0" borderId="14" xfId="0" applyNumberFormat="1" applyFont="1" applyBorder="1" applyAlignment="1">
      <alignment horizontal="center" vertical="center"/>
    </xf>
    <xf numFmtId="2" fontId="40" fillId="0" borderId="14" xfId="0" applyNumberFormat="1" applyFont="1" applyBorder="1" applyAlignment="1">
      <alignment horizontal="center" vertical="center"/>
    </xf>
    <xf numFmtId="2" fontId="40" fillId="0" borderId="14" xfId="20" applyNumberFormat="1" applyFont="1" applyBorder="1" applyAlignment="1">
      <alignment horizontal="center" vertical="center"/>
    </xf>
    <xf numFmtId="2" fontId="10" fillId="0" borderId="7" xfId="0" applyNumberFormat="1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2" fontId="10" fillId="0" borderId="20" xfId="10" applyNumberFormat="1" applyBorder="1" applyAlignment="1">
      <alignment horizontal="center" vertical="center"/>
    </xf>
    <xf numFmtId="0" fontId="10" fillId="0" borderId="12" xfId="21" applyFont="1" applyBorder="1" applyAlignment="1">
      <alignment horizontal="center" vertical="center" wrapText="1"/>
    </xf>
    <xf numFmtId="0" fontId="10" fillId="0" borderId="12" xfId="21" applyFont="1" applyBorder="1" applyAlignment="1">
      <alignment horizontal="center" vertical="center"/>
    </xf>
    <xf numFmtId="2" fontId="10" fillId="0" borderId="20" xfId="10" applyNumberFormat="1" applyBorder="1" applyAlignment="1">
      <alignment vertical="center"/>
    </xf>
    <xf numFmtId="2" fontId="10" fillId="0" borderId="19" xfId="10" applyNumberFormat="1" applyBorder="1" applyAlignment="1">
      <alignment vertical="center"/>
    </xf>
    <xf numFmtId="2" fontId="10" fillId="0" borderId="7" xfId="10" applyNumberFormat="1" applyBorder="1" applyAlignment="1">
      <alignment vertical="center"/>
    </xf>
    <xf numFmtId="0" fontId="10" fillId="0" borderId="6" xfId="9" applyBorder="1" applyAlignment="1">
      <alignment vertical="top" wrapText="1"/>
    </xf>
    <xf numFmtId="0" fontId="35" fillId="11" borderId="6" xfId="10" applyFont="1" applyFill="1" applyBorder="1"/>
    <xf numFmtId="0" fontId="16" fillId="0" borderId="6" xfId="9" applyFont="1" applyBorder="1" applyAlignment="1">
      <alignment horizontal="right" vertical="top"/>
    </xf>
    <xf numFmtId="0" fontId="0" fillId="0" borderId="14" xfId="0" applyBorder="1"/>
    <xf numFmtId="0" fontId="10" fillId="0" borderId="14" xfId="21" applyFont="1" applyBorder="1" applyAlignment="1">
      <alignment horizontal="center" vertical="center"/>
    </xf>
    <xf numFmtId="0" fontId="10" fillId="0" borderId="14" xfId="21" applyFont="1" applyBorder="1" applyAlignment="1">
      <alignment horizontal="left" vertical="center"/>
    </xf>
    <xf numFmtId="0" fontId="10" fillId="0" borderId="14" xfId="21" applyFont="1" applyBorder="1" applyAlignment="1">
      <alignment horizontal="left" vertical="center" wrapText="1"/>
    </xf>
    <xf numFmtId="49" fontId="51" fillId="15" borderId="24" xfId="21" applyNumberFormat="1" applyFont="1" applyFill="1" applyBorder="1" applyAlignment="1">
      <alignment horizontal="center" vertical="center" wrapText="1"/>
    </xf>
    <xf numFmtId="49" fontId="51" fillId="15" borderId="14" xfId="21" applyNumberFormat="1" applyFont="1" applyFill="1" applyBorder="1" applyAlignment="1">
      <alignment horizontal="left" vertical="center" wrapText="1"/>
    </xf>
    <xf numFmtId="49" fontId="51" fillId="15" borderId="14" xfId="21" applyNumberFormat="1" applyFont="1" applyFill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/>
    </xf>
    <xf numFmtId="0" fontId="44" fillId="0" borderId="14" xfId="0" applyFont="1" applyBorder="1" applyAlignment="1">
      <alignment vertical="center" wrapText="1"/>
    </xf>
    <xf numFmtId="0" fontId="44" fillId="0" borderId="14" xfId="0" applyFont="1" applyBorder="1" applyAlignment="1">
      <alignment vertical="center"/>
    </xf>
    <xf numFmtId="49" fontId="44" fillId="0" borderId="21" xfId="21" applyNumberFormat="1" applyFont="1" applyBorder="1" applyAlignment="1">
      <alignment horizontal="center" vertical="center" wrapText="1"/>
    </xf>
    <xf numFmtId="49" fontId="44" fillId="0" borderId="14" xfId="21" applyNumberFormat="1" applyFont="1" applyBorder="1" applyAlignment="1">
      <alignment horizontal="left" vertical="center" wrapText="1"/>
    </xf>
    <xf numFmtId="49" fontId="44" fillId="0" borderId="14" xfId="21" applyNumberFormat="1" applyFont="1" applyBorder="1" applyAlignment="1">
      <alignment horizontal="center" vertical="center" wrapText="1"/>
    </xf>
    <xf numFmtId="0" fontId="44" fillId="0" borderId="14" xfId="21" applyFont="1" applyBorder="1" applyAlignment="1">
      <alignment horizontal="left" vertical="center" wrapText="1"/>
    </xf>
    <xf numFmtId="0" fontId="44" fillId="0" borderId="14" xfId="21" applyFont="1" applyBorder="1" applyAlignment="1">
      <alignment horizontal="center" vertical="center"/>
    </xf>
    <xf numFmtId="0" fontId="44" fillId="0" borderId="14" xfId="21" applyFont="1" applyBorder="1" applyAlignment="1">
      <alignment horizontal="left" vertical="center"/>
    </xf>
    <xf numFmtId="0" fontId="34" fillId="11" borderId="26" xfId="8" applyFont="1" applyFill="1" applyBorder="1"/>
    <xf numFmtId="0" fontId="28" fillId="11" borderId="26" xfId="8" applyFont="1" applyFill="1" applyBorder="1" applyAlignment="1">
      <alignment wrapText="1"/>
    </xf>
    <xf numFmtId="0" fontId="11" fillId="0" borderId="0" xfId="10" applyFont="1" applyAlignment="1">
      <alignment horizontal="center"/>
    </xf>
    <xf numFmtId="0" fontId="16" fillId="0" borderId="5" xfId="10" applyFont="1" applyBorder="1" applyAlignment="1">
      <alignment horizontal="center" wrapText="1"/>
    </xf>
    <xf numFmtId="0" fontId="13" fillId="0" borderId="0" xfId="10" applyFont="1" applyAlignment="1">
      <alignment horizontal="left" vertical="top" wrapText="1"/>
    </xf>
    <xf numFmtId="0" fontId="22" fillId="0" borderId="0" xfId="10" applyFont="1" applyAlignment="1">
      <alignment horizontal="center"/>
    </xf>
    <xf numFmtId="0" fontId="17" fillId="0" borderId="4" xfId="10" applyFont="1" applyBorder="1" applyAlignment="1">
      <alignment horizontal="center" wrapText="1"/>
    </xf>
    <xf numFmtId="0" fontId="17" fillId="0" borderId="5" xfId="9" applyFont="1" applyBorder="1" applyAlignment="1">
      <alignment horizontal="center" wrapText="1"/>
    </xf>
    <xf numFmtId="0" fontId="16" fillId="0" borderId="5" xfId="9" applyFont="1" applyBorder="1" applyAlignment="1">
      <alignment horizontal="center"/>
    </xf>
    <xf numFmtId="0" fontId="29" fillId="11" borderId="0" xfId="10" applyFont="1" applyFill="1" applyAlignment="1">
      <alignment horizontal="center"/>
    </xf>
    <xf numFmtId="165" fontId="31" fillId="11" borderId="0" xfId="10" applyNumberFormat="1" applyFont="1" applyFill="1" applyAlignment="1">
      <alignment horizontal="center"/>
    </xf>
    <xf numFmtId="0" fontId="17" fillId="0" borderId="4" xfId="9" applyFont="1" applyBorder="1" applyAlignment="1">
      <alignment horizontal="center" wrapText="1"/>
    </xf>
    <xf numFmtId="2" fontId="17" fillId="0" borderId="5" xfId="9" applyNumberFormat="1" applyFont="1" applyBorder="1" applyAlignment="1">
      <alignment horizontal="center" wrapText="1"/>
    </xf>
    <xf numFmtId="2" fontId="17" fillId="0" borderId="4" xfId="9" applyNumberFormat="1" applyFont="1" applyBorder="1" applyAlignment="1">
      <alignment horizontal="center" wrapText="1"/>
    </xf>
    <xf numFmtId="0" fontId="19" fillId="0" borderId="6" xfId="10" applyFont="1" applyBorder="1"/>
    <xf numFmtId="4" fontId="19" fillId="0" borderId="19" xfId="10" applyNumberFormat="1" applyFont="1" applyBorder="1" applyAlignment="1">
      <alignment horizontal="center"/>
    </xf>
    <xf numFmtId="0" fontId="19" fillId="0" borderId="14" xfId="10" applyFont="1" applyBorder="1" applyAlignment="1">
      <alignment horizontal="right" vertical="top" wrapText="1"/>
    </xf>
    <xf numFmtId="0" fontId="20" fillId="0" borderId="14" xfId="10" applyFont="1" applyBorder="1" applyAlignment="1">
      <alignment horizontal="right" vertical="top" wrapText="1"/>
    </xf>
    <xf numFmtId="0" fontId="19" fillId="0" borderId="9" xfId="10" applyFont="1" applyBorder="1" applyAlignment="1">
      <alignment horizontal="right" vertical="top" wrapText="1"/>
    </xf>
    <xf numFmtId="0" fontId="19" fillId="0" borderId="18" xfId="10" applyFont="1" applyBorder="1" applyAlignment="1">
      <alignment horizontal="right" vertical="top" wrapText="1"/>
    </xf>
    <xf numFmtId="4" fontId="20" fillId="0" borderId="14" xfId="10" applyNumberFormat="1" applyFont="1" applyBorder="1" applyAlignment="1">
      <alignment horizontal="center" vertical="top" wrapText="1"/>
    </xf>
    <xf numFmtId="4" fontId="19" fillId="0" borderId="14" xfId="10" applyNumberFormat="1" applyFont="1" applyBorder="1" applyAlignment="1">
      <alignment horizontal="center"/>
    </xf>
    <xf numFmtId="0" fontId="20" fillId="0" borderId="6" xfId="10" applyFont="1" applyBorder="1" applyAlignment="1">
      <alignment horizontal="right" vertical="top" wrapText="1"/>
    </xf>
    <xf numFmtId="0" fontId="34" fillId="16" borderId="14" xfId="9" applyFont="1" applyFill="1" applyBorder="1" applyAlignment="1">
      <alignment horizontal="center" vertical="top"/>
    </xf>
    <xf numFmtId="0" fontId="34" fillId="17" borderId="14" xfId="8" applyFont="1" applyFill="1" applyBorder="1"/>
    <xf numFmtId="0" fontId="31" fillId="17" borderId="14" xfId="8" applyFont="1" applyFill="1" applyBorder="1" applyAlignment="1">
      <alignment wrapText="1"/>
    </xf>
    <xf numFmtId="0" fontId="34" fillId="17" borderId="14" xfId="8" applyFont="1" applyFill="1" applyBorder="1" applyAlignment="1">
      <alignment horizontal="center" wrapText="1"/>
    </xf>
    <xf numFmtId="2" fontId="34" fillId="17" borderId="14" xfId="10" applyNumberFormat="1" applyFont="1" applyFill="1" applyBorder="1" applyAlignment="1">
      <alignment horizontal="center" vertical="top" wrapText="1"/>
    </xf>
    <xf numFmtId="2" fontId="34" fillId="17" borderId="14" xfId="8" applyNumberFormat="1" applyFont="1" applyFill="1" applyBorder="1" applyAlignment="1">
      <alignment horizontal="center" vertical="top" wrapText="1"/>
    </xf>
    <xf numFmtId="2" fontId="25" fillId="16" borderId="14" xfId="8" applyNumberFormat="1" applyFont="1" applyFill="1" applyBorder="1" applyAlignment="1">
      <alignment horizontal="center" vertical="top" wrapText="1"/>
    </xf>
    <xf numFmtId="2" fontId="25" fillId="16" borderId="14" xfId="8" applyNumberFormat="1" applyFont="1" applyFill="1" applyBorder="1" applyAlignment="1">
      <alignment vertical="top" wrapText="1"/>
    </xf>
    <xf numFmtId="2" fontId="34" fillId="17" borderId="14" xfId="10" applyNumberFormat="1" applyFont="1" applyFill="1" applyBorder="1" applyAlignment="1">
      <alignment horizontal="right" vertical="center"/>
    </xf>
    <xf numFmtId="2" fontId="34" fillId="17" borderId="7" xfId="10" applyNumberFormat="1" applyFont="1" applyFill="1" applyBorder="1" applyAlignment="1">
      <alignment horizontal="center" vertical="top" wrapText="1"/>
    </xf>
    <xf numFmtId="2" fontId="34" fillId="17" borderId="5" xfId="10" applyNumberFormat="1" applyFont="1" applyFill="1" applyBorder="1" applyAlignment="1">
      <alignment horizontal="center" vertical="top" wrapText="1"/>
    </xf>
    <xf numFmtId="0" fontId="31" fillId="17" borderId="13" xfId="8" applyFont="1" applyFill="1" applyBorder="1" applyAlignment="1">
      <alignment wrapText="1"/>
    </xf>
    <xf numFmtId="0" fontId="34" fillId="17" borderId="6" xfId="8" applyFont="1" applyFill="1" applyBorder="1"/>
    <xf numFmtId="0" fontId="34" fillId="16" borderId="5" xfId="9" applyFont="1" applyFill="1" applyBorder="1" applyAlignment="1">
      <alignment horizontal="center" vertical="top"/>
    </xf>
    <xf numFmtId="0" fontId="34" fillId="17" borderId="5" xfId="8" applyFont="1" applyFill="1" applyBorder="1"/>
    <xf numFmtId="2" fontId="34" fillId="11" borderId="14" xfId="10" applyNumberFormat="1" applyFont="1" applyFill="1" applyBorder="1" applyAlignment="1">
      <alignment horizontal="center" vertical="center" wrapText="1"/>
    </xf>
    <xf numFmtId="2" fontId="34" fillId="11" borderId="14" xfId="8" applyNumberFormat="1" applyFont="1" applyFill="1" applyBorder="1" applyAlignment="1">
      <alignment horizontal="center" vertical="center" wrapText="1"/>
    </xf>
    <xf numFmtId="2" fontId="25" fillId="0" borderId="14" xfId="8" applyNumberFormat="1" applyFont="1" applyBorder="1" applyAlignment="1">
      <alignment horizontal="center" vertical="center" wrapText="1"/>
    </xf>
    <xf numFmtId="2" fontId="25" fillId="0" borderId="14" xfId="8" applyNumberFormat="1" applyFont="1" applyBorder="1" applyAlignment="1">
      <alignment vertical="center" wrapText="1"/>
    </xf>
    <xf numFmtId="2" fontId="34" fillId="14" borderId="14" xfId="10" applyNumberFormat="1" applyFont="1" applyFill="1" applyBorder="1" applyAlignment="1">
      <alignment horizontal="center" vertical="center" wrapText="1"/>
    </xf>
    <xf numFmtId="2" fontId="34" fillId="11" borderId="7" xfId="10" applyNumberFormat="1" applyFont="1" applyFill="1" applyBorder="1" applyAlignment="1">
      <alignment horizontal="center" vertical="center" wrapText="1"/>
    </xf>
    <xf numFmtId="2" fontId="34" fillId="11" borderId="5" xfId="10" applyNumberFormat="1" applyFont="1" applyFill="1" applyBorder="1" applyAlignment="1">
      <alignment horizontal="center" vertical="center" wrapText="1"/>
    </xf>
    <xf numFmtId="0" fontId="34" fillId="11" borderId="14" xfId="8" applyFont="1" applyFill="1" applyBorder="1" applyAlignment="1">
      <alignment horizontal="center" vertical="center" wrapText="1"/>
    </xf>
    <xf numFmtId="0" fontId="34" fillId="17" borderId="14" xfId="8" applyFont="1" applyFill="1" applyBorder="1" applyAlignment="1">
      <alignment horizontal="center" vertical="center" wrapText="1"/>
    </xf>
    <xf numFmtId="2" fontId="34" fillId="17" borderId="14" xfId="10" applyNumberFormat="1" applyFont="1" applyFill="1" applyBorder="1" applyAlignment="1">
      <alignment horizontal="center" vertical="center" wrapText="1"/>
    </xf>
    <xf numFmtId="0" fontId="34" fillId="17" borderId="6" xfId="8" applyFont="1" applyFill="1" applyBorder="1" applyAlignment="1">
      <alignment horizontal="center" vertical="center" wrapText="1"/>
    </xf>
    <xf numFmtId="2" fontId="34" fillId="17" borderId="19" xfId="10" applyNumberFormat="1" applyFont="1" applyFill="1" applyBorder="1" applyAlignment="1">
      <alignment horizontal="center" vertical="center" wrapText="1"/>
    </xf>
    <xf numFmtId="0" fontId="34" fillId="14" borderId="6" xfId="8" applyFont="1" applyFill="1" applyBorder="1" applyAlignment="1">
      <alignment horizontal="center" vertical="center" wrapText="1"/>
    </xf>
    <xf numFmtId="2" fontId="34" fillId="14" borderId="19" xfId="10" applyNumberFormat="1" applyFont="1" applyFill="1" applyBorder="1" applyAlignment="1">
      <alignment horizontal="center" vertical="center" wrapText="1"/>
    </xf>
    <xf numFmtId="0" fontId="34" fillId="11" borderId="5" xfId="8" applyFont="1" applyFill="1" applyBorder="1" applyAlignment="1">
      <alignment horizontal="center" vertical="center" wrapText="1"/>
    </xf>
    <xf numFmtId="0" fontId="34" fillId="17" borderId="5" xfId="8" applyFont="1" applyFill="1" applyBorder="1" applyAlignment="1">
      <alignment horizontal="center" vertical="center" wrapText="1"/>
    </xf>
    <xf numFmtId="2" fontId="34" fillId="17" borderId="7" xfId="10" applyNumberFormat="1" applyFont="1" applyFill="1" applyBorder="1" applyAlignment="1">
      <alignment horizontal="center" vertical="center" wrapText="1"/>
    </xf>
    <xf numFmtId="2" fontId="34" fillId="11" borderId="18" xfId="10" applyNumberFormat="1" applyFont="1" applyFill="1" applyBorder="1" applyAlignment="1">
      <alignment horizontal="center" vertical="center" wrapText="1"/>
    </xf>
    <xf numFmtId="0" fontId="34" fillId="17" borderId="25" xfId="8" applyFont="1" applyFill="1" applyBorder="1" applyAlignment="1">
      <alignment horizontal="center" vertical="center" wrapText="1"/>
    </xf>
    <xf numFmtId="2" fontId="34" fillId="17" borderId="17" xfId="10" applyNumberFormat="1" applyFont="1" applyFill="1" applyBorder="1" applyAlignment="1">
      <alignment horizontal="center" vertical="center" wrapText="1"/>
    </xf>
    <xf numFmtId="0" fontId="34" fillId="11" borderId="20" xfId="8" applyFont="1" applyFill="1" applyBorder="1" applyAlignment="1">
      <alignment horizontal="center" vertical="center" wrapText="1"/>
    </xf>
    <xf numFmtId="2" fontId="25" fillId="14" borderId="14" xfId="10" applyNumberFormat="1" applyFont="1" applyFill="1" applyBorder="1" applyAlignment="1">
      <alignment horizontal="center" vertical="center" wrapText="1"/>
    </xf>
    <xf numFmtId="2" fontId="25" fillId="11" borderId="7" xfId="10" applyNumberFormat="1" applyFont="1" applyFill="1" applyBorder="1" applyAlignment="1">
      <alignment horizontal="center" vertical="center" wrapText="1"/>
    </xf>
    <xf numFmtId="0" fontId="34" fillId="0" borderId="26" xfId="9" applyFont="1" applyBorder="1" applyAlignment="1">
      <alignment horizontal="center" vertical="top"/>
    </xf>
    <xf numFmtId="0" fontId="34" fillId="11" borderId="26" xfId="8" applyFont="1" applyFill="1" applyBorder="1" applyAlignment="1">
      <alignment wrapText="1"/>
    </xf>
    <xf numFmtId="0" fontId="34" fillId="11" borderId="16" xfId="8" applyFont="1" applyFill="1" applyBorder="1" applyAlignment="1">
      <alignment horizontal="center" vertical="center" wrapText="1"/>
    </xf>
    <xf numFmtId="0" fontId="25" fillId="0" borderId="13" xfId="9" applyFont="1" applyBorder="1" applyAlignment="1">
      <alignment vertical="top"/>
    </xf>
    <xf numFmtId="0" fontId="25" fillId="0" borderId="6" xfId="9" applyFont="1" applyBorder="1" applyAlignment="1">
      <alignment vertical="top" wrapText="1"/>
    </xf>
    <xf numFmtId="0" fontId="36" fillId="0" borderId="6" xfId="9" applyFont="1" applyBorder="1" applyAlignment="1">
      <alignment horizontal="right" vertical="top"/>
    </xf>
    <xf numFmtId="2" fontId="25" fillId="17" borderId="7" xfId="10" applyNumberFormat="1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28" fillId="11" borderId="17" xfId="10" applyFont="1" applyFill="1" applyBorder="1"/>
    <xf numFmtId="0" fontId="10" fillId="0" borderId="17" xfId="0" applyFont="1" applyBorder="1" applyAlignment="1">
      <alignment horizontal="left" vertical="center" wrapText="1"/>
    </xf>
    <xf numFmtId="2" fontId="10" fillId="0" borderId="25" xfId="10" applyNumberFormat="1" applyBorder="1" applyAlignment="1">
      <alignment horizontal="center" vertical="center"/>
    </xf>
    <xf numFmtId="2" fontId="25" fillId="0" borderId="17" xfId="8" applyNumberFormat="1" applyFont="1" applyBorder="1" applyAlignment="1">
      <alignment horizontal="center" vertical="top" wrapText="1"/>
    </xf>
    <xf numFmtId="2" fontId="25" fillId="0" borderId="17" xfId="8" applyNumberFormat="1" applyFont="1" applyBorder="1" applyAlignment="1">
      <alignment vertical="top" wrapText="1"/>
    </xf>
    <xf numFmtId="2" fontId="34" fillId="11" borderId="17" xfId="10" applyNumberFormat="1" applyFont="1" applyFill="1" applyBorder="1" applyAlignment="1">
      <alignment horizontal="right" vertical="center"/>
    </xf>
    <xf numFmtId="2" fontId="34" fillId="11" borderId="17" xfId="10" applyNumberFormat="1" applyFont="1" applyFill="1" applyBorder="1" applyAlignment="1">
      <alignment horizontal="center" vertical="top" wrapText="1"/>
    </xf>
    <xf numFmtId="2" fontId="34" fillId="11" borderId="19" xfId="10" applyNumberFormat="1" applyFont="1" applyFill="1" applyBorder="1" applyAlignment="1">
      <alignment horizontal="center" vertical="top" wrapText="1"/>
    </xf>
    <xf numFmtId="2" fontId="34" fillId="11" borderId="6" xfId="10" applyNumberFormat="1" applyFont="1" applyFill="1" applyBorder="1" applyAlignment="1">
      <alignment horizontal="center" vertical="top" wrapText="1"/>
    </xf>
    <xf numFmtId="0" fontId="32" fillId="16" borderId="14" xfId="9" applyFont="1" applyFill="1" applyBorder="1" applyAlignment="1">
      <alignment horizontal="center"/>
    </xf>
    <xf numFmtId="0" fontId="16" fillId="16" borderId="14" xfId="9" applyFont="1" applyFill="1" applyBorder="1" applyAlignment="1">
      <alignment horizontal="left"/>
    </xf>
    <xf numFmtId="0" fontId="28" fillId="17" borderId="14" xfId="10" applyFont="1" applyFill="1" applyBorder="1" applyAlignment="1">
      <alignment horizontal="center"/>
    </xf>
    <xf numFmtId="49" fontId="48" fillId="18" borderId="22" xfId="21" applyNumberFormat="1" applyFont="1" applyFill="1" applyBorder="1" applyAlignment="1">
      <alignment horizontal="center" vertical="center" wrapText="1"/>
    </xf>
    <xf numFmtId="49" fontId="48" fillId="18" borderId="15" xfId="21" applyNumberFormat="1" applyFont="1" applyFill="1" applyBorder="1" applyAlignment="1">
      <alignment horizontal="center" vertical="center" wrapText="1"/>
    </xf>
    <xf numFmtId="49" fontId="48" fillId="18" borderId="23" xfId="21" applyNumberFormat="1" applyFont="1" applyFill="1" applyBorder="1" applyAlignment="1">
      <alignment horizontal="center" vertical="center" wrapText="1"/>
    </xf>
    <xf numFmtId="2" fontId="19" fillId="16" borderId="14" xfId="10" applyNumberFormat="1" applyFont="1" applyFill="1" applyBorder="1" applyAlignment="1">
      <alignment vertical="center"/>
    </xf>
    <xf numFmtId="2" fontId="37" fillId="16" borderId="7" xfId="10" applyNumberFormat="1" applyFont="1" applyFill="1" applyBorder="1" applyAlignment="1">
      <alignment vertical="center"/>
    </xf>
    <xf numFmtId="2" fontId="19" fillId="16" borderId="5" xfId="10" applyNumberFormat="1" applyFont="1" applyFill="1" applyBorder="1" applyAlignment="1">
      <alignment horizontal="right" vertical="center"/>
    </xf>
    <xf numFmtId="2" fontId="19" fillId="16" borderId="5" xfId="10" applyNumberFormat="1" applyFont="1" applyFill="1" applyBorder="1" applyAlignment="1">
      <alignment vertical="center"/>
    </xf>
    <xf numFmtId="2" fontId="33" fillId="17" borderId="5" xfId="10" applyNumberFormat="1" applyFont="1" applyFill="1" applyBorder="1" applyAlignment="1">
      <alignment horizontal="center" vertical="top" wrapText="1"/>
    </xf>
    <xf numFmtId="0" fontId="0" fillId="16" borderId="0" xfId="0" applyFill="1"/>
    <xf numFmtId="49" fontId="48" fillId="18" borderId="14" xfId="21" applyNumberFormat="1" applyFont="1" applyFill="1" applyBorder="1" applyAlignment="1">
      <alignment horizontal="center" vertical="center" wrapText="1"/>
    </xf>
    <xf numFmtId="2" fontId="10" fillId="16" borderId="7" xfId="10" applyNumberFormat="1" applyFill="1" applyBorder="1" applyAlignment="1">
      <alignment vertical="center"/>
    </xf>
    <xf numFmtId="2" fontId="10" fillId="16" borderId="14" xfId="8" applyNumberFormat="1" applyFont="1" applyFill="1" applyBorder="1" applyAlignment="1">
      <alignment horizontal="center" vertical="top" wrapText="1"/>
    </xf>
    <xf numFmtId="2" fontId="10" fillId="16" borderId="14" xfId="8" applyNumberFormat="1" applyFont="1" applyFill="1" applyBorder="1" applyAlignment="1">
      <alignment vertical="top" wrapText="1"/>
    </xf>
    <xf numFmtId="2" fontId="28" fillId="17" borderId="14" xfId="10" applyNumberFormat="1" applyFont="1" applyFill="1" applyBorder="1" applyAlignment="1">
      <alignment horizontal="right" vertical="center"/>
    </xf>
    <xf numFmtId="2" fontId="28" fillId="17" borderId="14" xfId="10" applyNumberFormat="1" applyFont="1" applyFill="1" applyBorder="1" applyAlignment="1">
      <alignment horizontal="center" vertical="top" wrapText="1"/>
    </xf>
    <xf numFmtId="0" fontId="16" fillId="16" borderId="14" xfId="9" applyFont="1" applyFill="1" applyBorder="1" applyAlignment="1">
      <alignment horizontal="center"/>
    </xf>
    <xf numFmtId="49" fontId="50" fillId="19" borderId="22" xfId="21" applyNumberFormat="1" applyFont="1" applyFill="1" applyBorder="1" applyAlignment="1">
      <alignment horizontal="center" vertical="center" wrapText="1"/>
    </xf>
    <xf numFmtId="49" fontId="50" fillId="19" borderId="15" xfId="21" applyNumberFormat="1" applyFont="1" applyFill="1" applyBorder="1" applyAlignment="1">
      <alignment horizontal="center" vertical="center" wrapText="1"/>
    </xf>
    <xf numFmtId="49" fontId="50" fillId="19" borderId="23" xfId="21" applyNumberFormat="1" applyFont="1" applyFill="1" applyBorder="1" applyAlignment="1">
      <alignment horizontal="center" vertical="center" wrapText="1"/>
    </xf>
    <xf numFmtId="0" fontId="32" fillId="16" borderId="16" xfId="9" applyFont="1" applyFill="1" applyBorder="1" applyAlignment="1">
      <alignment horizontal="center"/>
    </xf>
    <xf numFmtId="0" fontId="32" fillId="16" borderId="4" xfId="9" applyFont="1" applyFill="1" applyBorder="1" applyAlignment="1">
      <alignment horizontal="center"/>
    </xf>
    <xf numFmtId="0" fontId="28" fillId="17" borderId="18" xfId="10" applyFont="1" applyFill="1" applyBorder="1" applyAlignment="1">
      <alignment horizontal="center"/>
    </xf>
    <xf numFmtId="49" fontId="50" fillId="19" borderId="14" xfId="21" applyNumberFormat="1" applyFont="1" applyFill="1" applyBorder="1" applyAlignment="1">
      <alignment horizontal="center" vertical="center" wrapText="1"/>
    </xf>
    <xf numFmtId="2" fontId="10" fillId="16" borderId="20" xfId="10" applyNumberFormat="1" applyFill="1" applyBorder="1" applyAlignment="1">
      <alignment vertical="center"/>
    </xf>
    <xf numFmtId="49" fontId="52" fillId="16" borderId="14" xfId="21" applyNumberFormat="1" applyFont="1" applyFill="1" applyBorder="1" applyAlignment="1">
      <alignment horizontal="center" vertical="center" wrapText="1"/>
    </xf>
    <xf numFmtId="2" fontId="10" fillId="16" borderId="19" xfId="10" applyNumberFormat="1" applyFill="1" applyBorder="1" applyAlignment="1">
      <alignment vertical="center"/>
    </xf>
    <xf numFmtId="0" fontId="32" fillId="0" borderId="26" xfId="9" applyFont="1" applyBorder="1" applyAlignment="1">
      <alignment horizontal="center"/>
    </xf>
    <xf numFmtId="0" fontId="40" fillId="0" borderId="17" xfId="19" applyFont="1" applyBorder="1" applyAlignment="1">
      <alignment vertical="center" wrapText="1"/>
    </xf>
    <xf numFmtId="0" fontId="46" fillId="0" borderId="25" xfId="19" applyFont="1" applyBorder="1" applyAlignment="1">
      <alignment horizontal="center" vertical="center"/>
    </xf>
    <xf numFmtId="0" fontId="46" fillId="0" borderId="17" xfId="19" applyFont="1" applyBorder="1" applyAlignment="1">
      <alignment horizontal="center" vertical="center"/>
    </xf>
    <xf numFmtId="2" fontId="40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/>
    </xf>
    <xf numFmtId="2" fontId="40" fillId="0" borderId="17" xfId="0" applyNumberFormat="1" applyFont="1" applyBorder="1" applyAlignment="1">
      <alignment horizontal="center" vertical="center"/>
    </xf>
    <xf numFmtId="2" fontId="40" fillId="0" borderId="17" xfId="20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2" fontId="10" fillId="0" borderId="6" xfId="0" applyNumberFormat="1" applyFont="1" applyBorder="1" applyAlignment="1">
      <alignment horizontal="center" vertical="center"/>
    </xf>
    <xf numFmtId="0" fontId="10" fillId="13" borderId="14" xfId="0" applyFont="1" applyFill="1" applyBorder="1" applyAlignment="1">
      <alignment horizontal="center" vertical="center"/>
    </xf>
  </cellXfs>
  <cellStyles count="22">
    <cellStyle name="Accent1 2" xfId="1"/>
    <cellStyle name="Accent2 2" xfId="2"/>
    <cellStyle name="Accent3 2" xfId="3"/>
    <cellStyle name="Accent4 2" xfId="4"/>
    <cellStyle name="Accent5 2" xfId="5"/>
    <cellStyle name="Accent6 2" xfId="6"/>
    <cellStyle name="Calculation 2" xfId="7"/>
    <cellStyle name="Excel Built-in Normal 1" xfId="8"/>
    <cellStyle name="Excel Built-in Normal 1 1" xfId="9"/>
    <cellStyle name="Excel Built-in Normal 2" xfId="10"/>
    <cellStyle name="Input 2" xfId="11"/>
    <cellStyle name="Neutral 2" xfId="12"/>
    <cellStyle name="Normal" xfId="0" builtinId="0"/>
    <cellStyle name="Normal 2" xfId="13"/>
    <cellStyle name="Output 2" xfId="14"/>
    <cellStyle name="Parastais_Pērses iela, Baldone, Zvārdes, Mārupe" xfId="21"/>
    <cellStyle name="Stils 1 2" xfId="19"/>
    <cellStyle name="Style 1" xfId="15"/>
    <cellStyle name="TableStyleLight1" xfId="20"/>
    <cellStyle name="Title 2" xfId="16"/>
    <cellStyle name="Total 2" xfId="17"/>
    <cellStyle name="Warning Text 2" xfId="1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E46C0A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26"/>
  <sheetViews>
    <sheetView showZeros="0" zoomScale="90" zoomScaleNormal="90" workbookViewId="0">
      <selection activeCell="F5" sqref="F5"/>
    </sheetView>
  </sheetViews>
  <sheetFormatPr defaultColWidth="8.42578125" defaultRowHeight="12.75" customHeight="1" x14ac:dyDescent="0.2"/>
  <cols>
    <col min="1" max="1" width="8.42578125" style="1"/>
    <col min="2" max="2" width="44" style="1" customWidth="1"/>
    <col min="3" max="3" width="16" style="1" customWidth="1"/>
    <col min="4" max="4" width="8.42578125" style="1"/>
    <col min="5" max="5" width="10.42578125" style="1" customWidth="1"/>
    <col min="6" max="16384" width="8.42578125" style="1"/>
  </cols>
  <sheetData>
    <row r="1" spans="1:5" ht="18.75" customHeight="1" x14ac:dyDescent="0.3">
      <c r="A1" s="211" t="s">
        <v>0</v>
      </c>
      <c r="B1" s="211"/>
      <c r="C1" s="211"/>
    </row>
    <row r="2" spans="1:5" ht="15.75" customHeight="1" x14ac:dyDescent="0.25">
      <c r="A2" s="2"/>
    </row>
    <row r="3" spans="1:5" ht="30.75" customHeight="1" x14ac:dyDescent="0.2">
      <c r="A3" s="213" t="s">
        <v>1</v>
      </c>
      <c r="B3" s="213"/>
      <c r="C3" s="213"/>
      <c r="D3" s="213"/>
    </row>
    <row r="4" spans="1:5" ht="15.75" customHeight="1" x14ac:dyDescent="0.2">
      <c r="A4" s="3" t="s">
        <v>266</v>
      </c>
      <c r="B4" s="4"/>
      <c r="C4" s="4"/>
    </row>
    <row r="5" spans="1:5" ht="15.75" customHeight="1" x14ac:dyDescent="0.2">
      <c r="A5" s="4" t="s">
        <v>2</v>
      </c>
      <c r="B5" s="4"/>
      <c r="C5" s="4"/>
    </row>
    <row r="6" spans="1:5" ht="15.75" customHeight="1" x14ac:dyDescent="0.25">
      <c r="A6" s="5"/>
    </row>
    <row r="7" spans="1:5" ht="12.75" customHeight="1" x14ac:dyDescent="0.2">
      <c r="C7" s="6" t="s">
        <v>267</v>
      </c>
    </row>
    <row r="8" spans="1:5" ht="5.25" customHeight="1" x14ac:dyDescent="0.25">
      <c r="A8" s="7"/>
    </row>
    <row r="9" spans="1:5" s="9" customFormat="1" ht="12.75" customHeight="1" x14ac:dyDescent="0.2">
      <c r="A9" s="8" t="s">
        <v>3</v>
      </c>
      <c r="B9" s="212" t="s">
        <v>4</v>
      </c>
      <c r="C9" s="8" t="s">
        <v>5</v>
      </c>
    </row>
    <row r="10" spans="1:5" s="9" customFormat="1" ht="18" customHeight="1" x14ac:dyDescent="0.2">
      <c r="A10" s="10" t="s">
        <v>6</v>
      </c>
      <c r="B10" s="212"/>
      <c r="C10" s="10" t="s">
        <v>7</v>
      </c>
    </row>
    <row r="11" spans="1:5" ht="30" x14ac:dyDescent="0.25">
      <c r="A11" s="11">
        <v>1</v>
      </c>
      <c r="B11" s="12" t="s">
        <v>8</v>
      </c>
      <c r="C11" s="13">
        <f>kops!D24</f>
        <v>0</v>
      </c>
    </row>
    <row r="12" spans="1:5" ht="18" customHeight="1" x14ac:dyDescent="0.25">
      <c r="A12" s="11"/>
      <c r="B12" s="14"/>
      <c r="C12" s="13"/>
    </row>
    <row r="13" spans="1:5" ht="18" customHeight="1" x14ac:dyDescent="0.25">
      <c r="A13" s="11"/>
      <c r="B13" s="14"/>
      <c r="C13" s="13"/>
    </row>
    <row r="14" spans="1:5" ht="18" customHeight="1" x14ac:dyDescent="0.25">
      <c r="A14" s="15"/>
      <c r="B14" s="16"/>
      <c r="C14" s="17"/>
    </row>
    <row r="15" spans="1:5" ht="18" customHeight="1" x14ac:dyDescent="0.2">
      <c r="A15" s="227" t="s">
        <v>9</v>
      </c>
      <c r="B15" s="226" t="s">
        <v>10</v>
      </c>
      <c r="C15" s="229">
        <f>C11</f>
        <v>0</v>
      </c>
      <c r="E15" s="18"/>
    </row>
    <row r="16" spans="1:5" ht="18" customHeight="1" x14ac:dyDescent="0.25">
      <c r="A16" s="228"/>
      <c r="B16" s="225" t="s">
        <v>11</v>
      </c>
      <c r="C16" s="230">
        <f>C15*0.21</f>
        <v>0</v>
      </c>
    </row>
    <row r="17" spans="1:3" ht="18" customHeight="1" x14ac:dyDescent="0.25">
      <c r="A17" s="223"/>
      <c r="B17" s="231" t="s">
        <v>36</v>
      </c>
      <c r="C17" s="224">
        <f>C15+C16</f>
        <v>0</v>
      </c>
    </row>
    <row r="18" spans="1:3" ht="22.5" customHeight="1" x14ac:dyDescent="0.2">
      <c r="A18" s="19"/>
      <c r="B18" s="20"/>
      <c r="C18" s="21"/>
    </row>
    <row r="19" spans="1:3" ht="15.75" customHeight="1" x14ac:dyDescent="0.2">
      <c r="A19" s="22" t="s">
        <v>12</v>
      </c>
      <c r="B19" s="23"/>
      <c r="C19" s="24"/>
    </row>
    <row r="20" spans="1:3" ht="15.75" customHeight="1" x14ac:dyDescent="0.2">
      <c r="A20" s="22"/>
      <c r="B20" s="25"/>
      <c r="C20" s="26" t="s">
        <v>13</v>
      </c>
    </row>
    <row r="21" spans="1:3" ht="12.75" customHeight="1" x14ac:dyDescent="0.2">
      <c r="A21" s="22"/>
      <c r="B21" s="27"/>
      <c r="C21" s="28"/>
    </row>
    <row r="22" spans="1:3" ht="15.75" customHeight="1" x14ac:dyDescent="0.2">
      <c r="A22" s="22"/>
      <c r="B22" s="27"/>
      <c r="C22" s="28"/>
    </row>
    <row r="23" spans="1:3" ht="12.75" customHeight="1" x14ac:dyDescent="0.2">
      <c r="A23" s="22" t="s">
        <v>14</v>
      </c>
      <c r="B23" s="23"/>
      <c r="C23" s="24"/>
    </row>
    <row r="24" spans="1:3" ht="12.75" customHeight="1" x14ac:dyDescent="0.2">
      <c r="A24" s="22"/>
      <c r="B24" s="25"/>
      <c r="C24" s="26" t="s">
        <v>13</v>
      </c>
    </row>
    <row r="25" spans="1:3" ht="12.75" customHeight="1" x14ac:dyDescent="0.2">
      <c r="A25" s="22" t="s">
        <v>15</v>
      </c>
      <c r="B25" s="23"/>
      <c r="C25" s="29"/>
    </row>
    <row r="26" spans="1:3" ht="12.75" customHeight="1" x14ac:dyDescent="0.2">
      <c r="A26" s="30"/>
      <c r="B26" s="30"/>
      <c r="C26" s="30"/>
    </row>
  </sheetData>
  <sheetProtection selectLockedCells="1" selectUnlockedCells="1"/>
  <mergeCells count="3">
    <mergeCell ref="A1:C1"/>
    <mergeCell ref="B9:B10"/>
    <mergeCell ref="A3:D3"/>
  </mergeCells>
  <pageMargins left="0.77986111111111112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38"/>
  <sheetViews>
    <sheetView showZeros="0" tabSelected="1" zoomScale="90" zoomScaleNormal="90" workbookViewId="0">
      <selection activeCell="E18" sqref="E18"/>
    </sheetView>
  </sheetViews>
  <sheetFormatPr defaultColWidth="8.42578125" defaultRowHeight="12.75" customHeight="1" x14ac:dyDescent="0.2"/>
  <cols>
    <col min="1" max="1" width="4.5703125" style="1" customWidth="1"/>
    <col min="2" max="2" width="8" style="1" customWidth="1"/>
    <col min="3" max="3" width="44.28515625" style="1" customWidth="1"/>
    <col min="4" max="4" width="12.28515625" style="1" customWidth="1"/>
    <col min="5" max="5" width="10.140625" style="1" customWidth="1"/>
    <col min="6" max="6" width="12.7109375" style="1" customWidth="1"/>
    <col min="7" max="7" width="10.140625" style="1" customWidth="1"/>
    <col min="8" max="8" width="10.28515625" style="1" customWidth="1"/>
    <col min="9" max="16384" width="8.42578125" style="1"/>
  </cols>
  <sheetData>
    <row r="1" spans="1:8" ht="18.75" customHeight="1" x14ac:dyDescent="0.3">
      <c r="A1" s="211" t="s">
        <v>16</v>
      </c>
      <c r="B1" s="211"/>
      <c r="C1" s="211"/>
      <c r="D1" s="211"/>
      <c r="E1" s="211"/>
      <c r="F1" s="211"/>
      <c r="G1" s="211"/>
      <c r="H1" s="211"/>
    </row>
    <row r="2" spans="1:8" ht="18.75" customHeight="1" x14ac:dyDescent="0.3">
      <c r="A2" s="31"/>
      <c r="B2" s="32"/>
      <c r="C2" s="33"/>
      <c r="D2" s="34"/>
      <c r="E2" s="35"/>
      <c r="F2" s="35"/>
    </row>
    <row r="3" spans="1:8" ht="12.75" customHeight="1" x14ac:dyDescent="0.25">
      <c r="A3" s="2"/>
      <c r="B3" s="2"/>
      <c r="C3" s="214" t="s">
        <v>17</v>
      </c>
      <c r="D3" s="214"/>
      <c r="E3" s="214"/>
      <c r="F3" s="214"/>
    </row>
    <row r="4" spans="1:8" ht="15.75" customHeight="1" x14ac:dyDescent="0.2">
      <c r="A4" s="109" t="s">
        <v>1</v>
      </c>
      <c r="B4" s="108"/>
      <c r="C4" s="108"/>
      <c r="D4" s="108"/>
      <c r="E4" s="108"/>
      <c r="F4" s="108"/>
      <c r="G4" s="108"/>
      <c r="H4" s="108"/>
    </row>
    <row r="5" spans="1:8" ht="15.75" customHeight="1" x14ac:dyDescent="0.2">
      <c r="A5" s="3" t="s">
        <v>266</v>
      </c>
      <c r="B5" s="4"/>
      <c r="C5" s="4"/>
    </row>
    <row r="6" spans="1:8" ht="15.75" customHeight="1" x14ac:dyDescent="0.2">
      <c r="A6" s="4" t="s">
        <v>2</v>
      </c>
      <c r="B6" s="4"/>
      <c r="C6" s="4"/>
    </row>
    <row r="7" spans="1:8" ht="15.75" customHeight="1" x14ac:dyDescent="0.25">
      <c r="A7" s="5"/>
      <c r="B7" s="5"/>
    </row>
    <row r="8" spans="1:8" ht="12.75" customHeight="1" x14ac:dyDescent="0.2">
      <c r="B8" s="36"/>
      <c r="C8" s="36" t="s">
        <v>18</v>
      </c>
      <c r="D8" s="37">
        <f>D24</f>
        <v>0</v>
      </c>
    </row>
    <row r="9" spans="1:8" ht="12.75" customHeight="1" x14ac:dyDescent="0.2">
      <c r="B9" s="36"/>
      <c r="C9" s="36" t="s">
        <v>19</v>
      </c>
      <c r="D9" s="37">
        <f>H20</f>
        <v>0</v>
      </c>
    </row>
    <row r="10" spans="1:8" ht="12.75" customHeight="1" x14ac:dyDescent="0.2">
      <c r="B10" s="38"/>
      <c r="F10" s="83" t="s">
        <v>267</v>
      </c>
    </row>
    <row r="11" spans="1:8" ht="12.75" customHeight="1" x14ac:dyDescent="0.2">
      <c r="A11" s="38"/>
      <c r="B11" s="38"/>
    </row>
    <row r="12" spans="1:8" ht="12.75" customHeight="1" x14ac:dyDescent="0.2">
      <c r="A12" s="215" t="s">
        <v>20</v>
      </c>
      <c r="B12" s="215" t="s">
        <v>21</v>
      </c>
      <c r="C12" s="216" t="s">
        <v>22</v>
      </c>
      <c r="D12" s="216" t="s">
        <v>23</v>
      </c>
      <c r="E12" s="217" t="s">
        <v>24</v>
      </c>
      <c r="F12" s="217"/>
      <c r="G12" s="217"/>
      <c r="H12" s="216" t="s">
        <v>25</v>
      </c>
    </row>
    <row r="13" spans="1:8" s="9" customFormat="1" ht="24" customHeight="1" x14ac:dyDescent="0.2">
      <c r="A13" s="215"/>
      <c r="B13" s="215"/>
      <c r="C13" s="216"/>
      <c r="D13" s="216"/>
      <c r="E13" s="123" t="s">
        <v>26</v>
      </c>
      <c r="F13" s="123" t="s">
        <v>27</v>
      </c>
      <c r="G13" s="123" t="s">
        <v>28</v>
      </c>
      <c r="H13" s="216"/>
    </row>
    <row r="14" spans="1:8" s="9" customFormat="1" ht="15" x14ac:dyDescent="0.25">
      <c r="A14" s="122">
        <v>1</v>
      </c>
      <c r="B14" s="122"/>
      <c r="C14" s="157" t="s">
        <v>29</v>
      </c>
      <c r="D14" s="39">
        <f>SUM(E14:G14)</f>
        <v>0</v>
      </c>
      <c r="E14" s="40">
        <f>'1'!M82</f>
        <v>0</v>
      </c>
      <c r="F14" s="40">
        <f>'1'!N82</f>
        <v>0</v>
      </c>
      <c r="G14" s="40">
        <f>'1'!O82</f>
        <v>0</v>
      </c>
      <c r="H14" s="40">
        <f>'1'!L82</f>
        <v>0</v>
      </c>
    </row>
    <row r="15" spans="1:8" s="9" customFormat="1" ht="15" x14ac:dyDescent="0.25">
      <c r="A15" s="122">
        <v>2</v>
      </c>
      <c r="B15" s="122"/>
      <c r="C15" s="157" t="s">
        <v>30</v>
      </c>
      <c r="D15" s="39">
        <f t="shared" ref="D15:D18" si="0">SUM(E15:G15)</f>
        <v>0</v>
      </c>
      <c r="E15" s="40">
        <f>'2'!M62</f>
        <v>0</v>
      </c>
      <c r="F15" s="40">
        <f>'2'!N62</f>
        <v>0</v>
      </c>
      <c r="G15" s="40">
        <f>'2'!O62</f>
        <v>0</v>
      </c>
      <c r="H15" s="40">
        <f>'2'!L62</f>
        <v>0</v>
      </c>
    </row>
    <row r="16" spans="1:8" s="9" customFormat="1" ht="15" x14ac:dyDescent="0.25">
      <c r="A16" s="122">
        <v>3</v>
      </c>
      <c r="B16" s="122"/>
      <c r="C16" s="157" t="s">
        <v>31</v>
      </c>
      <c r="D16" s="39">
        <f t="shared" si="0"/>
        <v>0</v>
      </c>
      <c r="E16" s="40">
        <f>'4'!M28</f>
        <v>0</v>
      </c>
      <c r="F16" s="40">
        <f>'4'!N28</f>
        <v>0</v>
      </c>
      <c r="G16" s="40">
        <f>'4'!O28</f>
        <v>0</v>
      </c>
      <c r="H16" s="40">
        <f>'4'!L28</f>
        <v>0</v>
      </c>
    </row>
    <row r="17" spans="1:9" s="9" customFormat="1" ht="15" x14ac:dyDescent="0.25">
      <c r="A17" s="122">
        <v>4</v>
      </c>
      <c r="B17" s="122"/>
      <c r="C17" s="157" t="s">
        <v>32</v>
      </c>
      <c r="D17" s="39">
        <f t="shared" si="0"/>
        <v>0</v>
      </c>
      <c r="E17" s="40">
        <f>'4'!M28</f>
        <v>0</v>
      </c>
      <c r="F17" s="40">
        <f>'4'!N28</f>
        <v>0</v>
      </c>
      <c r="G17" s="40">
        <f>'4'!O28</f>
        <v>0</v>
      </c>
      <c r="H17" s="40">
        <f>'4'!L28</f>
        <v>0</v>
      </c>
    </row>
    <row r="18" spans="1:9" s="9" customFormat="1" ht="29.25" x14ac:dyDescent="0.25">
      <c r="A18" s="122">
        <v>5</v>
      </c>
      <c r="B18" s="122"/>
      <c r="C18" s="157" t="s">
        <v>33</v>
      </c>
      <c r="D18" s="39">
        <f t="shared" si="0"/>
        <v>0</v>
      </c>
      <c r="E18" s="40">
        <f>'5'!M35</f>
        <v>0</v>
      </c>
      <c r="F18" s="40">
        <f>'5'!N35</f>
        <v>0</v>
      </c>
      <c r="G18" s="40">
        <f>'5'!O35</f>
        <v>0</v>
      </c>
      <c r="H18" s="40">
        <f>'5'!L35</f>
        <v>0</v>
      </c>
    </row>
    <row r="19" spans="1:9" s="9" customFormat="1" ht="15" x14ac:dyDescent="0.25">
      <c r="A19" s="122">
        <v>6</v>
      </c>
      <c r="B19" s="122"/>
      <c r="C19" s="157" t="s">
        <v>34</v>
      </c>
      <c r="D19" s="39">
        <f>SUM(E19:G19)</f>
        <v>0</v>
      </c>
      <c r="E19" s="40">
        <f>'6'!M33</f>
        <v>0</v>
      </c>
      <c r="F19" s="40">
        <f>'6'!N33</f>
        <v>0</v>
      </c>
      <c r="G19" s="40">
        <f>'6'!O33</f>
        <v>0</v>
      </c>
      <c r="H19" s="40">
        <f>'6'!L33</f>
        <v>0</v>
      </c>
    </row>
    <row r="20" spans="1:9" ht="18" customHeight="1" x14ac:dyDescent="0.2">
      <c r="A20" s="41" t="s">
        <v>9</v>
      </c>
      <c r="B20" s="42"/>
      <c r="C20" s="43" t="s">
        <v>10</v>
      </c>
      <c r="D20" s="44">
        <f>SUM(D14:D19)</f>
        <v>0</v>
      </c>
      <c r="E20" s="44">
        <f t="shared" ref="E20:H20" si="1">SUM(E14:E19)</f>
        <v>0</v>
      </c>
      <c r="F20" s="44">
        <f t="shared" si="1"/>
        <v>0</v>
      </c>
      <c r="G20" s="44">
        <f t="shared" si="1"/>
        <v>0</v>
      </c>
      <c r="H20" s="44">
        <f t="shared" si="1"/>
        <v>0</v>
      </c>
      <c r="I20" s="30"/>
    </row>
    <row r="21" spans="1:9" ht="18" customHeight="1" x14ac:dyDescent="0.2">
      <c r="A21" s="45"/>
      <c r="B21" s="46"/>
      <c r="C21" s="47" t="s">
        <v>268</v>
      </c>
      <c r="D21" s="48"/>
      <c r="E21" s="49"/>
      <c r="F21" s="49"/>
      <c r="G21" s="49"/>
      <c r="H21" s="49"/>
      <c r="I21" s="30"/>
    </row>
    <row r="22" spans="1:9" ht="18" customHeight="1" x14ac:dyDescent="0.2">
      <c r="A22" s="41"/>
      <c r="B22" s="41"/>
      <c r="C22" s="50" t="s">
        <v>35</v>
      </c>
      <c r="D22" s="51"/>
      <c r="E22" s="49"/>
      <c r="F22" s="49"/>
      <c r="G22" s="49"/>
      <c r="H22" s="49"/>
      <c r="I22" s="30"/>
    </row>
    <row r="23" spans="1:9" ht="18" customHeight="1" x14ac:dyDescent="0.2">
      <c r="A23" s="41"/>
      <c r="B23" s="41"/>
      <c r="C23" s="43" t="s">
        <v>269</v>
      </c>
      <c r="D23" s="51"/>
      <c r="E23" s="49"/>
      <c r="F23" s="49"/>
      <c r="G23" s="49"/>
      <c r="H23" s="49"/>
      <c r="I23" s="30"/>
    </row>
    <row r="24" spans="1:9" ht="18" customHeight="1" x14ac:dyDescent="0.2">
      <c r="A24" s="41"/>
      <c r="B24" s="41"/>
      <c r="C24" s="43" t="s">
        <v>36</v>
      </c>
      <c r="D24" s="44">
        <f>SUM(D20:D23)</f>
        <v>0</v>
      </c>
      <c r="E24" s="49"/>
      <c r="F24" s="49"/>
      <c r="G24" s="49"/>
      <c r="H24" s="49"/>
      <c r="I24" s="30"/>
    </row>
    <row r="25" spans="1:9" ht="18" customHeight="1" x14ac:dyDescent="0.2">
      <c r="A25" s="52"/>
      <c r="B25" s="52"/>
      <c r="C25" s="53"/>
      <c r="D25" s="30"/>
      <c r="E25" s="30"/>
      <c r="F25" s="30"/>
      <c r="G25" s="30"/>
      <c r="H25" s="30"/>
      <c r="I25" s="30"/>
    </row>
    <row r="26" spans="1:9" ht="12.75" customHeight="1" x14ac:dyDescent="0.2">
      <c r="A26" s="54"/>
      <c r="B26" s="54"/>
      <c r="C26" s="53"/>
      <c r="D26" s="30"/>
      <c r="E26" s="30"/>
      <c r="F26" s="30"/>
      <c r="G26" s="30"/>
      <c r="H26" s="30"/>
      <c r="I26" s="30"/>
    </row>
    <row r="27" spans="1:9" ht="15.75" customHeight="1" x14ac:dyDescent="0.2">
      <c r="A27" s="22" t="s">
        <v>12</v>
      </c>
      <c r="B27" s="23"/>
      <c r="C27" s="24"/>
      <c r="D27" s="29"/>
      <c r="E27" s="23"/>
      <c r="F27" s="23"/>
      <c r="G27" s="23"/>
      <c r="H27" s="27"/>
      <c r="I27" s="55"/>
    </row>
    <row r="28" spans="1:9" ht="15.75" customHeight="1" x14ac:dyDescent="0.2">
      <c r="A28" s="22"/>
      <c r="B28" s="25"/>
      <c r="C28" s="56"/>
      <c r="D28" s="57" t="s">
        <v>13</v>
      </c>
      <c r="E28" s="25"/>
      <c r="F28" s="25"/>
      <c r="G28" s="25"/>
      <c r="H28" s="27"/>
      <c r="I28" s="27"/>
    </row>
    <row r="29" spans="1:9" ht="12.75" customHeight="1" x14ac:dyDescent="0.2">
      <c r="A29" s="22"/>
      <c r="B29" s="27"/>
      <c r="C29" s="28"/>
      <c r="D29" s="22"/>
      <c r="E29" s="27"/>
      <c r="F29" s="27"/>
      <c r="G29" s="27"/>
      <c r="H29" s="27"/>
      <c r="I29" s="27"/>
    </row>
    <row r="30" spans="1:9" ht="15.75" customHeight="1" x14ac:dyDescent="0.2">
      <c r="A30" s="22"/>
      <c r="B30" s="27"/>
      <c r="C30" s="28"/>
      <c r="D30" s="22"/>
      <c r="E30" s="27"/>
      <c r="F30" s="27"/>
      <c r="G30" s="27"/>
      <c r="H30" s="27"/>
      <c r="I30" s="27"/>
    </row>
    <row r="31" spans="1:9" ht="12.75" customHeight="1" x14ac:dyDescent="0.2">
      <c r="A31" s="22" t="s">
        <v>14</v>
      </c>
      <c r="B31" s="23"/>
      <c r="C31" s="24"/>
      <c r="D31" s="29"/>
      <c r="E31" s="23"/>
      <c r="F31" s="23"/>
      <c r="G31" s="23"/>
      <c r="H31" s="27"/>
      <c r="I31" s="27"/>
    </row>
    <row r="32" spans="1:9" ht="12.75" customHeight="1" x14ac:dyDescent="0.2">
      <c r="A32" s="22"/>
      <c r="B32" s="25"/>
      <c r="C32" s="56"/>
      <c r="D32" s="57" t="s">
        <v>13</v>
      </c>
      <c r="E32" s="25"/>
      <c r="F32" s="25"/>
      <c r="G32" s="25"/>
      <c r="H32" s="27"/>
      <c r="I32" s="27"/>
    </row>
    <row r="33" spans="1:9" ht="12.75" customHeight="1" x14ac:dyDescent="0.2">
      <c r="A33" s="22" t="s">
        <v>15</v>
      </c>
      <c r="B33" s="23"/>
      <c r="C33" s="29"/>
      <c r="D33" s="58"/>
      <c r="E33" s="27"/>
      <c r="F33" s="27"/>
      <c r="G33" s="27"/>
      <c r="H33" s="27"/>
      <c r="I33" s="27"/>
    </row>
    <row r="34" spans="1:9" ht="12.75" customHeight="1" x14ac:dyDescent="0.2">
      <c r="A34" s="30"/>
      <c r="B34" s="30"/>
      <c r="C34" s="30"/>
      <c r="D34" s="58"/>
      <c r="E34" s="30"/>
      <c r="F34" s="30"/>
      <c r="G34" s="30"/>
      <c r="H34" s="30"/>
      <c r="I34" s="30"/>
    </row>
    <row r="35" spans="1:9" ht="12.75" customHeight="1" x14ac:dyDescent="0.2">
      <c r="A35" s="30"/>
      <c r="B35" s="30"/>
      <c r="C35" s="30"/>
      <c r="D35" s="30"/>
      <c r="E35" s="30"/>
      <c r="F35" s="30"/>
      <c r="G35" s="30"/>
      <c r="H35" s="30"/>
      <c r="I35" s="30"/>
    </row>
    <row r="36" spans="1:9" ht="12.75" customHeight="1" x14ac:dyDescent="0.2">
      <c r="A36" s="30"/>
      <c r="B36" s="30"/>
      <c r="C36" s="30"/>
      <c r="D36" s="30"/>
      <c r="E36" s="30"/>
      <c r="F36" s="30"/>
      <c r="G36" s="30"/>
      <c r="H36" s="30"/>
      <c r="I36" s="30"/>
    </row>
    <row r="37" spans="1:9" ht="12.75" customHeight="1" x14ac:dyDescent="0.2">
      <c r="A37" s="30"/>
      <c r="B37" s="30"/>
      <c r="C37" s="30"/>
      <c r="D37" s="30"/>
      <c r="E37" s="30"/>
      <c r="F37" s="30"/>
      <c r="G37" s="30"/>
      <c r="H37" s="30"/>
      <c r="I37" s="30"/>
    </row>
    <row r="38" spans="1:9" ht="12.75" customHeight="1" x14ac:dyDescent="0.2">
      <c r="A38" s="30"/>
      <c r="B38" s="30"/>
      <c r="C38" s="30"/>
      <c r="D38" s="30"/>
      <c r="E38" s="30"/>
      <c r="F38" s="30"/>
      <c r="G38" s="30"/>
      <c r="H38" s="30"/>
      <c r="I38" s="30"/>
    </row>
  </sheetData>
  <sheetProtection selectLockedCells="1" selectUnlockedCells="1"/>
  <mergeCells count="8">
    <mergeCell ref="A1:H1"/>
    <mergeCell ref="C3:F3"/>
    <mergeCell ref="A12:A13"/>
    <mergeCell ref="B12:B13"/>
    <mergeCell ref="C12:C13"/>
    <mergeCell ref="D12:D13"/>
    <mergeCell ref="E12:G12"/>
    <mergeCell ref="H12:H13"/>
  </mergeCells>
  <pageMargins left="0.43333333333333335" right="0.2361111111111111" top="0.98402777777777772" bottom="0.98402777777777772" header="0.51180555555555551" footer="0.51180555555555551"/>
  <pageSetup paperSize="9" scale="87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  <pageSetUpPr fitToPage="1"/>
  </sheetPr>
  <dimension ref="A1:IV109"/>
  <sheetViews>
    <sheetView showZeros="0" workbookViewId="0">
      <selection activeCell="G47" sqref="G47"/>
    </sheetView>
  </sheetViews>
  <sheetFormatPr defaultColWidth="11.5703125" defaultRowHeight="12.75" customHeight="1" x14ac:dyDescent="0.2"/>
  <cols>
    <col min="1" max="1" width="5" style="59" customWidth="1"/>
    <col min="2" max="2" width="8.42578125" style="59" customWidth="1"/>
    <col min="3" max="3" width="50.5703125" style="59" customWidth="1"/>
    <col min="4" max="4" width="8" style="59" customWidth="1"/>
    <col min="5" max="5" width="9.7109375" style="60" customWidth="1"/>
    <col min="6" max="6" width="8.42578125" style="61" customWidth="1"/>
    <col min="7" max="11" width="8.42578125" style="59" customWidth="1"/>
    <col min="12" max="12" width="8.85546875" style="59" customWidth="1"/>
    <col min="13" max="15" width="10.140625" style="59" customWidth="1"/>
    <col min="16" max="16" width="13.85546875" style="59" customWidth="1"/>
    <col min="17" max="255" width="8.42578125" style="59" customWidth="1"/>
  </cols>
  <sheetData>
    <row r="1" spans="1:256" ht="15.75" customHeight="1" x14ac:dyDescent="0.25">
      <c r="A1" s="218" t="s">
        <v>37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256" ht="15.75" customHeight="1" x14ac:dyDescent="0.25">
      <c r="A2" s="62"/>
      <c r="B2" s="62"/>
      <c r="C2" s="62"/>
      <c r="D2" s="62"/>
      <c r="E2" s="63"/>
      <c r="F2" s="62"/>
      <c r="G2" s="62" t="s">
        <v>29</v>
      </c>
      <c r="H2" s="62"/>
      <c r="I2" s="62"/>
      <c r="J2" s="62"/>
      <c r="K2" s="62"/>
      <c r="L2" s="62"/>
      <c r="M2" s="62"/>
      <c r="N2" s="62"/>
      <c r="O2" s="62"/>
      <c r="P2" s="62"/>
    </row>
    <row r="3" spans="1:256" ht="15.75" customHeight="1" x14ac:dyDescent="0.25">
      <c r="A3" s="124"/>
      <c r="B3" s="124"/>
      <c r="C3" s="124"/>
      <c r="D3" s="124"/>
      <c r="E3" s="6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256" ht="15.75" customHeight="1" x14ac:dyDescent="0.2">
      <c r="A4" s="109" t="s">
        <v>1</v>
      </c>
      <c r="B4" s="106"/>
      <c r="C4" s="106"/>
    </row>
    <row r="5" spans="1:256" ht="15.75" customHeight="1" x14ac:dyDescent="0.2">
      <c r="A5" s="3" t="s">
        <v>266</v>
      </c>
      <c r="B5" s="111"/>
      <c r="C5" s="111"/>
    </row>
    <row r="6" spans="1:256" ht="15.75" customHeight="1" x14ac:dyDescent="0.2">
      <c r="A6" s="4" t="s">
        <v>2</v>
      </c>
      <c r="B6" s="65"/>
    </row>
    <row r="7" spans="1:256" ht="15.75" customHeight="1" x14ac:dyDescent="0.2">
      <c r="A7" s="66"/>
      <c r="B7" s="65"/>
    </row>
    <row r="8" spans="1:256" ht="12.75" customHeight="1" x14ac:dyDescent="0.2">
      <c r="A8" s="67" t="s">
        <v>38</v>
      </c>
      <c r="L8" s="59" t="s">
        <v>23</v>
      </c>
      <c r="N8" s="219">
        <f>P83</f>
        <v>0</v>
      </c>
      <c r="O8" s="219"/>
    </row>
    <row r="9" spans="1:256" ht="15.75" customHeight="1" x14ac:dyDescent="0.2">
      <c r="A9" s="83" t="s">
        <v>267</v>
      </c>
      <c r="B9" s="65"/>
      <c r="C9" s="65"/>
      <c r="D9" s="65"/>
      <c r="E9" s="68"/>
      <c r="F9" s="69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256" s="73" customFormat="1" ht="12.75" customHeight="1" x14ac:dyDescent="0.2">
      <c r="A10" s="70" t="s">
        <v>3</v>
      </c>
      <c r="B10" s="71" t="s">
        <v>39</v>
      </c>
      <c r="C10" s="72"/>
      <c r="D10" s="216" t="s">
        <v>40</v>
      </c>
      <c r="E10" s="221" t="s">
        <v>41</v>
      </c>
      <c r="F10" s="216" t="s">
        <v>42</v>
      </c>
      <c r="G10" s="216"/>
      <c r="H10" s="216"/>
      <c r="I10" s="216"/>
      <c r="J10" s="216"/>
      <c r="K10" s="216"/>
      <c r="L10" s="216" t="s">
        <v>43</v>
      </c>
      <c r="M10" s="216"/>
      <c r="N10" s="216"/>
      <c r="O10" s="216"/>
      <c r="P10" s="216"/>
    </row>
    <row r="11" spans="1:256" s="73" customFormat="1" ht="48" customHeight="1" x14ac:dyDescent="0.2">
      <c r="A11" s="74" t="s">
        <v>6</v>
      </c>
      <c r="B11" s="75"/>
      <c r="C11" s="76" t="s">
        <v>44</v>
      </c>
      <c r="D11" s="220"/>
      <c r="E11" s="222"/>
      <c r="F11" s="128" t="s">
        <v>45</v>
      </c>
      <c r="G11" s="128" t="s">
        <v>46</v>
      </c>
      <c r="H11" s="128" t="s">
        <v>47</v>
      </c>
      <c r="I11" s="128" t="s">
        <v>48</v>
      </c>
      <c r="J11" s="128" t="s">
        <v>49</v>
      </c>
      <c r="K11" s="128" t="s">
        <v>50</v>
      </c>
      <c r="L11" s="128" t="s">
        <v>51</v>
      </c>
      <c r="M11" s="128" t="s">
        <v>47</v>
      </c>
      <c r="N11" s="128" t="s">
        <v>48</v>
      </c>
      <c r="O11" s="128" t="s">
        <v>49</v>
      </c>
      <c r="P11" s="128" t="s">
        <v>52</v>
      </c>
    </row>
    <row r="12" spans="1:256" s="73" customFormat="1" ht="12.75" customHeight="1" x14ac:dyDescent="0.2">
      <c r="A12" s="125">
        <v>1</v>
      </c>
      <c r="B12" s="125">
        <v>2</v>
      </c>
      <c r="C12" s="125">
        <v>3</v>
      </c>
      <c r="D12" s="125">
        <v>4</v>
      </c>
      <c r="E12" s="125">
        <v>5</v>
      </c>
      <c r="F12" s="125">
        <v>6</v>
      </c>
      <c r="G12" s="125">
        <v>7</v>
      </c>
      <c r="H12" s="125">
        <v>8</v>
      </c>
      <c r="I12" s="125">
        <v>9</v>
      </c>
      <c r="J12" s="125">
        <v>10</v>
      </c>
      <c r="K12" s="125">
        <v>11</v>
      </c>
      <c r="L12" s="125">
        <v>12</v>
      </c>
      <c r="M12" s="125">
        <v>13</v>
      </c>
      <c r="N12" s="127">
        <v>14</v>
      </c>
      <c r="O12" s="77">
        <v>15</v>
      </c>
      <c r="P12" s="77">
        <v>16</v>
      </c>
    </row>
    <row r="13" spans="1:256" s="94" customFormat="1" x14ac:dyDescent="0.2">
      <c r="A13" s="232"/>
      <c r="B13" s="233"/>
      <c r="C13" s="234" t="s">
        <v>53</v>
      </c>
      <c r="D13" s="235"/>
      <c r="E13" s="236"/>
      <c r="F13" s="237"/>
      <c r="G13" s="238"/>
      <c r="H13" s="239"/>
      <c r="I13" s="240"/>
      <c r="J13" s="236"/>
      <c r="K13" s="236"/>
      <c r="L13" s="236"/>
      <c r="M13" s="236"/>
      <c r="N13" s="241"/>
      <c r="O13" s="242"/>
      <c r="P13" s="242"/>
      <c r="IV13" s="95"/>
    </row>
    <row r="14" spans="1:256" s="94" customFormat="1" x14ac:dyDescent="0.2">
      <c r="A14" s="135">
        <v>1</v>
      </c>
      <c r="B14" s="136"/>
      <c r="C14" s="112" t="s">
        <v>54</v>
      </c>
      <c r="D14" s="254" t="s">
        <v>55</v>
      </c>
      <c r="E14" s="248">
        <f>(2.6+1)*3</f>
        <v>10.8</v>
      </c>
      <c r="F14" s="138"/>
      <c r="G14" s="139"/>
      <c r="H14" s="141"/>
      <c r="I14" s="145"/>
      <c r="J14" s="151"/>
      <c r="K14" s="137"/>
      <c r="L14" s="137"/>
      <c r="M14" s="137"/>
      <c r="N14" s="92"/>
      <c r="O14" s="93"/>
      <c r="P14" s="137"/>
      <c r="IV14" s="95"/>
    </row>
    <row r="15" spans="1:256" s="94" customFormat="1" x14ac:dyDescent="0.2">
      <c r="A15" s="135">
        <v>2</v>
      </c>
      <c r="B15" s="136"/>
      <c r="C15" s="112" t="s">
        <v>271</v>
      </c>
      <c r="D15" s="254" t="s">
        <v>89</v>
      </c>
      <c r="E15" s="248">
        <v>1</v>
      </c>
      <c r="F15" s="138"/>
      <c r="G15" s="139"/>
      <c r="H15" s="141"/>
      <c r="I15" s="145"/>
      <c r="J15" s="151"/>
      <c r="K15" s="137"/>
      <c r="L15" s="137"/>
      <c r="M15" s="137"/>
      <c r="N15" s="92"/>
      <c r="O15" s="93"/>
      <c r="P15" s="137"/>
      <c r="IV15" s="95"/>
    </row>
    <row r="16" spans="1:256" s="94" customFormat="1" x14ac:dyDescent="0.2">
      <c r="A16" s="135">
        <v>3</v>
      </c>
      <c r="B16" s="136"/>
      <c r="C16" s="112" t="s">
        <v>270</v>
      </c>
      <c r="D16" s="254" t="s">
        <v>55</v>
      </c>
      <c r="E16" s="247">
        <v>96.2</v>
      </c>
      <c r="F16" s="138"/>
      <c r="G16" s="139"/>
      <c r="H16" s="141"/>
      <c r="I16" s="145"/>
      <c r="J16" s="151"/>
      <c r="K16" s="137"/>
      <c r="L16" s="137"/>
      <c r="M16" s="137"/>
      <c r="N16" s="92"/>
      <c r="O16" s="93"/>
      <c r="P16" s="137"/>
      <c r="IV16" s="95"/>
    </row>
    <row r="17" spans="1:256" s="94" customFormat="1" x14ac:dyDescent="0.2">
      <c r="A17" s="135">
        <v>4</v>
      </c>
      <c r="B17" s="136"/>
      <c r="C17" s="112" t="s">
        <v>56</v>
      </c>
      <c r="D17" s="254" t="s">
        <v>57</v>
      </c>
      <c r="E17" s="247">
        <v>6</v>
      </c>
      <c r="F17" s="138"/>
      <c r="G17" s="139"/>
      <c r="H17" s="141"/>
      <c r="I17" s="145"/>
      <c r="J17" s="151"/>
      <c r="K17" s="137"/>
      <c r="L17" s="137"/>
      <c r="M17" s="137"/>
      <c r="N17" s="92"/>
      <c r="O17" s="93"/>
      <c r="P17" s="137"/>
      <c r="IV17" s="95"/>
    </row>
    <row r="18" spans="1:256" s="94" customFormat="1" x14ac:dyDescent="0.2">
      <c r="A18" s="135">
        <v>5</v>
      </c>
      <c r="B18" s="136"/>
      <c r="C18" s="112" t="s">
        <v>58</v>
      </c>
      <c r="D18" s="254" t="s">
        <v>57</v>
      </c>
      <c r="E18" s="247">
        <v>3</v>
      </c>
      <c r="F18" s="138"/>
      <c r="G18" s="139"/>
      <c r="H18" s="141"/>
      <c r="I18" s="145"/>
      <c r="J18" s="151"/>
      <c r="K18" s="137"/>
      <c r="L18" s="137"/>
      <c r="M18" s="137"/>
      <c r="N18" s="92"/>
      <c r="O18" s="93"/>
      <c r="P18" s="137"/>
      <c r="IV18" s="95"/>
    </row>
    <row r="19" spans="1:256" s="94" customFormat="1" x14ac:dyDescent="0.2">
      <c r="A19" s="135">
        <v>6</v>
      </c>
      <c r="B19" s="136"/>
      <c r="C19" s="112" t="s">
        <v>59</v>
      </c>
      <c r="D19" s="254" t="s">
        <v>60</v>
      </c>
      <c r="E19" s="247">
        <v>130</v>
      </c>
      <c r="F19" s="138"/>
      <c r="G19" s="139"/>
      <c r="H19" s="141"/>
      <c r="I19" s="145"/>
      <c r="J19" s="151"/>
      <c r="K19" s="137"/>
      <c r="L19" s="137"/>
      <c r="M19" s="137"/>
      <c r="N19" s="92"/>
      <c r="O19" s="93"/>
      <c r="P19" s="137"/>
      <c r="IV19" s="95"/>
    </row>
    <row r="20" spans="1:256" s="94" customFormat="1" x14ac:dyDescent="0.2">
      <c r="A20" s="232"/>
      <c r="B20" s="233"/>
      <c r="C20" s="243" t="s">
        <v>61</v>
      </c>
      <c r="D20" s="255"/>
      <c r="E20" s="256"/>
      <c r="F20" s="237"/>
      <c r="G20" s="238"/>
      <c r="H20" s="239"/>
      <c r="I20" s="240"/>
      <c r="J20" s="236"/>
      <c r="K20" s="236"/>
      <c r="L20" s="236"/>
      <c r="M20" s="236"/>
      <c r="N20" s="241"/>
      <c r="O20" s="242"/>
      <c r="P20" s="236"/>
      <c r="IV20" s="95"/>
    </row>
    <row r="21" spans="1:256" s="94" customFormat="1" ht="25.5" x14ac:dyDescent="0.2">
      <c r="A21" s="135">
        <v>7</v>
      </c>
      <c r="B21" s="136"/>
      <c r="C21" s="112" t="s">
        <v>62</v>
      </c>
      <c r="D21" s="254" t="s">
        <v>55</v>
      </c>
      <c r="E21" s="247">
        <f>(5.44*2+3.862+10.16)*0.6</f>
        <v>14.94</v>
      </c>
      <c r="F21" s="248"/>
      <c r="G21" s="249"/>
      <c r="H21" s="250"/>
      <c r="I21" s="145"/>
      <c r="J21" s="251"/>
      <c r="K21" s="247"/>
      <c r="L21" s="247"/>
      <c r="M21" s="247"/>
      <c r="N21" s="252"/>
      <c r="O21" s="253"/>
      <c r="P21" s="247"/>
      <c r="IV21" s="95"/>
    </row>
    <row r="22" spans="1:256" s="94" customFormat="1" x14ac:dyDescent="0.2">
      <c r="A22" s="135">
        <v>8</v>
      </c>
      <c r="B22" s="136"/>
      <c r="C22" s="112" t="s">
        <v>63</v>
      </c>
      <c r="D22" s="254" t="s">
        <v>55</v>
      </c>
      <c r="E22" s="247">
        <v>94.1</v>
      </c>
      <c r="F22" s="138"/>
      <c r="G22" s="139"/>
      <c r="H22" s="141"/>
      <c r="I22" s="145"/>
      <c r="J22" s="151"/>
      <c r="K22" s="137"/>
      <c r="L22" s="137"/>
      <c r="M22" s="137"/>
      <c r="N22" s="92"/>
      <c r="O22" s="93"/>
      <c r="P22" s="137"/>
      <c r="IV22" s="95"/>
    </row>
    <row r="23" spans="1:256" s="94" customFormat="1" ht="15" x14ac:dyDescent="0.2">
      <c r="A23" s="135">
        <v>9</v>
      </c>
      <c r="B23" s="136"/>
      <c r="C23" s="112" t="s">
        <v>64</v>
      </c>
      <c r="D23" s="254" t="s">
        <v>60</v>
      </c>
      <c r="E23" s="247">
        <f>E22*0.15</f>
        <v>14.12</v>
      </c>
      <c r="F23" s="130"/>
      <c r="G23" s="139"/>
      <c r="H23" s="141"/>
      <c r="I23" s="142"/>
      <c r="J23" s="137"/>
      <c r="K23" s="137"/>
      <c r="L23" s="137"/>
      <c r="M23" s="137"/>
      <c r="N23" s="92"/>
      <c r="O23" s="93"/>
      <c r="P23" s="137"/>
      <c r="IV23" s="95"/>
    </row>
    <row r="24" spans="1:256" s="94" customFormat="1" ht="15" x14ac:dyDescent="0.2">
      <c r="A24" s="135">
        <v>10</v>
      </c>
      <c r="B24" s="136"/>
      <c r="C24" s="112" t="s">
        <v>65</v>
      </c>
      <c r="D24" s="254" t="s">
        <v>55</v>
      </c>
      <c r="E24" s="247">
        <f>E22*0.15</f>
        <v>14.12</v>
      </c>
      <c r="F24" s="130"/>
      <c r="G24" s="139"/>
      <c r="H24" s="141"/>
      <c r="I24" s="142"/>
      <c r="J24" s="137"/>
      <c r="K24" s="137"/>
      <c r="L24" s="137"/>
      <c r="M24" s="137"/>
      <c r="N24" s="92"/>
      <c r="O24" s="93"/>
      <c r="P24" s="137"/>
      <c r="IV24" s="95"/>
    </row>
    <row r="25" spans="1:256" s="94" customFormat="1" ht="25.5" x14ac:dyDescent="0.2">
      <c r="A25" s="135">
        <v>11</v>
      </c>
      <c r="B25" s="136"/>
      <c r="C25" s="112" t="s">
        <v>66</v>
      </c>
      <c r="D25" s="254" t="s">
        <v>55</v>
      </c>
      <c r="E25" s="247">
        <v>94.1</v>
      </c>
      <c r="F25" s="138"/>
      <c r="G25" s="139"/>
      <c r="H25" s="141"/>
      <c r="I25" s="145"/>
      <c r="J25" s="151"/>
      <c r="K25" s="137"/>
      <c r="L25" s="137"/>
      <c r="M25" s="137"/>
      <c r="N25" s="92"/>
      <c r="O25" s="93"/>
      <c r="P25" s="137"/>
      <c r="IV25" s="95"/>
    </row>
    <row r="26" spans="1:256" s="94" customFormat="1" x14ac:dyDescent="0.2">
      <c r="A26" s="135">
        <v>12</v>
      </c>
      <c r="B26" s="136"/>
      <c r="C26" s="112" t="s">
        <v>67</v>
      </c>
      <c r="D26" s="254" t="s">
        <v>55</v>
      </c>
      <c r="E26" s="247">
        <v>94.1</v>
      </c>
      <c r="F26" s="138"/>
      <c r="G26" s="139"/>
      <c r="H26" s="141"/>
      <c r="I26" s="145"/>
      <c r="J26" s="151"/>
      <c r="K26" s="137"/>
      <c r="L26" s="137"/>
      <c r="M26" s="137"/>
      <c r="N26" s="92"/>
      <c r="O26" s="93"/>
      <c r="P26" s="137"/>
      <c r="IV26" s="95"/>
    </row>
    <row r="27" spans="1:256" s="94" customFormat="1" ht="25.5" x14ac:dyDescent="0.2">
      <c r="A27" s="135">
        <v>13</v>
      </c>
      <c r="B27" s="136"/>
      <c r="C27" s="112" t="s">
        <v>68</v>
      </c>
      <c r="D27" s="254" t="s">
        <v>60</v>
      </c>
      <c r="E27" s="247">
        <v>2.35</v>
      </c>
      <c r="F27" s="138"/>
      <c r="G27" s="139"/>
      <c r="H27" s="141"/>
      <c r="I27" s="145"/>
      <c r="J27" s="151"/>
      <c r="K27" s="137"/>
      <c r="L27" s="137"/>
      <c r="M27" s="137"/>
      <c r="N27" s="92"/>
      <c r="O27" s="93"/>
      <c r="P27" s="137"/>
      <c r="IV27" s="95"/>
    </row>
    <row r="28" spans="1:256" s="94" customFormat="1" ht="15" x14ac:dyDescent="0.2">
      <c r="A28" s="135">
        <v>14</v>
      </c>
      <c r="B28" s="136"/>
      <c r="C28" s="112" t="s">
        <v>69</v>
      </c>
      <c r="D28" s="254" t="s">
        <v>55</v>
      </c>
      <c r="E28" s="247">
        <v>94.1</v>
      </c>
      <c r="F28" s="103"/>
      <c r="G28" s="139"/>
      <c r="H28" s="141"/>
      <c r="I28" s="142"/>
      <c r="J28" s="137"/>
      <c r="K28" s="137"/>
      <c r="L28" s="137"/>
      <c r="M28" s="137"/>
      <c r="N28" s="92"/>
      <c r="O28" s="93"/>
      <c r="P28" s="137"/>
      <c r="IV28" s="95"/>
    </row>
    <row r="29" spans="1:256" s="94" customFormat="1" x14ac:dyDescent="0.2">
      <c r="A29" s="232"/>
      <c r="B29" s="244"/>
      <c r="C29" s="243" t="s">
        <v>70</v>
      </c>
      <c r="D29" s="257"/>
      <c r="E29" s="258"/>
      <c r="F29" s="237"/>
      <c r="G29" s="238"/>
      <c r="H29" s="239"/>
      <c r="I29" s="240"/>
      <c r="J29" s="236"/>
      <c r="K29" s="236"/>
      <c r="L29" s="236"/>
      <c r="M29" s="236"/>
      <c r="N29" s="241"/>
      <c r="O29" s="242"/>
      <c r="P29" s="236"/>
      <c r="IV29" s="95"/>
    </row>
    <row r="30" spans="1:256" s="94" customFormat="1" ht="25.5" x14ac:dyDescent="0.2">
      <c r="A30" s="135">
        <v>15</v>
      </c>
      <c r="B30" s="134"/>
      <c r="C30" s="110" t="s">
        <v>71</v>
      </c>
      <c r="D30" s="259" t="s">
        <v>60</v>
      </c>
      <c r="E30" s="260">
        <v>2.35</v>
      </c>
      <c r="F30" s="103"/>
      <c r="G30" s="139"/>
      <c r="H30" s="141"/>
      <c r="I30" s="142"/>
      <c r="J30" s="137"/>
      <c r="K30" s="137"/>
      <c r="L30" s="137"/>
      <c r="M30" s="137"/>
      <c r="N30" s="92"/>
      <c r="O30" s="93"/>
      <c r="P30" s="137"/>
      <c r="IV30" s="95"/>
    </row>
    <row r="31" spans="1:256" s="94" customFormat="1" ht="15" x14ac:dyDescent="0.2">
      <c r="A31" s="135">
        <v>16</v>
      </c>
      <c r="B31" s="134"/>
      <c r="C31" s="110" t="s">
        <v>72</v>
      </c>
      <c r="D31" s="259" t="s">
        <v>73</v>
      </c>
      <c r="E31" s="260">
        <f>10.12+8.48+5.99+4.08+3.09+9.87</f>
        <v>41.63</v>
      </c>
      <c r="F31" s="103"/>
      <c r="G31" s="139"/>
      <c r="H31" s="141"/>
      <c r="I31" s="142"/>
      <c r="J31" s="137"/>
      <c r="K31" s="137"/>
      <c r="L31" s="137"/>
      <c r="M31" s="137"/>
      <c r="N31" s="92"/>
      <c r="O31" s="93"/>
      <c r="P31" s="137"/>
      <c r="IV31" s="95"/>
    </row>
    <row r="32" spans="1:256" s="94" customFormat="1" x14ac:dyDescent="0.2">
      <c r="A32" s="135">
        <v>17</v>
      </c>
      <c r="B32" s="96"/>
      <c r="C32" s="97" t="s">
        <v>74</v>
      </c>
      <c r="D32" s="261" t="s">
        <v>55</v>
      </c>
      <c r="E32" s="252">
        <f>(5.44+6.25+3.86+1.8+2.4)*3</f>
        <v>59.25</v>
      </c>
      <c r="F32" s="138"/>
      <c r="G32" s="139"/>
      <c r="H32" s="141"/>
      <c r="I32" s="145"/>
      <c r="J32" s="151"/>
      <c r="K32" s="137"/>
      <c r="L32" s="137"/>
      <c r="M32" s="137"/>
      <c r="N32" s="92"/>
      <c r="O32" s="93"/>
      <c r="P32" s="137"/>
      <c r="IV32" s="95"/>
    </row>
    <row r="33" spans="1:256" s="94" customFormat="1" x14ac:dyDescent="0.2">
      <c r="A33" s="135">
        <v>18</v>
      </c>
      <c r="B33" s="96"/>
      <c r="C33" s="97" t="s">
        <v>75</v>
      </c>
      <c r="D33" s="261" t="s">
        <v>57</v>
      </c>
      <c r="E33" s="252">
        <v>5</v>
      </c>
      <c r="F33" s="138"/>
      <c r="G33" s="139"/>
      <c r="H33" s="141"/>
      <c r="I33" s="145"/>
      <c r="J33" s="151"/>
      <c r="K33" s="137"/>
      <c r="L33" s="137"/>
      <c r="M33" s="137"/>
      <c r="N33" s="92"/>
      <c r="O33" s="93"/>
      <c r="P33" s="137"/>
      <c r="IV33" s="95"/>
    </row>
    <row r="34" spans="1:256" s="94" customFormat="1" x14ac:dyDescent="0.2">
      <c r="A34" s="135">
        <v>19</v>
      </c>
      <c r="B34" s="96"/>
      <c r="C34" s="97" t="s">
        <v>76</v>
      </c>
      <c r="D34" s="261" t="s">
        <v>55</v>
      </c>
      <c r="E34" s="252">
        <v>2</v>
      </c>
      <c r="F34" s="138"/>
      <c r="G34" s="139"/>
      <c r="H34" s="141"/>
      <c r="I34" s="145"/>
      <c r="J34" s="137"/>
      <c r="K34" s="137"/>
      <c r="L34" s="137"/>
      <c r="M34" s="137"/>
      <c r="N34" s="92"/>
      <c r="O34" s="93"/>
      <c r="P34" s="137"/>
      <c r="IV34" s="95"/>
    </row>
    <row r="35" spans="1:256" s="94" customFormat="1" ht="25.5" x14ac:dyDescent="0.2">
      <c r="A35" s="135">
        <v>20</v>
      </c>
      <c r="B35" s="96"/>
      <c r="C35" s="97" t="s">
        <v>77</v>
      </c>
      <c r="D35" s="261" t="s">
        <v>78</v>
      </c>
      <c r="E35" s="252">
        <v>1</v>
      </c>
      <c r="F35" s="138"/>
      <c r="G35" s="139"/>
      <c r="H35" s="141"/>
      <c r="I35" s="145"/>
      <c r="J35" s="137"/>
      <c r="K35" s="137"/>
      <c r="L35" s="137"/>
      <c r="M35" s="137"/>
      <c r="N35" s="92"/>
      <c r="O35" s="93"/>
      <c r="P35" s="137"/>
      <c r="IV35" s="95"/>
    </row>
    <row r="36" spans="1:256" s="94" customFormat="1" ht="25.5" x14ac:dyDescent="0.2">
      <c r="A36" s="135">
        <v>21</v>
      </c>
      <c r="B36" s="96"/>
      <c r="C36" s="97" t="s">
        <v>79</v>
      </c>
      <c r="D36" s="261" t="s">
        <v>78</v>
      </c>
      <c r="E36" s="252">
        <v>1</v>
      </c>
      <c r="F36" s="138"/>
      <c r="G36" s="139"/>
      <c r="H36" s="141"/>
      <c r="I36" s="145"/>
      <c r="J36" s="137"/>
      <c r="K36" s="137"/>
      <c r="L36" s="137"/>
      <c r="M36" s="137"/>
      <c r="N36" s="92"/>
      <c r="O36" s="93"/>
      <c r="P36" s="137"/>
      <c r="IV36" s="95"/>
    </row>
    <row r="37" spans="1:256" s="94" customFormat="1" x14ac:dyDescent="0.2">
      <c r="A37" s="135">
        <v>22</v>
      </c>
      <c r="B37" s="96"/>
      <c r="C37" s="110" t="s">
        <v>80</v>
      </c>
      <c r="D37" s="261" t="s">
        <v>55</v>
      </c>
      <c r="E37" s="252">
        <f>3*2.6</f>
        <v>7.8</v>
      </c>
      <c r="F37" s="138"/>
      <c r="G37" s="139"/>
      <c r="H37" s="141"/>
      <c r="I37" s="145"/>
      <c r="J37" s="137"/>
      <c r="K37" s="137"/>
      <c r="L37" s="137"/>
      <c r="M37" s="137"/>
      <c r="N37" s="92"/>
      <c r="O37" s="93"/>
      <c r="P37" s="137"/>
      <c r="IV37" s="95"/>
    </row>
    <row r="38" spans="1:256" s="94" customFormat="1" x14ac:dyDescent="0.2">
      <c r="A38" s="135">
        <v>23</v>
      </c>
      <c r="B38" s="96"/>
      <c r="C38" s="110" t="s">
        <v>81</v>
      </c>
      <c r="D38" s="261" t="s">
        <v>55</v>
      </c>
      <c r="E38" s="252">
        <f>3*3</f>
        <v>9</v>
      </c>
      <c r="F38" s="138"/>
      <c r="G38" s="139"/>
      <c r="H38" s="141"/>
      <c r="I38" s="145"/>
      <c r="J38" s="137"/>
      <c r="K38" s="137"/>
      <c r="L38" s="137"/>
      <c r="M38" s="137"/>
      <c r="N38" s="92"/>
      <c r="O38" s="93"/>
      <c r="P38" s="137"/>
      <c r="IV38" s="95"/>
    </row>
    <row r="39" spans="1:256" s="94" customFormat="1" x14ac:dyDescent="0.2">
      <c r="A39" s="245"/>
      <c r="B39" s="246"/>
      <c r="C39" s="243" t="s">
        <v>82</v>
      </c>
      <c r="D39" s="262"/>
      <c r="E39" s="263"/>
      <c r="F39" s="237"/>
      <c r="G39" s="238"/>
      <c r="H39" s="239"/>
      <c r="I39" s="240"/>
      <c r="J39" s="236"/>
      <c r="K39" s="236"/>
      <c r="L39" s="236"/>
      <c r="M39" s="236"/>
      <c r="N39" s="241"/>
      <c r="O39" s="242"/>
      <c r="P39" s="236"/>
      <c r="IV39" s="95"/>
    </row>
    <row r="40" spans="1:256" s="94" customFormat="1" x14ac:dyDescent="0.2">
      <c r="A40" s="91">
        <v>24</v>
      </c>
      <c r="B40" s="96"/>
      <c r="C40" s="97" t="s">
        <v>83</v>
      </c>
      <c r="D40" s="261" t="s">
        <v>55</v>
      </c>
      <c r="E40" s="252">
        <f>3.28+11.06</f>
        <v>14.34</v>
      </c>
      <c r="F40" s="138"/>
      <c r="G40" s="139"/>
      <c r="H40" s="141"/>
      <c r="I40" s="145"/>
      <c r="J40" s="137"/>
      <c r="K40" s="137"/>
      <c r="L40" s="137"/>
      <c r="M40" s="137"/>
      <c r="N40" s="92"/>
      <c r="O40" s="93"/>
      <c r="P40" s="137"/>
      <c r="IV40" s="95"/>
    </row>
    <row r="41" spans="1:256" s="94" customFormat="1" x14ac:dyDescent="0.2">
      <c r="A41" s="91">
        <v>25</v>
      </c>
      <c r="B41" s="96"/>
      <c r="C41" s="97" t="s">
        <v>84</v>
      </c>
      <c r="D41" s="261" t="s">
        <v>55</v>
      </c>
      <c r="E41" s="252">
        <f>((1.7+1.95)*2+(1.2+1.95)*2*5)*0.5</f>
        <v>19.399999999999999</v>
      </c>
      <c r="F41" s="138"/>
      <c r="G41" s="139"/>
      <c r="H41" s="141"/>
      <c r="I41" s="145"/>
      <c r="J41" s="137"/>
      <c r="K41" s="137"/>
      <c r="L41" s="137"/>
      <c r="M41" s="137"/>
      <c r="N41" s="92"/>
      <c r="O41" s="93"/>
      <c r="P41" s="137"/>
      <c r="IV41" s="95"/>
    </row>
    <row r="42" spans="1:256" s="94" customFormat="1" x14ac:dyDescent="0.2">
      <c r="A42" s="91">
        <v>26</v>
      </c>
      <c r="B42" s="96"/>
      <c r="C42" s="97" t="s">
        <v>85</v>
      </c>
      <c r="D42" s="261" t="s">
        <v>86</v>
      </c>
      <c r="E42" s="252">
        <f>1.2*5+1.7</f>
        <v>7.7</v>
      </c>
      <c r="F42" s="138"/>
      <c r="G42" s="139"/>
      <c r="H42" s="141"/>
      <c r="I42" s="145"/>
      <c r="J42" s="137"/>
      <c r="K42" s="137"/>
      <c r="L42" s="137"/>
      <c r="M42" s="137"/>
      <c r="N42" s="92"/>
      <c r="O42" s="93"/>
      <c r="P42" s="137"/>
      <c r="IV42" s="95"/>
    </row>
    <row r="43" spans="1:256" s="94" customFormat="1" x14ac:dyDescent="0.2">
      <c r="A43" s="91">
        <v>27</v>
      </c>
      <c r="B43" s="96"/>
      <c r="C43" s="97" t="s">
        <v>87</v>
      </c>
      <c r="D43" s="261" t="s">
        <v>86</v>
      </c>
      <c r="E43" s="252">
        <v>7.7</v>
      </c>
      <c r="F43" s="138"/>
      <c r="G43" s="139"/>
      <c r="H43" s="141"/>
      <c r="I43" s="145"/>
      <c r="J43" s="137"/>
      <c r="K43" s="137"/>
      <c r="L43" s="137"/>
      <c r="M43" s="137"/>
      <c r="N43" s="92"/>
      <c r="O43" s="93"/>
      <c r="P43" s="137"/>
      <c r="IV43" s="95"/>
    </row>
    <row r="44" spans="1:256" s="94" customFormat="1" ht="25.5" x14ac:dyDescent="0.2">
      <c r="A44" s="91">
        <v>28</v>
      </c>
      <c r="B44" s="96"/>
      <c r="C44" s="97" t="s">
        <v>88</v>
      </c>
      <c r="D44" s="261" t="s">
        <v>89</v>
      </c>
      <c r="E44" s="252">
        <v>1</v>
      </c>
      <c r="F44" s="138"/>
      <c r="G44" s="139"/>
      <c r="H44" s="141"/>
      <c r="I44" s="145"/>
      <c r="J44" s="137"/>
      <c r="K44" s="137"/>
      <c r="L44" s="137"/>
      <c r="M44" s="137"/>
      <c r="N44" s="92"/>
      <c r="O44" s="93"/>
      <c r="P44" s="137"/>
      <c r="IV44" s="95"/>
    </row>
    <row r="45" spans="1:256" s="94" customFormat="1" ht="25.5" x14ac:dyDescent="0.2">
      <c r="A45" s="91">
        <v>29</v>
      </c>
      <c r="B45" s="96"/>
      <c r="C45" s="97" t="s">
        <v>90</v>
      </c>
      <c r="D45" s="261" t="s">
        <v>89</v>
      </c>
      <c r="E45" s="252">
        <v>4</v>
      </c>
      <c r="F45" s="138"/>
      <c r="G45" s="139"/>
      <c r="H45" s="141"/>
      <c r="I45" s="145"/>
      <c r="J45" s="137"/>
      <c r="K45" s="137"/>
      <c r="L45" s="137"/>
      <c r="M45" s="137"/>
      <c r="N45" s="92"/>
      <c r="O45" s="93"/>
      <c r="P45" s="137"/>
      <c r="IV45" s="95"/>
    </row>
    <row r="46" spans="1:256" s="94" customFormat="1" ht="25.5" x14ac:dyDescent="0.2">
      <c r="A46" s="91">
        <v>30</v>
      </c>
      <c r="B46" s="96"/>
      <c r="C46" s="97" t="s">
        <v>91</v>
      </c>
      <c r="D46" s="261" t="s">
        <v>89</v>
      </c>
      <c r="E46" s="252">
        <v>1</v>
      </c>
      <c r="F46" s="138"/>
      <c r="G46" s="139"/>
      <c r="H46" s="141"/>
      <c r="I46" s="145"/>
      <c r="J46" s="137"/>
      <c r="K46" s="137"/>
      <c r="L46" s="137"/>
      <c r="M46" s="137"/>
      <c r="N46" s="92"/>
      <c r="O46" s="93"/>
      <c r="P46" s="137"/>
      <c r="IV46" s="95"/>
    </row>
    <row r="47" spans="1:256" s="94" customFormat="1" ht="25.5" x14ac:dyDescent="0.2">
      <c r="A47" s="91">
        <v>31</v>
      </c>
      <c r="B47" s="96"/>
      <c r="C47" s="97" t="s">
        <v>92</v>
      </c>
      <c r="D47" s="261" t="s">
        <v>89</v>
      </c>
      <c r="E47" s="252">
        <v>1</v>
      </c>
      <c r="F47" s="138"/>
      <c r="G47" s="139"/>
      <c r="H47" s="141"/>
      <c r="I47" s="145"/>
      <c r="J47" s="137"/>
      <c r="K47" s="137"/>
      <c r="L47" s="137"/>
      <c r="M47" s="137"/>
      <c r="N47" s="92"/>
      <c r="O47" s="93"/>
      <c r="P47" s="137"/>
      <c r="IV47" s="95"/>
    </row>
    <row r="48" spans="1:256" s="94" customFormat="1" ht="25.5" x14ac:dyDescent="0.2">
      <c r="A48" s="91">
        <v>32</v>
      </c>
      <c r="B48" s="96"/>
      <c r="C48" s="97" t="s">
        <v>93</v>
      </c>
      <c r="D48" s="261" t="s">
        <v>89</v>
      </c>
      <c r="E48" s="252">
        <v>1</v>
      </c>
      <c r="F48" s="138"/>
      <c r="G48" s="139"/>
      <c r="H48" s="141"/>
      <c r="I48" s="145"/>
      <c r="J48" s="137"/>
      <c r="K48" s="137"/>
      <c r="L48" s="137"/>
      <c r="M48" s="137"/>
      <c r="N48" s="92"/>
      <c r="O48" s="93"/>
      <c r="P48" s="137"/>
      <c r="IV48" s="95"/>
    </row>
    <row r="49" spans="1:256" s="94" customFormat="1" ht="27" customHeight="1" x14ac:dyDescent="0.2">
      <c r="A49" s="91">
        <v>33</v>
      </c>
      <c r="B49" s="96"/>
      <c r="C49" s="110" t="s">
        <v>284</v>
      </c>
      <c r="D49" s="261" t="s">
        <v>89</v>
      </c>
      <c r="E49" s="252">
        <v>1</v>
      </c>
      <c r="F49" s="138"/>
      <c r="G49" s="139"/>
      <c r="H49" s="141"/>
      <c r="I49" s="145"/>
      <c r="J49" s="137"/>
      <c r="K49" s="137"/>
      <c r="L49" s="137"/>
      <c r="M49" s="137"/>
      <c r="N49" s="92"/>
      <c r="O49" s="93"/>
      <c r="P49" s="137"/>
      <c r="IV49" s="95"/>
    </row>
    <row r="50" spans="1:256" s="94" customFormat="1" x14ac:dyDescent="0.2">
      <c r="A50" s="91">
        <v>34</v>
      </c>
      <c r="B50" s="96"/>
      <c r="C50" s="97" t="s">
        <v>94</v>
      </c>
      <c r="D50" s="261" t="s">
        <v>86</v>
      </c>
      <c r="E50" s="252">
        <f>((1.7+1.95)*2+(1.2+1.95)*2*5+(2.076+2.833*2))</f>
        <v>46.54</v>
      </c>
      <c r="F50" s="138"/>
      <c r="G50" s="139"/>
      <c r="H50" s="141"/>
      <c r="I50" s="145"/>
      <c r="J50" s="137"/>
      <c r="K50" s="137"/>
      <c r="L50" s="137"/>
      <c r="M50" s="137"/>
      <c r="N50" s="92"/>
      <c r="O50" s="93"/>
      <c r="P50" s="137"/>
      <c r="IV50" s="95"/>
    </row>
    <row r="51" spans="1:256" s="94" customFormat="1" x14ac:dyDescent="0.2">
      <c r="A51" s="245"/>
      <c r="B51" s="233"/>
      <c r="C51" s="234" t="s">
        <v>95</v>
      </c>
      <c r="D51" s="255"/>
      <c r="E51" s="256"/>
      <c r="F51" s="237"/>
      <c r="G51" s="238"/>
      <c r="H51" s="239"/>
      <c r="I51" s="240"/>
      <c r="J51" s="236"/>
      <c r="K51" s="236"/>
      <c r="L51" s="236"/>
      <c r="M51" s="236"/>
      <c r="N51" s="241"/>
      <c r="O51" s="242"/>
      <c r="P51" s="236"/>
      <c r="IV51" s="95"/>
    </row>
    <row r="52" spans="1:256" s="94" customFormat="1" x14ac:dyDescent="0.2">
      <c r="A52" s="91">
        <v>35</v>
      </c>
      <c r="B52" s="136"/>
      <c r="C52" s="112" t="s">
        <v>96</v>
      </c>
      <c r="D52" s="254" t="s">
        <v>55</v>
      </c>
      <c r="E52" s="247">
        <v>179.4</v>
      </c>
      <c r="F52" s="138"/>
      <c r="G52" s="139"/>
      <c r="H52" s="141"/>
      <c r="I52" s="145"/>
      <c r="J52" s="137"/>
      <c r="K52" s="137"/>
      <c r="L52" s="137"/>
      <c r="M52" s="137"/>
      <c r="N52" s="92"/>
      <c r="O52" s="93"/>
      <c r="P52" s="137"/>
      <c r="IV52" s="95"/>
    </row>
    <row r="53" spans="1:256" s="94" customFormat="1" x14ac:dyDescent="0.2">
      <c r="A53" s="91">
        <v>36</v>
      </c>
      <c r="B53" s="136"/>
      <c r="C53" s="112" t="s">
        <v>97</v>
      </c>
      <c r="D53" s="254" t="s">
        <v>55</v>
      </c>
      <c r="E53" s="264">
        <v>179.6</v>
      </c>
      <c r="F53" s="138"/>
      <c r="G53" s="139"/>
      <c r="H53" s="141"/>
      <c r="I53" s="145"/>
      <c r="J53" s="137"/>
      <c r="K53" s="137"/>
      <c r="L53" s="137"/>
      <c r="M53" s="137"/>
      <c r="N53" s="92"/>
      <c r="O53" s="93"/>
      <c r="P53" s="137"/>
      <c r="IV53" s="95"/>
    </row>
    <row r="54" spans="1:256" s="94" customFormat="1" x14ac:dyDescent="0.2">
      <c r="A54" s="91">
        <v>37</v>
      </c>
      <c r="B54" s="136"/>
      <c r="C54" s="112" t="s">
        <v>98</v>
      </c>
      <c r="D54" s="254" t="s">
        <v>55</v>
      </c>
      <c r="E54" s="247">
        <v>41.2</v>
      </c>
      <c r="F54" s="138"/>
      <c r="G54" s="139"/>
      <c r="H54" s="141"/>
      <c r="I54" s="145"/>
      <c r="J54" s="137"/>
      <c r="K54" s="137"/>
      <c r="L54" s="137"/>
      <c r="M54" s="137"/>
      <c r="N54" s="92"/>
      <c r="O54" s="93"/>
      <c r="P54" s="137"/>
      <c r="IV54" s="95"/>
    </row>
    <row r="55" spans="1:256" s="94" customFormat="1" x14ac:dyDescent="0.2">
      <c r="A55" s="91">
        <v>38</v>
      </c>
      <c r="B55" s="136"/>
      <c r="C55" s="140" t="s">
        <v>272</v>
      </c>
      <c r="D55" s="254" t="s">
        <v>55</v>
      </c>
      <c r="E55" s="247">
        <v>308.60000000000002</v>
      </c>
      <c r="F55" s="138"/>
      <c r="G55" s="139"/>
      <c r="H55" s="141"/>
      <c r="I55" s="145"/>
      <c r="J55" s="137"/>
      <c r="K55" s="137"/>
      <c r="L55" s="137"/>
      <c r="M55" s="137"/>
      <c r="N55" s="92"/>
      <c r="O55" s="93"/>
      <c r="P55" s="137"/>
      <c r="IV55" s="95"/>
    </row>
    <row r="56" spans="1:256" s="94" customFormat="1" x14ac:dyDescent="0.2">
      <c r="A56" s="91">
        <v>39</v>
      </c>
      <c r="B56" s="136"/>
      <c r="C56" s="140" t="s">
        <v>99</v>
      </c>
      <c r="D56" s="254" t="s">
        <v>55</v>
      </c>
      <c r="E56" s="247">
        <v>85.9</v>
      </c>
      <c r="F56" s="138"/>
      <c r="G56" s="139"/>
      <c r="H56" s="141"/>
      <c r="I56" s="145"/>
      <c r="J56" s="137"/>
      <c r="K56" s="137"/>
      <c r="L56" s="137"/>
      <c r="M56" s="137"/>
      <c r="N56" s="92"/>
      <c r="O56" s="93"/>
      <c r="P56" s="137"/>
      <c r="IV56" s="95"/>
    </row>
    <row r="57" spans="1:256" s="94" customFormat="1" x14ac:dyDescent="0.2">
      <c r="A57" s="91">
        <v>40</v>
      </c>
      <c r="B57" s="136"/>
      <c r="C57" s="140" t="s">
        <v>100</v>
      </c>
      <c r="D57" s="254" t="s">
        <v>55</v>
      </c>
      <c r="E57" s="247">
        <v>4</v>
      </c>
      <c r="F57" s="138"/>
      <c r="G57" s="139"/>
      <c r="H57" s="141"/>
      <c r="I57" s="145"/>
      <c r="J57" s="137"/>
      <c r="K57" s="137"/>
      <c r="L57" s="137"/>
      <c r="M57" s="137"/>
      <c r="N57" s="92"/>
      <c r="O57" s="93"/>
      <c r="P57" s="137"/>
      <c r="IV57" s="95"/>
    </row>
    <row r="58" spans="1:256" s="94" customFormat="1" x14ac:dyDescent="0.2">
      <c r="A58" s="91">
        <v>41</v>
      </c>
      <c r="B58" s="136"/>
      <c r="C58" s="140" t="s">
        <v>273</v>
      </c>
      <c r="D58" s="254" t="s">
        <v>55</v>
      </c>
      <c r="E58" s="247">
        <v>90.1</v>
      </c>
      <c r="F58" s="138"/>
      <c r="G58" s="139"/>
      <c r="H58" s="141"/>
      <c r="I58" s="145"/>
      <c r="J58" s="137"/>
      <c r="K58" s="137"/>
      <c r="L58" s="137"/>
      <c r="M58" s="137"/>
      <c r="N58" s="92"/>
      <c r="O58" s="93"/>
      <c r="P58" s="137"/>
      <c r="IV58" s="95"/>
    </row>
    <row r="59" spans="1:256" s="94" customFormat="1" x14ac:dyDescent="0.2">
      <c r="A59" s="91">
        <v>42</v>
      </c>
      <c r="B59" s="136"/>
      <c r="C59" s="112" t="s">
        <v>101</v>
      </c>
      <c r="D59" s="254" t="s">
        <v>55</v>
      </c>
      <c r="E59" s="247">
        <v>94.1</v>
      </c>
      <c r="F59" s="138"/>
      <c r="G59" s="139"/>
      <c r="H59" s="141"/>
      <c r="I59" s="145"/>
      <c r="J59" s="137"/>
      <c r="K59" s="137"/>
      <c r="L59" s="137"/>
      <c r="M59" s="137"/>
      <c r="N59" s="92"/>
      <c r="O59" s="93"/>
      <c r="P59" s="137"/>
      <c r="IV59" s="95"/>
    </row>
    <row r="60" spans="1:256" s="94" customFormat="1" ht="38.25" x14ac:dyDescent="0.2">
      <c r="A60" s="91">
        <v>43</v>
      </c>
      <c r="B60" s="136"/>
      <c r="C60" s="112" t="s">
        <v>274</v>
      </c>
      <c r="D60" s="254" t="s">
        <v>55</v>
      </c>
      <c r="E60" s="247">
        <f>12.4+18+20.9+11.4+12.9+11.6</f>
        <v>87.2</v>
      </c>
      <c r="F60" s="138"/>
      <c r="G60" s="139"/>
      <c r="H60" s="141"/>
      <c r="I60" s="145"/>
      <c r="J60" s="137"/>
      <c r="K60" s="137"/>
      <c r="L60" s="137"/>
      <c r="M60" s="137"/>
      <c r="N60" s="92"/>
      <c r="O60" s="93"/>
      <c r="P60" s="137"/>
      <c r="IV60" s="95"/>
    </row>
    <row r="61" spans="1:256" s="94" customFormat="1" x14ac:dyDescent="0.2">
      <c r="A61" s="91">
        <v>44</v>
      </c>
      <c r="B61" s="136"/>
      <c r="C61" s="158" t="s">
        <v>102</v>
      </c>
      <c r="D61" s="254" t="s">
        <v>55</v>
      </c>
      <c r="E61" s="247">
        <f>5.9+4</f>
        <v>9.9</v>
      </c>
      <c r="F61" s="138"/>
      <c r="G61" s="139"/>
      <c r="H61" s="141"/>
      <c r="I61" s="145"/>
      <c r="J61" s="137"/>
      <c r="K61" s="137"/>
      <c r="L61" s="137"/>
      <c r="M61" s="137"/>
      <c r="N61" s="92"/>
      <c r="O61" s="93"/>
      <c r="P61" s="137"/>
      <c r="IV61" s="95"/>
    </row>
    <row r="62" spans="1:256" s="94" customFormat="1" x14ac:dyDescent="0.2">
      <c r="A62" s="91">
        <v>45</v>
      </c>
      <c r="B62" s="209"/>
      <c r="C62" s="210" t="s">
        <v>103</v>
      </c>
      <c r="D62" s="254" t="s">
        <v>86</v>
      </c>
      <c r="E62" s="247">
        <v>7</v>
      </c>
      <c r="F62" s="138"/>
      <c r="G62" s="139"/>
      <c r="H62" s="141"/>
      <c r="I62" s="145"/>
      <c r="J62" s="137"/>
      <c r="K62" s="137"/>
      <c r="L62" s="137"/>
      <c r="M62" s="137"/>
      <c r="N62" s="92"/>
      <c r="O62" s="93"/>
      <c r="P62" s="137"/>
      <c r="IV62" s="95"/>
    </row>
    <row r="63" spans="1:256" s="94" customFormat="1" x14ac:dyDescent="0.2">
      <c r="A63" s="232"/>
      <c r="B63" s="233"/>
      <c r="C63" s="234" t="s">
        <v>104</v>
      </c>
      <c r="D63" s="265"/>
      <c r="E63" s="266"/>
      <c r="F63" s="237"/>
      <c r="G63" s="238"/>
      <c r="H63" s="239"/>
      <c r="I63" s="240"/>
      <c r="J63" s="236"/>
      <c r="K63" s="236"/>
      <c r="L63" s="236"/>
      <c r="M63" s="236"/>
      <c r="N63" s="241"/>
      <c r="O63" s="242"/>
      <c r="P63" s="236"/>
      <c r="IV63" s="95"/>
    </row>
    <row r="64" spans="1:256" s="94" customFormat="1" x14ac:dyDescent="0.2">
      <c r="A64" s="135">
        <v>46</v>
      </c>
      <c r="B64" s="136"/>
      <c r="C64" s="112" t="s">
        <v>275</v>
      </c>
      <c r="D64" s="267" t="s">
        <v>55</v>
      </c>
      <c r="E64" s="268">
        <v>358</v>
      </c>
      <c r="F64" s="138"/>
      <c r="G64" s="139"/>
      <c r="H64" s="141"/>
      <c r="I64" s="145"/>
      <c r="J64" s="137"/>
      <c r="K64" s="137"/>
      <c r="L64" s="137"/>
      <c r="M64" s="137"/>
      <c r="N64" s="92"/>
      <c r="O64" s="93"/>
      <c r="P64" s="137"/>
      <c r="IV64" s="95"/>
    </row>
    <row r="65" spans="1:256" s="94" customFormat="1" ht="25.5" x14ac:dyDescent="0.2">
      <c r="A65" s="135">
        <v>47</v>
      </c>
      <c r="B65" s="136"/>
      <c r="C65" s="112" t="s">
        <v>105</v>
      </c>
      <c r="D65" s="267" t="s">
        <v>60</v>
      </c>
      <c r="E65" s="268">
        <v>11</v>
      </c>
      <c r="F65" s="138"/>
      <c r="G65" s="139"/>
      <c r="H65" s="141"/>
      <c r="I65" s="145"/>
      <c r="J65" s="137"/>
      <c r="K65" s="137"/>
      <c r="L65" s="137"/>
      <c r="M65" s="137"/>
      <c r="N65" s="92"/>
      <c r="O65" s="93"/>
      <c r="P65" s="137"/>
      <c r="IV65" s="95"/>
    </row>
    <row r="66" spans="1:256" s="94" customFormat="1" ht="25.5" x14ac:dyDescent="0.2">
      <c r="A66" s="135">
        <v>48</v>
      </c>
      <c r="B66" s="136"/>
      <c r="C66" s="112" t="s">
        <v>106</v>
      </c>
      <c r="D66" s="267" t="s">
        <v>60</v>
      </c>
      <c r="E66" s="268">
        <v>1.2</v>
      </c>
      <c r="F66" s="138"/>
      <c r="G66" s="139"/>
      <c r="H66" s="141"/>
      <c r="I66" s="145"/>
      <c r="J66" s="137"/>
      <c r="K66" s="137"/>
      <c r="L66" s="137"/>
      <c r="M66" s="137"/>
      <c r="N66" s="92"/>
      <c r="O66" s="93"/>
      <c r="P66" s="137"/>
      <c r="IV66" s="95"/>
    </row>
    <row r="67" spans="1:256" s="94" customFormat="1" ht="25.5" x14ac:dyDescent="0.2">
      <c r="A67" s="135">
        <v>49</v>
      </c>
      <c r="B67" s="136"/>
      <c r="C67" s="112" t="s">
        <v>107</v>
      </c>
      <c r="D67" s="267" t="s">
        <v>89</v>
      </c>
      <c r="E67" s="268">
        <v>1</v>
      </c>
      <c r="F67" s="138"/>
      <c r="G67" s="139"/>
      <c r="H67" s="141"/>
      <c r="I67" s="145"/>
      <c r="J67" s="137"/>
      <c r="K67" s="137"/>
      <c r="L67" s="137"/>
      <c r="M67" s="137"/>
      <c r="N67" s="92"/>
      <c r="O67" s="93"/>
      <c r="P67" s="137"/>
      <c r="IV67" s="95"/>
    </row>
    <row r="68" spans="1:256" s="94" customFormat="1" ht="25.5" x14ac:dyDescent="0.2">
      <c r="A68" s="135">
        <v>50</v>
      </c>
      <c r="B68" s="136"/>
      <c r="C68" s="112" t="s">
        <v>108</v>
      </c>
      <c r="D68" s="267" t="s">
        <v>55</v>
      </c>
      <c r="E68" s="268">
        <v>600</v>
      </c>
      <c r="F68" s="138"/>
      <c r="G68" s="139"/>
      <c r="H68" s="141"/>
      <c r="I68" s="145"/>
      <c r="J68" s="137"/>
      <c r="K68" s="137"/>
      <c r="L68" s="137"/>
      <c r="M68" s="137"/>
      <c r="N68" s="92"/>
      <c r="O68" s="93"/>
      <c r="P68" s="137"/>
      <c r="IV68" s="95"/>
    </row>
    <row r="69" spans="1:256" s="94" customFormat="1" x14ac:dyDescent="0.2">
      <c r="A69" s="135">
        <v>51</v>
      </c>
      <c r="B69" s="136"/>
      <c r="C69" s="112" t="s">
        <v>109</v>
      </c>
      <c r="D69" s="267" t="s">
        <v>55</v>
      </c>
      <c r="E69" s="268">
        <v>358</v>
      </c>
      <c r="F69" s="138"/>
      <c r="G69" s="139"/>
      <c r="H69" s="141"/>
      <c r="I69" s="145"/>
      <c r="J69" s="151"/>
      <c r="K69" s="137"/>
      <c r="L69" s="137"/>
      <c r="M69" s="137"/>
      <c r="N69" s="92"/>
      <c r="O69" s="93"/>
      <c r="P69" s="137"/>
      <c r="IV69" s="95"/>
    </row>
    <row r="70" spans="1:256" s="94" customFormat="1" x14ac:dyDescent="0.2">
      <c r="A70" s="135">
        <v>52</v>
      </c>
      <c r="B70" s="136"/>
      <c r="C70" s="112" t="s">
        <v>110</v>
      </c>
      <c r="D70" s="267" t="s">
        <v>55</v>
      </c>
      <c r="E70" s="268">
        <v>358</v>
      </c>
      <c r="F70" s="138"/>
      <c r="G70" s="139"/>
      <c r="H70" s="141"/>
      <c r="I70" s="145"/>
      <c r="J70" s="137"/>
      <c r="K70" s="137"/>
      <c r="L70" s="137"/>
      <c r="M70" s="137"/>
      <c r="N70" s="92"/>
      <c r="O70" s="93"/>
      <c r="P70" s="137"/>
      <c r="IV70" s="95"/>
    </row>
    <row r="71" spans="1:256" s="94" customFormat="1" x14ac:dyDescent="0.2">
      <c r="A71" s="135">
        <v>53</v>
      </c>
      <c r="B71" s="136"/>
      <c r="C71" s="112" t="s">
        <v>111</v>
      </c>
      <c r="D71" s="267" t="s">
        <v>55</v>
      </c>
      <c r="E71" s="268">
        <v>358</v>
      </c>
      <c r="F71" s="138"/>
      <c r="G71" s="139"/>
      <c r="H71" s="141"/>
      <c r="I71" s="145"/>
      <c r="J71" s="137"/>
      <c r="K71" s="137"/>
      <c r="L71" s="137"/>
      <c r="M71" s="137"/>
      <c r="N71" s="92"/>
      <c r="O71" s="93"/>
      <c r="P71" s="137"/>
      <c r="IV71" s="95"/>
    </row>
    <row r="72" spans="1:256" s="94" customFormat="1" x14ac:dyDescent="0.2">
      <c r="A72" s="270">
        <v>54</v>
      </c>
      <c r="B72" s="209"/>
      <c r="C72" s="271" t="s">
        <v>112</v>
      </c>
      <c r="D72" s="272" t="s">
        <v>86</v>
      </c>
      <c r="E72" s="269">
        <v>40</v>
      </c>
      <c r="F72" s="138"/>
      <c r="G72" s="139"/>
      <c r="H72" s="141"/>
      <c r="I72" s="145"/>
      <c r="J72" s="137"/>
      <c r="K72" s="137"/>
      <c r="L72" s="137"/>
      <c r="M72" s="137"/>
      <c r="N72" s="92"/>
      <c r="O72" s="93"/>
      <c r="P72" s="137"/>
      <c r="IV72" s="95"/>
    </row>
    <row r="73" spans="1:256" s="94" customFormat="1" x14ac:dyDescent="0.2">
      <c r="A73" s="232"/>
      <c r="B73" s="233"/>
      <c r="C73" s="234" t="s">
        <v>276</v>
      </c>
      <c r="D73" s="255"/>
      <c r="E73" s="276"/>
      <c r="F73" s="237"/>
      <c r="G73" s="238"/>
      <c r="H73" s="239"/>
      <c r="I73" s="240"/>
      <c r="J73" s="236"/>
      <c r="K73" s="236"/>
      <c r="L73" s="236"/>
      <c r="M73" s="236"/>
      <c r="N73" s="241"/>
      <c r="O73" s="242"/>
      <c r="P73" s="236"/>
      <c r="IV73" s="95"/>
    </row>
    <row r="74" spans="1:256" s="94" customFormat="1" x14ac:dyDescent="0.2">
      <c r="A74" s="135">
        <v>55</v>
      </c>
      <c r="B74" s="136"/>
      <c r="C74" s="112" t="s">
        <v>277</v>
      </c>
      <c r="D74" s="254" t="s">
        <v>89</v>
      </c>
      <c r="E74" s="269">
        <v>1</v>
      </c>
      <c r="F74" s="138"/>
      <c r="G74" s="139"/>
      <c r="H74" s="141"/>
      <c r="I74" s="145"/>
      <c r="J74" s="137"/>
      <c r="K74" s="137"/>
      <c r="L74" s="137"/>
      <c r="M74" s="137"/>
      <c r="N74" s="92"/>
      <c r="O74" s="93"/>
      <c r="P74" s="137"/>
      <c r="IV74" s="95"/>
    </row>
    <row r="75" spans="1:256" s="94" customFormat="1" x14ac:dyDescent="0.2">
      <c r="A75" s="135">
        <v>56</v>
      </c>
      <c r="B75" s="136"/>
      <c r="C75" s="112" t="s">
        <v>278</v>
      </c>
      <c r="D75" s="254" t="s">
        <v>89</v>
      </c>
      <c r="E75" s="269">
        <v>1</v>
      </c>
      <c r="F75" s="138"/>
      <c r="G75" s="139"/>
      <c r="H75" s="141"/>
      <c r="I75" s="145"/>
      <c r="J75" s="137"/>
      <c r="K75" s="137"/>
      <c r="L75" s="137"/>
      <c r="M75" s="137"/>
      <c r="N75" s="92"/>
      <c r="O75" s="93"/>
      <c r="P75" s="137"/>
      <c r="IV75" s="95"/>
    </row>
    <row r="76" spans="1:256" s="94" customFormat="1" x14ac:dyDescent="0.2">
      <c r="A76" s="135">
        <v>57</v>
      </c>
      <c r="B76" s="136"/>
      <c r="C76" s="112" t="s">
        <v>279</v>
      </c>
      <c r="D76" s="254" t="s">
        <v>89</v>
      </c>
      <c r="E76" s="269">
        <v>1</v>
      </c>
      <c r="F76" s="138"/>
      <c r="G76" s="139"/>
      <c r="H76" s="141"/>
      <c r="I76" s="145"/>
      <c r="J76" s="137"/>
      <c r="K76" s="137"/>
      <c r="L76" s="137"/>
      <c r="M76" s="137"/>
      <c r="N76" s="92"/>
      <c r="O76" s="93"/>
      <c r="P76" s="137"/>
      <c r="IV76" s="95"/>
    </row>
    <row r="77" spans="1:256" s="94" customFormat="1" ht="13.5" customHeight="1" x14ac:dyDescent="0.2">
      <c r="A77" s="135">
        <v>58</v>
      </c>
      <c r="B77" s="136"/>
      <c r="C77" s="112" t="s">
        <v>280</v>
      </c>
      <c r="D77" s="254" t="s">
        <v>89</v>
      </c>
      <c r="E77" s="269">
        <v>1</v>
      </c>
      <c r="F77" s="138"/>
      <c r="G77" s="139"/>
      <c r="H77" s="141"/>
      <c r="I77" s="145"/>
      <c r="J77" s="137"/>
      <c r="K77" s="137"/>
      <c r="L77" s="137"/>
      <c r="M77" s="137"/>
      <c r="N77" s="92"/>
      <c r="O77" s="93"/>
      <c r="P77" s="137"/>
      <c r="IV77" s="95"/>
    </row>
    <row r="78" spans="1:256" s="94" customFormat="1" x14ac:dyDescent="0.2">
      <c r="A78" s="135">
        <v>59</v>
      </c>
      <c r="B78" s="136"/>
      <c r="C78" s="112" t="s">
        <v>281</v>
      </c>
      <c r="D78" s="254" t="s">
        <v>89</v>
      </c>
      <c r="E78" s="269">
        <v>1</v>
      </c>
      <c r="F78" s="138"/>
      <c r="G78" s="139"/>
      <c r="H78" s="141"/>
      <c r="I78" s="145"/>
      <c r="J78" s="137"/>
      <c r="K78" s="137"/>
      <c r="L78" s="137"/>
      <c r="M78" s="137"/>
      <c r="N78" s="92"/>
      <c r="O78" s="93"/>
      <c r="P78" s="137"/>
      <c r="IV78" s="95"/>
    </row>
    <row r="79" spans="1:256" s="94" customFormat="1" x14ac:dyDescent="0.2">
      <c r="A79" s="232"/>
      <c r="B79" s="233"/>
      <c r="C79" s="234" t="s">
        <v>282</v>
      </c>
      <c r="D79" s="255"/>
      <c r="E79" s="276"/>
      <c r="F79" s="237"/>
      <c r="G79" s="238"/>
      <c r="H79" s="239"/>
      <c r="I79" s="240"/>
      <c r="J79" s="236"/>
      <c r="K79" s="236"/>
      <c r="L79" s="236"/>
      <c r="M79" s="236"/>
      <c r="N79" s="241"/>
      <c r="O79" s="242"/>
      <c r="P79" s="236"/>
      <c r="IV79" s="95"/>
    </row>
    <row r="80" spans="1:256" s="94" customFormat="1" x14ac:dyDescent="0.2">
      <c r="A80" s="135">
        <v>60</v>
      </c>
      <c r="B80" s="136"/>
      <c r="C80" s="112" t="s">
        <v>283</v>
      </c>
      <c r="D80" s="254" t="s">
        <v>89</v>
      </c>
      <c r="E80" s="269">
        <v>1</v>
      </c>
      <c r="F80" s="138"/>
      <c r="G80" s="139"/>
      <c r="H80" s="141"/>
      <c r="I80" s="145"/>
      <c r="J80" s="137"/>
      <c r="K80" s="137"/>
      <c r="L80" s="137"/>
      <c r="M80" s="137"/>
      <c r="N80" s="92"/>
      <c r="O80" s="93"/>
      <c r="P80" s="137"/>
      <c r="IV80" s="95"/>
    </row>
    <row r="81" spans="1:256" s="94" customFormat="1" x14ac:dyDescent="0.2">
      <c r="A81" s="135"/>
      <c r="B81" s="136"/>
      <c r="C81" s="112"/>
      <c r="D81" s="113"/>
      <c r="E81" s="92"/>
      <c r="F81" s="138"/>
      <c r="G81" s="139"/>
      <c r="H81" s="141">
        <f t="shared" ref="H81" si="0">F81*G81</f>
        <v>0</v>
      </c>
      <c r="I81" s="145"/>
      <c r="J81" s="151"/>
      <c r="K81" s="137">
        <f t="shared" ref="K81" si="1">H81+I81+J81</f>
        <v>0</v>
      </c>
      <c r="L81" s="137">
        <f t="shared" ref="L81" si="2">E81*F81</f>
        <v>0</v>
      </c>
      <c r="M81" s="137">
        <f t="shared" ref="M81" si="3">E81*H81</f>
        <v>0</v>
      </c>
      <c r="N81" s="92">
        <f t="shared" ref="N81" si="4">E81*I81</f>
        <v>0</v>
      </c>
      <c r="O81" s="93">
        <f t="shared" ref="O81" si="5">E81*J81</f>
        <v>0</v>
      </c>
      <c r="P81" s="137">
        <f t="shared" ref="P81" si="6">M81+N81+O81</f>
        <v>0</v>
      </c>
      <c r="IV81" s="95"/>
    </row>
    <row r="82" spans="1:256" s="94" customFormat="1" ht="15" customHeight="1" x14ac:dyDescent="0.2">
      <c r="A82" s="273" t="s">
        <v>9</v>
      </c>
      <c r="B82" s="274" t="s">
        <v>9</v>
      </c>
      <c r="C82" s="191" t="s">
        <v>113</v>
      </c>
      <c r="D82" s="275"/>
      <c r="E82" s="99"/>
      <c r="F82" s="99"/>
      <c r="G82" s="99"/>
      <c r="H82" s="99"/>
      <c r="I82" s="99"/>
      <c r="J82" s="100"/>
      <c r="K82" s="99"/>
      <c r="L82" s="150">
        <f>SUM(L16:L81)</f>
        <v>0</v>
      </c>
      <c r="M82" s="150">
        <f>SUM(M16:M81)</f>
        <v>0</v>
      </c>
      <c r="N82" s="150">
        <f>SUM(N16:N81)</f>
        <v>0</v>
      </c>
      <c r="O82" s="150">
        <f>SUM(O16:O81)</f>
        <v>0</v>
      </c>
      <c r="P82" s="150">
        <f>SUM(P16:P81)</f>
        <v>0</v>
      </c>
      <c r="IV82" s="95"/>
    </row>
    <row r="83" spans="1:256" s="94" customFormat="1" ht="15" customHeight="1" x14ac:dyDescent="0.2">
      <c r="A83" s="101" t="s">
        <v>9</v>
      </c>
      <c r="B83" s="101"/>
      <c r="C83" s="101"/>
      <c r="D83" s="101"/>
      <c r="E83" s="102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IV83" s="95"/>
    </row>
    <row r="84" spans="1:256" ht="12.75" customHeight="1" x14ac:dyDescent="0.2">
      <c r="A84" s="83"/>
      <c r="B84" s="84" t="s">
        <v>12</v>
      </c>
      <c r="C84" s="23"/>
      <c r="D84" s="85"/>
      <c r="E84" s="86"/>
      <c r="F84" s="23"/>
      <c r="G84" s="23"/>
      <c r="H84" s="23"/>
      <c r="I84" s="27"/>
      <c r="J84" s="55"/>
      <c r="K84" s="87"/>
      <c r="L84" s="27"/>
      <c r="M84" s="30"/>
      <c r="N84" s="30"/>
      <c r="O84" s="30"/>
      <c r="P84" s="30"/>
    </row>
    <row r="85" spans="1:256" ht="15.75" customHeight="1" x14ac:dyDescent="0.2">
      <c r="A85" s="30"/>
      <c r="B85" s="84"/>
      <c r="C85" s="25"/>
      <c r="D85" s="88"/>
      <c r="E85" s="89" t="s">
        <v>13</v>
      </c>
      <c r="F85" s="25"/>
      <c r="G85" s="25"/>
      <c r="H85" s="25"/>
      <c r="I85" s="27"/>
      <c r="J85" s="27"/>
      <c r="K85" s="27"/>
      <c r="L85" s="27"/>
      <c r="M85" s="30"/>
      <c r="N85" s="30"/>
      <c r="O85" s="30"/>
      <c r="P85" s="30"/>
    </row>
    <row r="86" spans="1:256" ht="12.75" customHeight="1" x14ac:dyDescent="0.2">
      <c r="A86" s="30"/>
      <c r="B86" s="22"/>
      <c r="C86" s="25"/>
      <c r="D86" s="88"/>
      <c r="E86" s="89"/>
      <c r="F86" s="25"/>
      <c r="G86" s="25"/>
      <c r="H86" s="25"/>
      <c r="I86" s="27"/>
      <c r="J86" s="27"/>
      <c r="K86" s="27"/>
      <c r="L86" s="27"/>
      <c r="M86" s="30"/>
      <c r="N86" s="30"/>
      <c r="O86" s="30"/>
      <c r="P86" s="30"/>
    </row>
    <row r="87" spans="1:256" ht="12.75" customHeight="1" x14ac:dyDescent="0.2">
      <c r="A87" s="30"/>
      <c r="B87" s="84"/>
      <c r="C87" s="27"/>
      <c r="D87" s="90"/>
      <c r="E87" s="84"/>
      <c r="F87" s="27"/>
      <c r="G87" s="27"/>
      <c r="H87" s="27"/>
      <c r="I87" s="27"/>
      <c r="J87" s="27"/>
      <c r="K87" s="27"/>
      <c r="L87" s="27"/>
      <c r="M87" s="30"/>
      <c r="N87" s="30"/>
      <c r="O87" s="30"/>
      <c r="P87" s="30"/>
    </row>
    <row r="88" spans="1:256" ht="12.75" customHeight="1" x14ac:dyDescent="0.2">
      <c r="A88" s="30"/>
      <c r="B88" s="84" t="s">
        <v>14</v>
      </c>
      <c r="C88" s="23"/>
      <c r="D88" s="85"/>
      <c r="E88" s="86"/>
      <c r="F88" s="23"/>
      <c r="G88" s="23"/>
      <c r="H88" s="23"/>
      <c r="I88" s="27"/>
      <c r="J88" s="27"/>
      <c r="K88" s="27"/>
      <c r="L88" s="27"/>
      <c r="M88" s="30"/>
      <c r="N88" s="30"/>
      <c r="O88" s="30"/>
      <c r="P88" s="30"/>
    </row>
    <row r="89" spans="1:256" ht="12.75" customHeight="1" x14ac:dyDescent="0.2">
      <c r="A89" s="30"/>
      <c r="B89" s="84"/>
      <c r="C89" s="25"/>
      <c r="D89" s="88"/>
      <c r="E89" s="89" t="s">
        <v>13</v>
      </c>
      <c r="F89" s="25"/>
      <c r="G89" s="25"/>
      <c r="H89" s="25"/>
      <c r="I89" s="27"/>
      <c r="J89" s="27"/>
      <c r="K89" s="27"/>
      <c r="L89" s="27"/>
      <c r="M89" s="30"/>
      <c r="N89" s="30"/>
      <c r="O89" s="30"/>
      <c r="P89" s="30"/>
    </row>
    <row r="90" spans="1:256" ht="12.75" customHeight="1" x14ac:dyDescent="0.2">
      <c r="A90" s="30"/>
      <c r="B90" s="84" t="s">
        <v>15</v>
      </c>
      <c r="C90" s="23"/>
      <c r="D90" s="84"/>
      <c r="E90" s="58"/>
      <c r="F90" s="27"/>
      <c r="G90" s="27"/>
      <c r="H90" s="27"/>
      <c r="I90" s="27"/>
      <c r="J90" s="27"/>
      <c r="K90" s="27"/>
      <c r="L90" s="27"/>
      <c r="M90" s="30"/>
      <c r="N90" s="30"/>
      <c r="O90" s="30"/>
      <c r="P90" s="30"/>
    </row>
    <row r="91" spans="1:256" ht="12.75" customHeight="1" x14ac:dyDescent="0.2">
      <c r="A91" s="30"/>
      <c r="B91" s="30"/>
      <c r="C91" s="30"/>
      <c r="D91" s="30"/>
      <c r="E91" s="58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</row>
    <row r="92" spans="1:256" ht="12.75" customHeight="1" x14ac:dyDescent="0.2">
      <c r="A92" s="30"/>
      <c r="B92" s="30"/>
      <c r="C92" s="30"/>
      <c r="D92" s="30"/>
      <c r="E92" s="58"/>
      <c r="F92" s="30"/>
      <c r="G92" s="30"/>
      <c r="H92" s="30"/>
      <c r="I92" s="30"/>
      <c r="J92" s="30"/>
      <c r="K92" s="30"/>
      <c r="L92" s="30"/>
      <c r="M92" s="30"/>
      <c r="N92" s="30"/>
      <c r="O92" s="30"/>
      <c r="P92" s="30"/>
    </row>
    <row r="93" spans="1:256" ht="12.75" customHeight="1" x14ac:dyDescent="0.2">
      <c r="A93" s="30"/>
      <c r="B93" s="30"/>
      <c r="C93" s="30"/>
      <c r="D93" s="30"/>
      <c r="E93" s="58"/>
      <c r="F93" s="30"/>
      <c r="G93" s="30"/>
      <c r="H93" s="30"/>
      <c r="I93" s="30"/>
      <c r="J93" s="30"/>
      <c r="K93" s="30"/>
      <c r="L93" s="30"/>
      <c r="M93" s="30"/>
      <c r="N93" s="30"/>
      <c r="O93" s="30"/>
      <c r="P93" s="30"/>
    </row>
    <row r="109" spans="3:3" ht="12.75" customHeight="1" x14ac:dyDescent="0.2">
      <c r="C109" s="59">
        <f>4+0.56+2.8+4.78+2.8+2.45</f>
        <v>17.39</v>
      </c>
    </row>
  </sheetData>
  <sheetProtection selectLockedCells="1" selectUnlockedCells="1"/>
  <autoFilter ref="A12:P85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7" firstPageNumber="0" fitToHeight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  <pageSetUpPr fitToPage="1"/>
  </sheetPr>
  <dimension ref="A1:P75"/>
  <sheetViews>
    <sheetView showZeros="0" zoomScale="90" zoomScaleNormal="90" workbookViewId="0">
      <selection activeCell="K13" sqref="K13"/>
    </sheetView>
  </sheetViews>
  <sheetFormatPr defaultColWidth="8.42578125" defaultRowHeight="12.75" customHeight="1" x14ac:dyDescent="0.2"/>
  <cols>
    <col min="1" max="1" width="5" style="59" customWidth="1"/>
    <col min="2" max="2" width="7.140625" style="59" customWidth="1"/>
    <col min="3" max="3" width="49" style="59" customWidth="1"/>
    <col min="4" max="4" width="8" style="59" customWidth="1"/>
    <col min="5" max="5" width="9.7109375" style="60" customWidth="1"/>
    <col min="6" max="6" width="8.42578125" style="61"/>
    <col min="7" max="8" width="8.42578125" style="59"/>
    <col min="9" max="9" width="8.5703125" style="59" bestFit="1" customWidth="1"/>
    <col min="10" max="11" width="8.42578125" style="59"/>
    <col min="12" max="12" width="8.85546875" style="59" customWidth="1"/>
    <col min="13" max="15" width="10.140625" style="59" customWidth="1"/>
    <col min="16" max="16" width="13.85546875" style="59" customWidth="1"/>
    <col min="17" max="16384" width="8.42578125" style="59"/>
  </cols>
  <sheetData>
    <row r="1" spans="1:16" ht="15.75" customHeight="1" x14ac:dyDescent="0.25">
      <c r="A1" s="218" t="s">
        <v>114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15.75" customHeight="1" x14ac:dyDescent="0.25">
      <c r="A2" s="62"/>
      <c r="B2" s="62"/>
      <c r="C2" s="62"/>
      <c r="D2" s="62"/>
      <c r="E2" s="63"/>
      <c r="F2" s="62"/>
      <c r="G2" s="62" t="s">
        <v>30</v>
      </c>
      <c r="H2" s="62"/>
      <c r="I2" s="62"/>
      <c r="J2" s="62"/>
      <c r="K2" s="62"/>
      <c r="L2" s="62"/>
      <c r="M2" s="62"/>
      <c r="N2" s="62"/>
      <c r="O2" s="62"/>
      <c r="P2" s="62"/>
    </row>
    <row r="3" spans="1:16" ht="15.75" customHeight="1" x14ac:dyDescent="0.25">
      <c r="A3" s="124"/>
      <c r="B3" s="124"/>
      <c r="C3" s="124"/>
      <c r="D3" s="124"/>
      <c r="E3" s="6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15.75" customHeight="1" x14ac:dyDescent="0.2">
      <c r="A4" s="109" t="s">
        <v>1</v>
      </c>
      <c r="B4" s="106"/>
      <c r="C4" s="106"/>
    </row>
    <row r="5" spans="1:16" ht="15.75" customHeight="1" x14ac:dyDescent="0.2">
      <c r="A5" s="3" t="s">
        <v>266</v>
      </c>
      <c r="B5" s="111"/>
      <c r="C5" s="111"/>
    </row>
    <row r="6" spans="1:16" ht="15.75" customHeight="1" x14ac:dyDescent="0.2">
      <c r="A6" s="4" t="s">
        <v>2</v>
      </c>
      <c r="B6" s="65"/>
    </row>
    <row r="7" spans="1:16" ht="15.75" customHeight="1" x14ac:dyDescent="0.2">
      <c r="A7" s="66"/>
      <c r="B7" s="65"/>
    </row>
    <row r="8" spans="1:16" ht="12.75" customHeight="1" x14ac:dyDescent="0.2">
      <c r="A8" s="67" t="s">
        <v>115</v>
      </c>
      <c r="L8" s="59" t="s">
        <v>23</v>
      </c>
      <c r="N8" s="219">
        <f>P62</f>
        <v>0</v>
      </c>
      <c r="O8" s="219"/>
    </row>
    <row r="9" spans="1:16" ht="15.75" customHeight="1" x14ac:dyDescent="0.2">
      <c r="A9" s="83" t="s">
        <v>267</v>
      </c>
      <c r="B9" s="65"/>
      <c r="C9" s="65"/>
      <c r="D9" s="65"/>
      <c r="E9" s="68"/>
      <c r="F9" s="69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s="73" customFormat="1" ht="12.75" customHeight="1" x14ac:dyDescent="0.2">
      <c r="A10" s="70" t="s">
        <v>3</v>
      </c>
      <c r="B10" s="71" t="s">
        <v>39</v>
      </c>
      <c r="C10" s="72"/>
      <c r="D10" s="216" t="s">
        <v>40</v>
      </c>
      <c r="E10" s="221" t="s">
        <v>41</v>
      </c>
      <c r="F10" s="216" t="s">
        <v>42</v>
      </c>
      <c r="G10" s="216"/>
      <c r="H10" s="216"/>
      <c r="I10" s="216"/>
      <c r="J10" s="216"/>
      <c r="K10" s="216"/>
      <c r="L10" s="216" t="s">
        <v>43</v>
      </c>
      <c r="M10" s="216"/>
      <c r="N10" s="216"/>
      <c r="O10" s="216"/>
      <c r="P10" s="216"/>
    </row>
    <row r="11" spans="1:16" s="73" customFormat="1" ht="48" customHeight="1" x14ac:dyDescent="0.2">
      <c r="A11" s="74" t="s">
        <v>6</v>
      </c>
      <c r="B11" s="75"/>
      <c r="C11" s="76" t="s">
        <v>44</v>
      </c>
      <c r="D11" s="216"/>
      <c r="E11" s="221"/>
      <c r="F11" s="128" t="s">
        <v>45</v>
      </c>
      <c r="G11" s="128" t="s">
        <v>46</v>
      </c>
      <c r="H11" s="128" t="s">
        <v>47</v>
      </c>
      <c r="I11" s="128" t="s">
        <v>48</v>
      </c>
      <c r="J11" s="128" t="s">
        <v>49</v>
      </c>
      <c r="K11" s="128" t="s">
        <v>50</v>
      </c>
      <c r="L11" s="128" t="s">
        <v>51</v>
      </c>
      <c r="M11" s="128" t="s">
        <v>47</v>
      </c>
      <c r="N11" s="128" t="s">
        <v>48</v>
      </c>
      <c r="O11" s="128" t="s">
        <v>49</v>
      </c>
      <c r="P11" s="128" t="s">
        <v>52</v>
      </c>
    </row>
    <row r="12" spans="1:16" s="73" customFormat="1" ht="12.75" customHeight="1" x14ac:dyDescent="0.2">
      <c r="A12" s="77">
        <v>1</v>
      </c>
      <c r="B12" s="77">
        <v>2</v>
      </c>
      <c r="C12" s="77">
        <v>3</v>
      </c>
      <c r="D12" s="77">
        <v>4</v>
      </c>
      <c r="E12" s="77">
        <v>5</v>
      </c>
      <c r="F12" s="77">
        <v>6</v>
      </c>
      <c r="G12" s="77">
        <v>7</v>
      </c>
      <c r="H12" s="77">
        <v>8</v>
      </c>
      <c r="I12" s="77">
        <v>9</v>
      </c>
      <c r="J12" s="77">
        <v>10</v>
      </c>
      <c r="K12" s="77">
        <v>11</v>
      </c>
      <c r="L12" s="77">
        <v>12</v>
      </c>
      <c r="M12" s="77">
        <v>13</v>
      </c>
      <c r="N12" s="77">
        <v>14</v>
      </c>
      <c r="O12" s="77">
        <v>15</v>
      </c>
      <c r="P12" s="77">
        <v>16</v>
      </c>
    </row>
    <row r="13" spans="1:16" s="73" customFormat="1" ht="15" customHeight="1" x14ac:dyDescent="0.2">
      <c r="A13" s="287"/>
      <c r="B13" s="287"/>
      <c r="C13" s="288" t="s">
        <v>285</v>
      </c>
      <c r="D13" s="287"/>
      <c r="E13" s="287"/>
      <c r="F13" s="287"/>
      <c r="G13" s="287"/>
      <c r="H13" s="287"/>
      <c r="I13" s="287"/>
      <c r="J13" s="287"/>
      <c r="K13" s="287"/>
      <c r="L13" s="287"/>
      <c r="M13" s="287"/>
      <c r="N13" s="287"/>
      <c r="O13" s="287"/>
      <c r="P13" s="287"/>
    </row>
    <row r="14" spans="1:16" s="104" customFormat="1" ht="15" x14ac:dyDescent="0.25">
      <c r="A14" s="277">
        <v>1</v>
      </c>
      <c r="B14" s="278"/>
      <c r="C14" s="279" t="s">
        <v>116</v>
      </c>
      <c r="D14" s="277" t="s">
        <v>117</v>
      </c>
      <c r="E14" s="277">
        <v>1</v>
      </c>
      <c r="F14" s="280"/>
      <c r="G14" s="281"/>
      <c r="H14" s="282"/>
      <c r="I14" s="283"/>
      <c r="J14" s="284"/>
      <c r="K14" s="284"/>
      <c r="L14" s="284"/>
      <c r="M14" s="284"/>
      <c r="N14" s="285"/>
      <c r="O14" s="286"/>
      <c r="P14" s="284"/>
    </row>
    <row r="15" spans="1:16" s="104" customFormat="1" ht="15" x14ac:dyDescent="0.25">
      <c r="A15" s="114">
        <v>2</v>
      </c>
      <c r="B15" s="158"/>
      <c r="C15" s="115" t="s">
        <v>118</v>
      </c>
      <c r="D15" s="114" t="s">
        <v>119</v>
      </c>
      <c r="E15" s="114">
        <v>1</v>
      </c>
      <c r="F15" s="184"/>
      <c r="G15" s="139"/>
      <c r="H15" s="141"/>
      <c r="I15" s="142"/>
      <c r="J15" s="137"/>
      <c r="K15" s="137"/>
      <c r="L15" s="137"/>
      <c r="M15" s="137"/>
      <c r="N15" s="92"/>
      <c r="O15" s="93"/>
      <c r="P15" s="137"/>
    </row>
    <row r="16" spans="1:16" s="104" customFormat="1" ht="15" x14ac:dyDescent="0.25">
      <c r="A16" s="114">
        <v>3</v>
      </c>
      <c r="B16" s="158"/>
      <c r="C16" s="115" t="s">
        <v>120</v>
      </c>
      <c r="D16" s="114" t="s">
        <v>119</v>
      </c>
      <c r="E16" s="114">
        <v>1</v>
      </c>
      <c r="F16" s="184"/>
      <c r="G16" s="139"/>
      <c r="H16" s="141"/>
      <c r="I16" s="142"/>
      <c r="J16" s="137"/>
      <c r="K16" s="137"/>
      <c r="L16" s="137"/>
      <c r="M16" s="137"/>
      <c r="N16" s="92"/>
      <c r="O16" s="93"/>
      <c r="P16" s="137"/>
    </row>
    <row r="17" spans="1:16" s="104" customFormat="1" ht="15" x14ac:dyDescent="0.25">
      <c r="A17" s="114">
        <v>4</v>
      </c>
      <c r="B17" s="158"/>
      <c r="C17" s="115" t="s">
        <v>121</v>
      </c>
      <c r="D17" s="114" t="s">
        <v>119</v>
      </c>
      <c r="E17" s="114">
        <v>1</v>
      </c>
      <c r="F17" s="184"/>
      <c r="G17" s="139"/>
      <c r="H17" s="141"/>
      <c r="I17" s="142"/>
      <c r="J17" s="137"/>
      <c r="K17" s="137"/>
      <c r="L17" s="137"/>
      <c r="M17" s="137"/>
      <c r="N17" s="92"/>
      <c r="O17" s="93"/>
      <c r="P17" s="137"/>
    </row>
    <row r="18" spans="1:16" s="104" customFormat="1" ht="15" x14ac:dyDescent="0.25">
      <c r="A18" s="114">
        <v>5</v>
      </c>
      <c r="B18" s="158"/>
      <c r="C18" s="115" t="s">
        <v>122</v>
      </c>
      <c r="D18" s="114" t="s">
        <v>119</v>
      </c>
      <c r="E18" s="114">
        <v>4</v>
      </c>
      <c r="F18" s="184"/>
      <c r="G18" s="139"/>
      <c r="H18" s="141"/>
      <c r="I18" s="142"/>
      <c r="J18" s="137"/>
      <c r="K18" s="137"/>
      <c r="L18" s="137"/>
      <c r="M18" s="137"/>
      <c r="N18" s="92"/>
      <c r="O18" s="93"/>
      <c r="P18" s="137"/>
    </row>
    <row r="19" spans="1:16" s="104" customFormat="1" ht="15" x14ac:dyDescent="0.25">
      <c r="A19" s="114">
        <v>6</v>
      </c>
      <c r="B19" s="158"/>
      <c r="C19" s="115" t="s">
        <v>123</v>
      </c>
      <c r="D19" s="114" t="s">
        <v>124</v>
      </c>
      <c r="E19" s="114">
        <v>10</v>
      </c>
      <c r="F19" s="184"/>
      <c r="G19" s="139"/>
      <c r="H19" s="141"/>
      <c r="I19" s="142"/>
      <c r="J19" s="137"/>
      <c r="K19" s="137"/>
      <c r="L19" s="137"/>
      <c r="M19" s="137"/>
      <c r="N19" s="92"/>
      <c r="O19" s="93"/>
      <c r="P19" s="137"/>
    </row>
    <row r="20" spans="1:16" s="104" customFormat="1" ht="15" x14ac:dyDescent="0.25">
      <c r="A20" s="114">
        <v>7</v>
      </c>
      <c r="B20" s="158"/>
      <c r="C20" s="115" t="s">
        <v>125</v>
      </c>
      <c r="D20" s="114" t="s">
        <v>124</v>
      </c>
      <c r="E20" s="114">
        <v>14</v>
      </c>
      <c r="F20" s="184"/>
      <c r="G20" s="139"/>
      <c r="H20" s="141"/>
      <c r="I20" s="142"/>
      <c r="J20" s="137"/>
      <c r="K20" s="137"/>
      <c r="L20" s="137"/>
      <c r="M20" s="137"/>
      <c r="N20" s="92"/>
      <c r="O20" s="93"/>
      <c r="P20" s="137"/>
    </row>
    <row r="21" spans="1:16" s="104" customFormat="1" ht="15" x14ac:dyDescent="0.25">
      <c r="A21" s="114">
        <v>8</v>
      </c>
      <c r="B21" s="158"/>
      <c r="C21" s="115" t="s">
        <v>126</v>
      </c>
      <c r="D21" s="114" t="s">
        <v>124</v>
      </c>
      <c r="E21" s="114">
        <v>438</v>
      </c>
      <c r="F21" s="184"/>
      <c r="G21" s="139"/>
      <c r="H21" s="141"/>
      <c r="I21" s="142"/>
      <c r="J21" s="137"/>
      <c r="K21" s="137"/>
      <c r="L21" s="137"/>
      <c r="M21" s="137"/>
      <c r="N21" s="92"/>
      <c r="O21" s="93"/>
      <c r="P21" s="137"/>
    </row>
    <row r="22" spans="1:16" s="104" customFormat="1" ht="15" x14ac:dyDescent="0.25">
      <c r="A22" s="114">
        <v>9</v>
      </c>
      <c r="B22" s="158"/>
      <c r="C22" s="115" t="s">
        <v>127</v>
      </c>
      <c r="D22" s="114" t="s">
        <v>124</v>
      </c>
      <c r="E22" s="114">
        <v>363</v>
      </c>
      <c r="F22" s="184"/>
      <c r="G22" s="139"/>
      <c r="H22" s="141"/>
      <c r="I22" s="142"/>
      <c r="J22" s="137"/>
      <c r="K22" s="137"/>
      <c r="L22" s="137"/>
      <c r="M22" s="137"/>
      <c r="N22" s="92"/>
      <c r="O22" s="93"/>
      <c r="P22" s="137"/>
    </row>
    <row r="23" spans="1:16" s="104" customFormat="1" ht="15" x14ac:dyDescent="0.25">
      <c r="A23" s="114">
        <v>10</v>
      </c>
      <c r="B23" s="158"/>
      <c r="C23" s="115" t="s">
        <v>128</v>
      </c>
      <c r="D23" s="114" t="s">
        <v>124</v>
      </c>
      <c r="E23" s="114">
        <v>72</v>
      </c>
      <c r="F23" s="184"/>
      <c r="G23" s="139"/>
      <c r="H23" s="141"/>
      <c r="I23" s="142"/>
      <c r="J23" s="137"/>
      <c r="K23" s="137"/>
      <c r="L23" s="137"/>
      <c r="M23" s="137"/>
      <c r="N23" s="92"/>
      <c r="O23" s="93"/>
      <c r="P23" s="137"/>
    </row>
    <row r="24" spans="1:16" s="104" customFormat="1" ht="15" x14ac:dyDescent="0.25">
      <c r="A24" s="114">
        <v>11</v>
      </c>
      <c r="B24" s="158"/>
      <c r="C24" s="115" t="s">
        <v>129</v>
      </c>
      <c r="D24" s="114" t="s">
        <v>124</v>
      </c>
      <c r="E24" s="114">
        <v>25</v>
      </c>
      <c r="F24" s="184"/>
      <c r="G24" s="139"/>
      <c r="H24" s="141"/>
      <c r="I24" s="142"/>
      <c r="J24" s="137"/>
      <c r="K24" s="137"/>
      <c r="L24" s="137"/>
      <c r="M24" s="137"/>
      <c r="N24" s="92"/>
      <c r="O24" s="93"/>
      <c r="P24" s="137"/>
    </row>
    <row r="25" spans="1:16" s="104" customFormat="1" ht="15" x14ac:dyDescent="0.25">
      <c r="A25" s="114">
        <v>12</v>
      </c>
      <c r="B25" s="158"/>
      <c r="C25" s="169" t="s">
        <v>130</v>
      </c>
      <c r="D25" s="170" t="s">
        <v>124</v>
      </c>
      <c r="E25" s="170">
        <v>10</v>
      </c>
      <c r="F25" s="184"/>
      <c r="G25" s="139"/>
      <c r="H25" s="141"/>
      <c r="I25" s="141"/>
      <c r="J25" s="137"/>
      <c r="K25" s="137"/>
      <c r="L25" s="137"/>
      <c r="M25" s="137"/>
      <c r="N25" s="92"/>
      <c r="O25" s="93"/>
      <c r="P25" s="137"/>
    </row>
    <row r="26" spans="1:16" s="104" customFormat="1" ht="15" x14ac:dyDescent="0.25">
      <c r="A26" s="114">
        <v>13</v>
      </c>
      <c r="B26" s="158"/>
      <c r="C26" s="115" t="s">
        <v>131</v>
      </c>
      <c r="D26" s="114" t="s">
        <v>124</v>
      </c>
      <c r="E26" s="114">
        <v>10</v>
      </c>
      <c r="F26" s="184"/>
      <c r="G26" s="139"/>
      <c r="H26" s="141"/>
      <c r="I26" s="142"/>
      <c r="J26" s="137"/>
      <c r="K26" s="137"/>
      <c r="L26" s="137"/>
      <c r="M26" s="137"/>
      <c r="N26" s="92"/>
      <c r="O26" s="93"/>
      <c r="P26" s="137"/>
    </row>
    <row r="27" spans="1:16" s="104" customFormat="1" ht="15" x14ac:dyDescent="0.25">
      <c r="A27" s="114">
        <v>14</v>
      </c>
      <c r="B27" s="158"/>
      <c r="C27" s="115" t="s">
        <v>287</v>
      </c>
      <c r="D27" s="114" t="s">
        <v>124</v>
      </c>
      <c r="E27" s="114">
        <v>86</v>
      </c>
      <c r="F27" s="184"/>
      <c r="G27" s="139"/>
      <c r="H27" s="141"/>
      <c r="I27" s="142"/>
      <c r="J27" s="137"/>
      <c r="K27" s="137"/>
      <c r="L27" s="137"/>
      <c r="M27" s="137"/>
      <c r="N27" s="92"/>
      <c r="O27" s="93"/>
      <c r="P27" s="137"/>
    </row>
    <row r="28" spans="1:16" s="104" customFormat="1" ht="15" x14ac:dyDescent="0.25">
      <c r="A28" s="114">
        <v>15</v>
      </c>
      <c r="B28" s="158"/>
      <c r="C28" s="115" t="s">
        <v>132</v>
      </c>
      <c r="D28" s="114" t="s">
        <v>119</v>
      </c>
      <c r="E28" s="114">
        <v>1</v>
      </c>
      <c r="F28" s="184"/>
      <c r="G28" s="139"/>
      <c r="H28" s="141"/>
      <c r="I28" s="142"/>
      <c r="J28" s="137"/>
      <c r="K28" s="137"/>
      <c r="L28" s="137"/>
      <c r="M28" s="137"/>
      <c r="N28" s="92"/>
      <c r="O28" s="93"/>
      <c r="P28" s="137"/>
    </row>
    <row r="29" spans="1:16" s="104" customFormat="1" ht="15" x14ac:dyDescent="0.25">
      <c r="A29" s="114">
        <v>16</v>
      </c>
      <c r="B29" s="158"/>
      <c r="C29" s="115" t="s">
        <v>133</v>
      </c>
      <c r="D29" s="114" t="s">
        <v>119</v>
      </c>
      <c r="E29" s="114">
        <v>1</v>
      </c>
      <c r="F29" s="184"/>
      <c r="G29" s="139"/>
      <c r="H29" s="141"/>
      <c r="I29" s="142"/>
      <c r="J29" s="137"/>
      <c r="K29" s="137"/>
      <c r="L29" s="137"/>
      <c r="M29" s="137"/>
      <c r="N29" s="92"/>
      <c r="O29" s="93"/>
      <c r="P29" s="137"/>
    </row>
    <row r="30" spans="1:16" s="104" customFormat="1" ht="15" x14ac:dyDescent="0.25">
      <c r="A30" s="114">
        <v>17</v>
      </c>
      <c r="B30" s="158"/>
      <c r="C30" s="115" t="s">
        <v>134</v>
      </c>
      <c r="D30" s="114" t="s">
        <v>124</v>
      </c>
      <c r="E30" s="114">
        <v>50</v>
      </c>
      <c r="F30" s="184"/>
      <c r="G30" s="139"/>
      <c r="H30" s="141"/>
      <c r="I30" s="142"/>
      <c r="J30" s="137"/>
      <c r="K30" s="137"/>
      <c r="L30" s="137"/>
      <c r="M30" s="137"/>
      <c r="N30" s="92"/>
      <c r="O30" s="93"/>
      <c r="P30" s="137"/>
    </row>
    <row r="31" spans="1:16" s="104" customFormat="1" ht="15" x14ac:dyDescent="0.25">
      <c r="A31" s="114">
        <v>18</v>
      </c>
      <c r="B31" s="158"/>
      <c r="C31" s="115" t="s">
        <v>135</v>
      </c>
      <c r="D31" s="114" t="s">
        <v>119</v>
      </c>
      <c r="E31" s="114">
        <v>1</v>
      </c>
      <c r="F31" s="184"/>
      <c r="G31" s="139"/>
      <c r="H31" s="141"/>
      <c r="I31" s="142"/>
      <c r="J31" s="137"/>
      <c r="K31" s="137"/>
      <c r="L31" s="137"/>
      <c r="M31" s="137"/>
      <c r="N31" s="92"/>
      <c r="O31" s="93"/>
      <c r="P31" s="137"/>
    </row>
    <row r="32" spans="1:16" s="104" customFormat="1" ht="15" x14ac:dyDescent="0.25">
      <c r="A32" s="114">
        <v>19</v>
      </c>
      <c r="B32" s="158"/>
      <c r="C32" s="115" t="s">
        <v>136</v>
      </c>
      <c r="D32" s="114" t="s">
        <v>124</v>
      </c>
      <c r="E32" s="114">
        <v>50</v>
      </c>
      <c r="F32" s="184"/>
      <c r="G32" s="139"/>
      <c r="H32" s="141"/>
      <c r="I32" s="142"/>
      <c r="J32" s="137"/>
      <c r="K32" s="137"/>
      <c r="L32" s="137"/>
      <c r="M32" s="137"/>
      <c r="N32" s="92"/>
      <c r="O32" s="93"/>
      <c r="P32" s="137"/>
    </row>
    <row r="33" spans="1:16" s="104" customFormat="1" ht="15" x14ac:dyDescent="0.25">
      <c r="A33" s="114">
        <v>20</v>
      </c>
      <c r="B33" s="158"/>
      <c r="C33" s="115" t="s">
        <v>137</v>
      </c>
      <c r="D33" s="114" t="s">
        <v>119</v>
      </c>
      <c r="E33" s="114">
        <v>1</v>
      </c>
      <c r="F33" s="184"/>
      <c r="G33" s="139"/>
      <c r="H33" s="141"/>
      <c r="I33" s="142"/>
      <c r="J33" s="137"/>
      <c r="K33" s="137"/>
      <c r="L33" s="137"/>
      <c r="M33" s="137"/>
      <c r="N33" s="92"/>
      <c r="O33" s="93"/>
      <c r="P33" s="137"/>
    </row>
    <row r="34" spans="1:16" s="104" customFormat="1" ht="25.5" x14ac:dyDescent="0.25">
      <c r="A34" s="114">
        <v>21</v>
      </c>
      <c r="B34" s="158"/>
      <c r="C34" s="171" t="s">
        <v>138</v>
      </c>
      <c r="D34" s="114" t="s">
        <v>117</v>
      </c>
      <c r="E34" s="114">
        <v>20</v>
      </c>
      <c r="F34" s="184"/>
      <c r="G34" s="139"/>
      <c r="H34" s="141"/>
      <c r="I34" s="142"/>
      <c r="J34" s="137"/>
      <c r="K34" s="137"/>
      <c r="L34" s="137"/>
      <c r="M34" s="137"/>
      <c r="N34" s="92"/>
      <c r="O34" s="93"/>
      <c r="P34" s="137"/>
    </row>
    <row r="35" spans="1:16" s="104" customFormat="1" ht="25.5" x14ac:dyDescent="0.25">
      <c r="A35" s="114">
        <v>22</v>
      </c>
      <c r="B35" s="158"/>
      <c r="C35" s="171" t="s">
        <v>139</v>
      </c>
      <c r="D35" s="114" t="s">
        <v>117</v>
      </c>
      <c r="E35" s="114">
        <v>10</v>
      </c>
      <c r="F35" s="184"/>
      <c r="G35" s="139"/>
      <c r="H35" s="141"/>
      <c r="I35" s="142"/>
      <c r="J35" s="137"/>
      <c r="K35" s="137"/>
      <c r="L35" s="137"/>
      <c r="M35" s="137"/>
      <c r="N35" s="92"/>
      <c r="O35" s="93"/>
      <c r="P35" s="137"/>
    </row>
    <row r="36" spans="1:16" s="104" customFormat="1" ht="25.5" x14ac:dyDescent="0.25">
      <c r="A36" s="114">
        <v>23</v>
      </c>
      <c r="B36" s="158"/>
      <c r="C36" s="171" t="s">
        <v>140</v>
      </c>
      <c r="D36" s="114" t="s">
        <v>117</v>
      </c>
      <c r="E36" s="114">
        <v>2</v>
      </c>
      <c r="F36" s="184"/>
      <c r="G36" s="139"/>
      <c r="H36" s="141"/>
      <c r="I36" s="142"/>
      <c r="J36" s="137"/>
      <c r="K36" s="137"/>
      <c r="L36" s="137"/>
      <c r="M36" s="137"/>
      <c r="N36" s="92"/>
      <c r="O36" s="93"/>
      <c r="P36" s="137"/>
    </row>
    <row r="37" spans="1:16" s="104" customFormat="1" ht="25.5" x14ac:dyDescent="0.25">
      <c r="A37" s="114">
        <v>24</v>
      </c>
      <c r="B37" s="158"/>
      <c r="C37" s="171" t="s">
        <v>141</v>
      </c>
      <c r="D37" s="114" t="s">
        <v>117</v>
      </c>
      <c r="E37" s="114">
        <v>3</v>
      </c>
      <c r="F37" s="184"/>
      <c r="G37" s="139"/>
      <c r="H37" s="141"/>
      <c r="I37" s="142"/>
      <c r="J37" s="137"/>
      <c r="K37" s="137"/>
      <c r="L37" s="137"/>
      <c r="M37" s="137"/>
      <c r="N37" s="92"/>
      <c r="O37" s="93"/>
      <c r="P37" s="137"/>
    </row>
    <row r="38" spans="1:16" s="104" customFormat="1" ht="15" x14ac:dyDescent="0.25">
      <c r="A38" s="114">
        <v>25</v>
      </c>
      <c r="B38" s="158"/>
      <c r="C38" s="171" t="s">
        <v>142</v>
      </c>
      <c r="D38" s="114" t="s">
        <v>117</v>
      </c>
      <c r="E38" s="114">
        <v>3</v>
      </c>
      <c r="F38" s="184"/>
      <c r="G38" s="139"/>
      <c r="H38" s="141"/>
      <c r="I38" s="142"/>
      <c r="J38" s="137"/>
      <c r="K38" s="137"/>
      <c r="L38" s="137"/>
      <c r="M38" s="137"/>
      <c r="N38" s="92"/>
      <c r="O38" s="93"/>
      <c r="P38" s="137"/>
    </row>
    <row r="39" spans="1:16" s="104" customFormat="1" ht="15" x14ac:dyDescent="0.25">
      <c r="A39" s="114">
        <v>26</v>
      </c>
      <c r="B39" s="158"/>
      <c r="C39" s="171" t="s">
        <v>143</v>
      </c>
      <c r="D39" s="114" t="s">
        <v>117</v>
      </c>
      <c r="E39" s="114">
        <v>1</v>
      </c>
      <c r="F39" s="184"/>
      <c r="G39" s="139"/>
      <c r="H39" s="141"/>
      <c r="I39" s="142"/>
      <c r="J39" s="137"/>
      <c r="K39" s="137"/>
      <c r="L39" s="137"/>
      <c r="M39" s="137"/>
      <c r="N39" s="92"/>
      <c r="O39" s="93"/>
      <c r="P39" s="137"/>
    </row>
    <row r="40" spans="1:16" s="104" customFormat="1" ht="15" x14ac:dyDescent="0.25">
      <c r="A40" s="114">
        <v>27</v>
      </c>
      <c r="B40" s="158"/>
      <c r="C40" s="171" t="s">
        <v>144</v>
      </c>
      <c r="D40" s="114" t="s">
        <v>117</v>
      </c>
      <c r="E40" s="114">
        <v>2</v>
      </c>
      <c r="F40" s="184"/>
      <c r="G40" s="139"/>
      <c r="H40" s="141"/>
      <c r="I40" s="142"/>
      <c r="J40" s="137"/>
      <c r="K40" s="137"/>
      <c r="L40" s="137"/>
      <c r="M40" s="137"/>
      <c r="N40" s="92"/>
      <c r="O40" s="93"/>
      <c r="P40" s="137"/>
    </row>
    <row r="41" spans="1:16" s="104" customFormat="1" ht="15" x14ac:dyDescent="0.25">
      <c r="A41" s="114">
        <v>28</v>
      </c>
      <c r="B41" s="158"/>
      <c r="C41" s="133" t="s">
        <v>145</v>
      </c>
      <c r="D41" s="114" t="s">
        <v>119</v>
      </c>
      <c r="E41" s="114">
        <v>1</v>
      </c>
      <c r="F41" s="184"/>
      <c r="G41" s="139"/>
      <c r="H41" s="141"/>
      <c r="I41" s="142"/>
      <c r="J41" s="137"/>
      <c r="K41" s="137"/>
      <c r="L41" s="137"/>
      <c r="M41" s="137"/>
      <c r="N41" s="92"/>
      <c r="O41" s="93"/>
      <c r="P41" s="137"/>
    </row>
    <row r="42" spans="1:16" s="104" customFormat="1" ht="15" x14ac:dyDescent="0.25">
      <c r="A42" s="114">
        <v>29</v>
      </c>
      <c r="B42" s="158"/>
      <c r="C42" s="133" t="s">
        <v>146</v>
      </c>
      <c r="D42" s="114" t="s">
        <v>117</v>
      </c>
      <c r="E42" s="114">
        <v>40</v>
      </c>
      <c r="F42" s="184"/>
      <c r="G42" s="139"/>
      <c r="H42" s="141"/>
      <c r="I42" s="142"/>
      <c r="J42" s="137"/>
      <c r="K42" s="137"/>
      <c r="L42" s="137"/>
      <c r="M42" s="137"/>
      <c r="N42" s="92"/>
      <c r="O42" s="93"/>
      <c r="P42" s="137"/>
    </row>
    <row r="43" spans="1:16" s="104" customFormat="1" ht="15" x14ac:dyDescent="0.25">
      <c r="A43" s="114">
        <v>30</v>
      </c>
      <c r="B43" s="158"/>
      <c r="C43" s="133" t="s">
        <v>147</v>
      </c>
      <c r="D43" s="114" t="s">
        <v>117</v>
      </c>
      <c r="E43" s="114">
        <v>7</v>
      </c>
      <c r="F43" s="184"/>
      <c r="G43" s="139"/>
      <c r="H43" s="141"/>
      <c r="I43" s="142"/>
      <c r="J43" s="137"/>
      <c r="K43" s="137"/>
      <c r="L43" s="137"/>
      <c r="M43" s="137"/>
      <c r="N43" s="92"/>
      <c r="O43" s="93"/>
      <c r="P43" s="137"/>
    </row>
    <row r="44" spans="1:16" s="104" customFormat="1" ht="15" x14ac:dyDescent="0.25">
      <c r="A44" s="114">
        <v>31</v>
      </c>
      <c r="B44" s="158"/>
      <c r="C44" s="133" t="s">
        <v>148</v>
      </c>
      <c r="D44" s="114" t="s">
        <v>117</v>
      </c>
      <c r="E44" s="114">
        <v>9</v>
      </c>
      <c r="F44" s="184"/>
      <c r="G44" s="139"/>
      <c r="H44" s="141"/>
      <c r="I44" s="142"/>
      <c r="J44" s="137"/>
      <c r="K44" s="137"/>
      <c r="L44" s="137"/>
      <c r="M44" s="137"/>
      <c r="N44" s="92"/>
      <c r="O44" s="93"/>
      <c r="P44" s="137"/>
    </row>
    <row r="45" spans="1:16" s="104" customFormat="1" ht="15" x14ac:dyDescent="0.25">
      <c r="A45" s="114">
        <v>32</v>
      </c>
      <c r="B45" s="158"/>
      <c r="C45" s="133" t="s">
        <v>149</v>
      </c>
      <c r="D45" s="114" t="s">
        <v>117</v>
      </c>
      <c r="E45" s="114">
        <v>65</v>
      </c>
      <c r="F45" s="184"/>
      <c r="G45" s="139"/>
      <c r="H45" s="141"/>
      <c r="I45" s="142"/>
      <c r="J45" s="137"/>
      <c r="K45" s="137"/>
      <c r="L45" s="137"/>
      <c r="M45" s="137"/>
      <c r="N45" s="92"/>
      <c r="O45" s="93"/>
      <c r="P45" s="137"/>
    </row>
    <row r="46" spans="1:16" s="104" customFormat="1" ht="15" x14ac:dyDescent="0.25">
      <c r="A46" s="114">
        <v>33</v>
      </c>
      <c r="B46" s="158"/>
      <c r="C46" s="133" t="s">
        <v>150</v>
      </c>
      <c r="D46" s="114" t="s">
        <v>117</v>
      </c>
      <c r="E46" s="114">
        <v>80</v>
      </c>
      <c r="F46" s="184"/>
      <c r="G46" s="139"/>
      <c r="H46" s="141"/>
      <c r="I46" s="142"/>
      <c r="J46" s="137"/>
      <c r="K46" s="137"/>
      <c r="L46" s="137"/>
      <c r="M46" s="137"/>
      <c r="N46" s="92"/>
      <c r="O46" s="93"/>
      <c r="P46" s="137"/>
    </row>
    <row r="47" spans="1:16" s="104" customFormat="1" ht="15" x14ac:dyDescent="0.25">
      <c r="A47" s="114">
        <v>34</v>
      </c>
      <c r="B47" s="158"/>
      <c r="C47" s="133" t="s">
        <v>151</v>
      </c>
      <c r="D47" s="114" t="s">
        <v>119</v>
      </c>
      <c r="E47" s="114">
        <v>1</v>
      </c>
      <c r="F47" s="184"/>
      <c r="G47" s="139"/>
      <c r="H47" s="141"/>
      <c r="I47" s="142"/>
      <c r="J47" s="137"/>
      <c r="K47" s="137"/>
      <c r="L47" s="137"/>
      <c r="M47" s="137"/>
      <c r="N47" s="92"/>
      <c r="O47" s="93"/>
      <c r="P47" s="137"/>
    </row>
    <row r="48" spans="1:16" s="104" customFormat="1" ht="15" x14ac:dyDescent="0.25">
      <c r="A48" s="114">
        <v>35</v>
      </c>
      <c r="B48" s="158"/>
      <c r="C48" s="133" t="s">
        <v>152</v>
      </c>
      <c r="D48" s="114" t="s">
        <v>117</v>
      </c>
      <c r="E48" s="114">
        <v>12</v>
      </c>
      <c r="F48" s="184"/>
      <c r="G48" s="139"/>
      <c r="H48" s="141"/>
      <c r="I48" s="142"/>
      <c r="J48" s="137"/>
      <c r="K48" s="137"/>
      <c r="L48" s="137"/>
      <c r="M48" s="137"/>
      <c r="N48" s="92"/>
      <c r="O48" s="93"/>
      <c r="P48" s="137"/>
    </row>
    <row r="49" spans="1:16" s="104" customFormat="1" ht="15" x14ac:dyDescent="0.25">
      <c r="A49" s="114">
        <v>36</v>
      </c>
      <c r="B49" s="158"/>
      <c r="C49" s="133" t="s">
        <v>153</v>
      </c>
      <c r="D49" s="114" t="s">
        <v>117</v>
      </c>
      <c r="E49" s="114">
        <v>1</v>
      </c>
      <c r="F49" s="184"/>
      <c r="G49" s="139"/>
      <c r="H49" s="141"/>
      <c r="I49" s="142"/>
      <c r="J49" s="137"/>
      <c r="K49" s="137"/>
      <c r="L49" s="137"/>
      <c r="M49" s="137"/>
      <c r="N49" s="92"/>
      <c r="O49" s="93"/>
      <c r="P49" s="137"/>
    </row>
    <row r="50" spans="1:16" s="104" customFormat="1" ht="15" x14ac:dyDescent="0.25">
      <c r="A50" s="114">
        <v>37</v>
      </c>
      <c r="B50" s="158"/>
      <c r="C50" s="133" t="s">
        <v>154</v>
      </c>
      <c r="D50" s="114" t="s">
        <v>117</v>
      </c>
      <c r="E50" s="114">
        <v>1</v>
      </c>
      <c r="F50" s="184"/>
      <c r="G50" s="139"/>
      <c r="H50" s="141"/>
      <c r="I50" s="142"/>
      <c r="J50" s="137"/>
      <c r="K50" s="137"/>
      <c r="L50" s="137"/>
      <c r="M50" s="137"/>
      <c r="N50" s="92"/>
      <c r="O50" s="93"/>
      <c r="P50" s="137"/>
    </row>
    <row r="51" spans="1:16" s="104" customFormat="1" ht="15" x14ac:dyDescent="0.25">
      <c r="A51" s="114">
        <v>38</v>
      </c>
      <c r="B51" s="158"/>
      <c r="C51" s="133" t="s">
        <v>155</v>
      </c>
      <c r="D51" s="114" t="s">
        <v>124</v>
      </c>
      <c r="E51" s="114">
        <v>10</v>
      </c>
      <c r="F51" s="184"/>
      <c r="G51" s="139"/>
      <c r="H51" s="141"/>
      <c r="I51" s="142"/>
      <c r="J51" s="137"/>
      <c r="K51" s="137"/>
      <c r="L51" s="137"/>
      <c r="M51" s="137"/>
      <c r="N51" s="92"/>
      <c r="O51" s="93"/>
      <c r="P51" s="137"/>
    </row>
    <row r="52" spans="1:16" s="104" customFormat="1" ht="15" x14ac:dyDescent="0.25">
      <c r="A52" s="114">
        <v>39</v>
      </c>
      <c r="B52" s="158"/>
      <c r="C52" s="133" t="s">
        <v>156</v>
      </c>
      <c r="D52" s="114" t="s">
        <v>117</v>
      </c>
      <c r="E52" s="114">
        <v>3</v>
      </c>
      <c r="F52" s="184"/>
      <c r="G52" s="139"/>
      <c r="H52" s="141"/>
      <c r="I52" s="142"/>
      <c r="J52" s="137"/>
      <c r="K52" s="137"/>
      <c r="L52" s="137"/>
      <c r="M52" s="137"/>
      <c r="N52" s="92"/>
      <c r="O52" s="93"/>
      <c r="P52" s="137"/>
    </row>
    <row r="53" spans="1:16" s="104" customFormat="1" ht="15" x14ac:dyDescent="0.25">
      <c r="A53" s="114">
        <v>40</v>
      </c>
      <c r="B53" s="158"/>
      <c r="C53" s="133" t="s">
        <v>157</v>
      </c>
      <c r="D53" s="114" t="s">
        <v>117</v>
      </c>
      <c r="E53" s="114">
        <v>3</v>
      </c>
      <c r="F53" s="184"/>
      <c r="G53" s="139"/>
      <c r="H53" s="141"/>
      <c r="I53" s="142"/>
      <c r="J53" s="137"/>
      <c r="K53" s="137"/>
      <c r="L53" s="137"/>
      <c r="M53" s="137"/>
      <c r="N53" s="92"/>
      <c r="O53" s="93"/>
      <c r="P53" s="137"/>
    </row>
    <row r="54" spans="1:16" s="104" customFormat="1" ht="15" x14ac:dyDescent="0.25">
      <c r="A54" s="114">
        <v>41</v>
      </c>
      <c r="B54" s="158"/>
      <c r="C54" s="133" t="s">
        <v>158</v>
      </c>
      <c r="D54" s="114" t="s">
        <v>117</v>
      </c>
      <c r="E54" s="114">
        <v>1</v>
      </c>
      <c r="F54" s="184"/>
      <c r="G54" s="139"/>
      <c r="H54" s="141"/>
      <c r="I54" s="142"/>
      <c r="J54" s="137"/>
      <c r="K54" s="137"/>
      <c r="L54" s="137"/>
      <c r="M54" s="137"/>
      <c r="N54" s="92"/>
      <c r="O54" s="93"/>
      <c r="P54" s="137"/>
    </row>
    <row r="55" spans="1:16" s="104" customFormat="1" ht="15" x14ac:dyDescent="0.25">
      <c r="A55" s="114">
        <v>42</v>
      </c>
      <c r="B55" s="158"/>
      <c r="C55" s="169" t="s">
        <v>159</v>
      </c>
      <c r="D55" s="170" t="s">
        <v>117</v>
      </c>
      <c r="E55" s="170">
        <v>1</v>
      </c>
      <c r="F55" s="184"/>
      <c r="G55" s="139"/>
      <c r="H55" s="141"/>
      <c r="I55" s="142"/>
      <c r="J55" s="137"/>
      <c r="K55" s="137"/>
      <c r="L55" s="137"/>
      <c r="M55" s="137"/>
      <c r="N55" s="92"/>
      <c r="O55" s="93"/>
      <c r="P55" s="137"/>
    </row>
    <row r="56" spans="1:16" s="104" customFormat="1" ht="15" x14ac:dyDescent="0.25">
      <c r="A56" s="114">
        <v>43</v>
      </c>
      <c r="B56" s="158"/>
      <c r="C56" s="169" t="s">
        <v>160</v>
      </c>
      <c r="D56" s="170" t="s">
        <v>119</v>
      </c>
      <c r="E56" s="170">
        <v>1</v>
      </c>
      <c r="F56" s="184"/>
      <c r="G56" s="139"/>
      <c r="H56" s="141"/>
      <c r="I56" s="142"/>
      <c r="J56" s="137"/>
      <c r="K56" s="137"/>
      <c r="L56" s="137"/>
      <c r="M56" s="137"/>
      <c r="N56" s="92"/>
      <c r="O56" s="93"/>
      <c r="P56" s="137"/>
    </row>
    <row r="57" spans="1:16" s="104" customFormat="1" ht="26.25" x14ac:dyDescent="0.25">
      <c r="A57" s="114">
        <v>44</v>
      </c>
      <c r="B57" s="158"/>
      <c r="C57" s="169" t="s">
        <v>286</v>
      </c>
      <c r="D57" s="170" t="s">
        <v>119</v>
      </c>
      <c r="E57" s="170">
        <v>1</v>
      </c>
      <c r="F57" s="184"/>
      <c r="G57" s="139"/>
      <c r="H57" s="141"/>
      <c r="I57" s="142"/>
      <c r="J57" s="137"/>
      <c r="K57" s="137"/>
      <c r="L57" s="137"/>
      <c r="M57" s="137"/>
      <c r="N57" s="92"/>
      <c r="O57" s="93"/>
      <c r="P57" s="137"/>
    </row>
    <row r="58" spans="1:16" s="104" customFormat="1" ht="15" x14ac:dyDescent="0.25">
      <c r="A58" s="114">
        <v>46</v>
      </c>
      <c r="B58" s="158"/>
      <c r="C58" s="169" t="s">
        <v>161</v>
      </c>
      <c r="D58" s="170" t="s">
        <v>117</v>
      </c>
      <c r="E58" s="170">
        <v>2</v>
      </c>
      <c r="F58" s="184"/>
      <c r="G58" s="139"/>
      <c r="H58" s="141"/>
      <c r="I58" s="142"/>
      <c r="J58" s="137"/>
      <c r="K58" s="137"/>
      <c r="L58" s="137"/>
      <c r="M58" s="137"/>
      <c r="N58" s="92"/>
      <c r="O58" s="93"/>
      <c r="P58" s="137"/>
    </row>
    <row r="59" spans="1:16" s="104" customFormat="1" ht="15" x14ac:dyDescent="0.25">
      <c r="A59" s="114">
        <v>47</v>
      </c>
      <c r="B59" s="158"/>
      <c r="C59" s="169" t="s">
        <v>162</v>
      </c>
      <c r="D59" s="170" t="s">
        <v>117</v>
      </c>
      <c r="E59" s="170">
        <v>8</v>
      </c>
      <c r="F59" s="184"/>
      <c r="G59" s="139"/>
      <c r="H59" s="141"/>
      <c r="I59" s="142"/>
      <c r="J59" s="137"/>
      <c r="K59" s="137"/>
      <c r="L59" s="137"/>
      <c r="M59" s="137"/>
      <c r="N59" s="92"/>
      <c r="O59" s="93"/>
      <c r="P59" s="137"/>
    </row>
    <row r="60" spans="1:16" s="104" customFormat="1" ht="15" x14ac:dyDescent="0.25">
      <c r="A60" s="114">
        <v>48</v>
      </c>
      <c r="B60" s="158"/>
      <c r="C60" s="169" t="s">
        <v>163</v>
      </c>
      <c r="D60" s="170" t="s">
        <v>124</v>
      </c>
      <c r="E60" s="170">
        <v>52</v>
      </c>
      <c r="F60" s="184"/>
      <c r="G60" s="139"/>
      <c r="H60" s="141"/>
      <c r="I60" s="142"/>
      <c r="J60" s="137"/>
      <c r="K60" s="137"/>
      <c r="L60" s="137"/>
      <c r="M60" s="137"/>
      <c r="N60" s="92"/>
      <c r="O60" s="93"/>
      <c r="P60" s="137"/>
    </row>
    <row r="61" spans="1:16" s="104" customFormat="1" ht="15" x14ac:dyDescent="0.25">
      <c r="A61" s="114">
        <v>49</v>
      </c>
      <c r="B61" s="158"/>
      <c r="C61" s="169" t="s">
        <v>164</v>
      </c>
      <c r="D61" s="170" t="s">
        <v>165</v>
      </c>
      <c r="E61" s="170">
        <v>1</v>
      </c>
      <c r="F61" s="184"/>
      <c r="G61" s="139"/>
      <c r="H61" s="141"/>
      <c r="I61" s="142"/>
      <c r="J61" s="137"/>
      <c r="K61" s="137"/>
      <c r="L61" s="137"/>
      <c r="M61" s="137"/>
      <c r="N61" s="92"/>
      <c r="O61" s="93"/>
      <c r="P61" s="137"/>
    </row>
    <row r="62" spans="1:16" s="105" customFormat="1" ht="15" x14ac:dyDescent="0.25">
      <c r="A62" s="165" t="s">
        <v>9</v>
      </c>
      <c r="B62" s="166" t="s">
        <v>9</v>
      </c>
      <c r="C62" s="167" t="s">
        <v>113</v>
      </c>
      <c r="D62" s="168"/>
      <c r="E62" s="168"/>
      <c r="F62" s="100"/>
      <c r="G62" s="99"/>
      <c r="H62" s="99"/>
      <c r="I62" s="99"/>
      <c r="J62" s="100"/>
      <c r="K62" s="99"/>
      <c r="L62" s="150">
        <f>SUM(L14:L61)</f>
        <v>0</v>
      </c>
      <c r="M62" s="150">
        <f>SUM(M14:M61)</f>
        <v>0</v>
      </c>
      <c r="N62" s="150">
        <f>SUM(N14:N61)</f>
        <v>0</v>
      </c>
      <c r="O62" s="150">
        <f>SUM(O14:O61)</f>
        <v>0</v>
      </c>
      <c r="P62" s="150">
        <f>SUM(P14:P61)</f>
        <v>0</v>
      </c>
    </row>
    <row r="63" spans="1:16" s="105" customFormat="1" ht="15" x14ac:dyDescent="0.25">
      <c r="A63" s="101" t="s">
        <v>9</v>
      </c>
      <c r="B63" s="101"/>
      <c r="C63" s="101"/>
      <c r="D63" s="101"/>
      <c r="E63" s="102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</row>
    <row r="64" spans="1:16" s="105" customFormat="1" ht="15" x14ac:dyDescent="0.25">
      <c r="A64" s="83"/>
      <c r="B64" s="159"/>
      <c r="C64" s="160"/>
      <c r="D64" s="161"/>
      <c r="E64" s="161"/>
      <c r="F64" s="162"/>
      <c r="G64" s="162"/>
      <c r="H64" s="162"/>
      <c r="I64" s="162"/>
      <c r="J64" s="162"/>
      <c r="K64" s="162"/>
      <c r="L64" s="163"/>
      <c r="M64" s="163"/>
      <c r="N64" s="163"/>
      <c r="O64" s="163"/>
      <c r="P64" s="163"/>
    </row>
    <row r="65" spans="1:16" s="105" customFormat="1" ht="15" x14ac:dyDescent="0.25">
      <c r="A65" s="30" t="s">
        <v>9</v>
      </c>
      <c r="B65" s="30"/>
      <c r="C65" s="30"/>
      <c r="D65" s="30"/>
      <c r="E65" s="58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</row>
    <row r="66" spans="1:16" ht="12.75" customHeight="1" x14ac:dyDescent="0.2">
      <c r="A66" s="83"/>
      <c r="B66" s="84" t="s">
        <v>12</v>
      </c>
      <c r="C66" s="23"/>
      <c r="D66" s="85"/>
      <c r="E66" s="86"/>
      <c r="F66" s="23"/>
      <c r="G66" s="23"/>
      <c r="H66" s="23"/>
      <c r="I66" s="27"/>
      <c r="J66" s="55"/>
      <c r="K66" s="87"/>
      <c r="L66" s="27"/>
      <c r="M66" s="30"/>
      <c r="N66" s="30"/>
      <c r="O66" s="30"/>
      <c r="P66" s="30"/>
    </row>
    <row r="67" spans="1:16" ht="15.75" customHeight="1" x14ac:dyDescent="0.2">
      <c r="A67" s="30"/>
      <c r="B67" s="84"/>
      <c r="C67" s="25"/>
      <c r="D67" s="88"/>
      <c r="E67" s="89" t="s">
        <v>13</v>
      </c>
      <c r="F67" s="25"/>
      <c r="G67" s="25"/>
      <c r="H67" s="25"/>
      <c r="I67" s="27"/>
      <c r="J67" s="27"/>
      <c r="K67" s="27"/>
      <c r="L67" s="27"/>
      <c r="M67" s="30"/>
      <c r="N67" s="30"/>
      <c r="O67" s="30"/>
      <c r="P67" s="30"/>
    </row>
    <row r="68" spans="1:16" ht="12.75" customHeight="1" x14ac:dyDescent="0.2">
      <c r="A68" s="30"/>
      <c r="B68" s="22"/>
      <c r="C68" s="25"/>
      <c r="D68" s="88"/>
      <c r="E68" s="89"/>
      <c r="F68" s="25"/>
      <c r="G68" s="25"/>
      <c r="H68" s="25"/>
      <c r="I68" s="27"/>
      <c r="J68" s="27"/>
      <c r="K68" s="27"/>
      <c r="L68" s="27"/>
      <c r="M68" s="30"/>
      <c r="N68" s="30"/>
      <c r="O68" s="30"/>
      <c r="P68" s="30"/>
    </row>
    <row r="69" spans="1:16" ht="12.75" customHeight="1" x14ac:dyDescent="0.2">
      <c r="A69" s="30"/>
      <c r="B69" s="84"/>
      <c r="C69" s="27"/>
      <c r="D69" s="90"/>
      <c r="E69" s="84"/>
      <c r="F69" s="27"/>
      <c r="G69" s="27"/>
      <c r="H69" s="27"/>
      <c r="I69" s="27"/>
      <c r="J69" s="27"/>
      <c r="K69" s="27"/>
      <c r="L69" s="27"/>
      <c r="M69" s="30"/>
      <c r="N69" s="30"/>
      <c r="O69" s="30"/>
      <c r="P69" s="30"/>
    </row>
    <row r="70" spans="1:16" ht="12.75" customHeight="1" x14ac:dyDescent="0.2">
      <c r="A70" s="30"/>
      <c r="B70" s="84" t="s">
        <v>14</v>
      </c>
      <c r="C70" s="23"/>
      <c r="D70" s="85"/>
      <c r="E70" s="86"/>
      <c r="F70" s="23"/>
      <c r="G70" s="23"/>
      <c r="H70" s="23"/>
      <c r="I70" s="27"/>
      <c r="J70" s="27"/>
      <c r="K70" s="27"/>
      <c r="L70" s="27"/>
      <c r="M70" s="30"/>
      <c r="N70" s="30"/>
      <c r="O70" s="30"/>
      <c r="P70" s="30"/>
    </row>
    <row r="71" spans="1:16" ht="12.75" customHeight="1" x14ac:dyDescent="0.2">
      <c r="A71" s="30"/>
      <c r="B71" s="84"/>
      <c r="C71" s="25"/>
      <c r="D71" s="88"/>
      <c r="E71" s="89" t="s">
        <v>13</v>
      </c>
      <c r="F71" s="25"/>
      <c r="G71" s="25"/>
      <c r="H71" s="25"/>
      <c r="I71" s="27"/>
      <c r="J71" s="27"/>
      <c r="K71" s="27"/>
      <c r="L71" s="27"/>
      <c r="M71" s="30"/>
      <c r="N71" s="30"/>
      <c r="O71" s="30"/>
      <c r="P71" s="30"/>
    </row>
    <row r="72" spans="1:16" ht="12.75" customHeight="1" x14ac:dyDescent="0.2">
      <c r="A72" s="30"/>
      <c r="B72" s="84" t="s">
        <v>15</v>
      </c>
      <c r="C72" s="23"/>
      <c r="D72" s="84"/>
      <c r="E72" s="58"/>
      <c r="F72" s="27"/>
      <c r="G72" s="27"/>
      <c r="H72" s="27"/>
      <c r="I72" s="27"/>
      <c r="J72" s="27"/>
      <c r="K72" s="27"/>
      <c r="L72" s="27"/>
      <c r="M72" s="30"/>
      <c r="N72" s="30"/>
      <c r="O72" s="30"/>
      <c r="P72" s="30"/>
    </row>
    <row r="73" spans="1:16" ht="12.75" customHeight="1" x14ac:dyDescent="0.2">
      <c r="A73" s="30"/>
      <c r="B73" s="30"/>
      <c r="C73" s="30"/>
      <c r="D73" s="30"/>
      <c r="E73" s="58"/>
      <c r="F73" s="30"/>
      <c r="G73" s="30"/>
      <c r="H73" s="30"/>
      <c r="I73" s="30"/>
      <c r="J73" s="30"/>
      <c r="K73" s="30"/>
      <c r="L73" s="30"/>
      <c r="M73" s="30"/>
      <c r="N73" s="30"/>
      <c r="O73" s="30"/>
      <c r="P73" s="30"/>
    </row>
    <row r="74" spans="1:16" ht="12.75" customHeight="1" x14ac:dyDescent="0.2">
      <c r="A74" s="30"/>
      <c r="B74" s="30"/>
      <c r="C74" s="30"/>
      <c r="D74" s="30"/>
      <c r="E74" s="58"/>
      <c r="F74" s="30"/>
      <c r="G74" s="30"/>
      <c r="H74" s="30"/>
      <c r="I74" s="30"/>
      <c r="J74" s="30"/>
      <c r="K74" s="30"/>
      <c r="L74" s="30"/>
      <c r="M74" s="30"/>
      <c r="N74" s="30"/>
      <c r="O74" s="30"/>
      <c r="P74" s="30"/>
    </row>
    <row r="75" spans="1:16" ht="12.75" customHeight="1" x14ac:dyDescent="0.2">
      <c r="A75" s="30"/>
      <c r="B75" s="30"/>
      <c r="C75" s="30"/>
      <c r="D75" s="30"/>
      <c r="E75" s="58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</row>
  </sheetData>
  <sheetProtection selectLockedCells="1" selectUnlockedCells="1"/>
  <autoFilter ref="A12:P67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2" firstPageNumber="0" fitToHeight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55"/>
  <sheetViews>
    <sheetView showZeros="0" workbookViewId="0">
      <selection activeCell="G24" sqref="G24"/>
    </sheetView>
  </sheetViews>
  <sheetFormatPr defaultRowHeight="12.75" x14ac:dyDescent="0.2"/>
  <cols>
    <col min="3" max="3" width="49.85546875" customWidth="1"/>
  </cols>
  <sheetData>
    <row r="1" spans="1:16" ht="15.75" x14ac:dyDescent="0.25">
      <c r="A1" s="218" t="s">
        <v>166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15.75" x14ac:dyDescent="0.25">
      <c r="A2" s="62"/>
      <c r="B2" s="62"/>
      <c r="C2" s="62"/>
      <c r="D2" s="62"/>
      <c r="E2" s="63" t="s">
        <v>31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5.75" x14ac:dyDescent="0.25">
      <c r="A3" s="124"/>
      <c r="B3" s="124"/>
      <c r="C3" s="124"/>
      <c r="D3" s="124"/>
      <c r="E3" s="6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15.75" x14ac:dyDescent="0.2">
      <c r="A4" s="109" t="s">
        <v>1</v>
      </c>
      <c r="B4" s="106"/>
      <c r="C4" s="106"/>
      <c r="D4" s="59"/>
      <c r="E4" s="60"/>
      <c r="F4" s="61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5.75" x14ac:dyDescent="0.2">
      <c r="A5" s="3" t="s">
        <v>266</v>
      </c>
      <c r="B5" s="111"/>
      <c r="C5" s="111"/>
      <c r="D5" s="59"/>
      <c r="E5" s="60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5.75" x14ac:dyDescent="0.2">
      <c r="A6" s="4" t="s">
        <v>2</v>
      </c>
      <c r="B6" s="65"/>
      <c r="C6" s="59"/>
      <c r="D6" s="59"/>
      <c r="E6" s="60"/>
      <c r="F6" s="61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.75" x14ac:dyDescent="0.2">
      <c r="A7" s="66"/>
      <c r="B7" s="65"/>
      <c r="C7" s="59"/>
      <c r="D7" s="59"/>
      <c r="E7" s="60"/>
      <c r="F7" s="61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">
      <c r="A8" s="67" t="s">
        <v>167</v>
      </c>
      <c r="B8" s="59"/>
      <c r="C8" s="59"/>
      <c r="D8" s="59"/>
      <c r="E8" s="60"/>
      <c r="F8" s="61"/>
      <c r="G8" s="59"/>
      <c r="H8" s="59"/>
      <c r="I8" s="59"/>
      <c r="J8" s="59"/>
      <c r="K8" s="59"/>
      <c r="L8" s="59" t="s">
        <v>23</v>
      </c>
      <c r="M8" s="59"/>
      <c r="N8" s="219">
        <f>P45</f>
        <v>0</v>
      </c>
      <c r="O8" s="219"/>
      <c r="P8" s="59"/>
    </row>
    <row r="9" spans="1:16" ht="15.75" x14ac:dyDescent="0.2">
      <c r="A9" s="83" t="s">
        <v>267</v>
      </c>
      <c r="B9" s="65"/>
      <c r="C9" s="65"/>
      <c r="D9" s="65"/>
      <c r="E9" s="68"/>
      <c r="F9" s="69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x14ac:dyDescent="0.2">
      <c r="A10" s="70" t="s">
        <v>3</v>
      </c>
      <c r="B10" s="71" t="s">
        <v>39</v>
      </c>
      <c r="C10" s="72"/>
      <c r="D10" s="216" t="s">
        <v>40</v>
      </c>
      <c r="E10" s="221" t="s">
        <v>41</v>
      </c>
      <c r="F10" s="216" t="s">
        <v>42</v>
      </c>
      <c r="G10" s="216"/>
      <c r="H10" s="216"/>
      <c r="I10" s="216"/>
      <c r="J10" s="216"/>
      <c r="K10" s="216"/>
      <c r="L10" s="216" t="s">
        <v>43</v>
      </c>
      <c r="M10" s="216"/>
      <c r="N10" s="216"/>
      <c r="O10" s="216"/>
      <c r="P10" s="216"/>
    </row>
    <row r="11" spans="1:16" ht="48" x14ac:dyDescent="0.2">
      <c r="A11" s="74" t="s">
        <v>6</v>
      </c>
      <c r="B11" s="75"/>
      <c r="C11" s="76" t="s">
        <v>44</v>
      </c>
      <c r="D11" s="220"/>
      <c r="E11" s="222"/>
      <c r="F11" s="128" t="s">
        <v>45</v>
      </c>
      <c r="G11" s="128" t="s">
        <v>46</v>
      </c>
      <c r="H11" s="128" t="s">
        <v>47</v>
      </c>
      <c r="I11" s="128" t="s">
        <v>48</v>
      </c>
      <c r="J11" s="128" t="s">
        <v>49</v>
      </c>
      <c r="K11" s="128" t="s">
        <v>50</v>
      </c>
      <c r="L11" s="128" t="s">
        <v>51</v>
      </c>
      <c r="M11" s="128" t="s">
        <v>47</v>
      </c>
      <c r="N11" s="128" t="s">
        <v>48</v>
      </c>
      <c r="O11" s="128" t="s">
        <v>49</v>
      </c>
      <c r="P11" s="128" t="s">
        <v>52</v>
      </c>
    </row>
    <row r="12" spans="1:16" x14ac:dyDescent="0.2">
      <c r="A12" s="125">
        <v>1</v>
      </c>
      <c r="B12" s="125">
        <v>2</v>
      </c>
      <c r="C12" s="125">
        <v>3</v>
      </c>
      <c r="D12" s="125">
        <v>4</v>
      </c>
      <c r="E12" s="125">
        <v>5</v>
      </c>
      <c r="F12" s="125">
        <v>6</v>
      </c>
      <c r="G12" s="127">
        <v>7</v>
      </c>
      <c r="H12" s="77">
        <v>8</v>
      </c>
      <c r="I12" s="77">
        <v>9</v>
      </c>
      <c r="J12" s="77">
        <v>10</v>
      </c>
      <c r="K12" s="77">
        <v>11</v>
      </c>
      <c r="L12" s="77">
        <v>12</v>
      </c>
      <c r="M12" s="77">
        <v>13</v>
      </c>
      <c r="N12" s="77">
        <v>14</v>
      </c>
      <c r="O12" s="77">
        <v>15</v>
      </c>
      <c r="P12" s="77">
        <v>16</v>
      </c>
    </row>
    <row r="13" spans="1:16" ht="15.75" x14ac:dyDescent="0.25">
      <c r="A13" s="143"/>
      <c r="B13" s="125"/>
      <c r="C13" s="126"/>
      <c r="D13" s="125"/>
      <c r="E13" s="125"/>
      <c r="F13" s="125"/>
      <c r="G13" s="127"/>
      <c r="H13" s="77"/>
      <c r="I13" s="77"/>
      <c r="J13" s="77"/>
      <c r="K13" s="77"/>
      <c r="L13" s="77"/>
      <c r="M13" s="77"/>
      <c r="N13" s="77"/>
      <c r="O13" s="77"/>
      <c r="P13" s="77"/>
    </row>
    <row r="14" spans="1:16" ht="15" x14ac:dyDescent="0.2">
      <c r="A14" s="289"/>
      <c r="B14" s="290" t="s">
        <v>168</v>
      </c>
      <c r="C14" s="291"/>
      <c r="D14" s="291"/>
      <c r="E14" s="292"/>
      <c r="F14" s="293"/>
      <c r="G14" s="294"/>
      <c r="H14" s="295"/>
      <c r="I14" s="296"/>
      <c r="J14" s="296"/>
      <c r="K14" s="297"/>
      <c r="L14" s="297"/>
      <c r="M14" s="297"/>
      <c r="N14" s="297"/>
      <c r="O14" s="297"/>
      <c r="P14" s="297"/>
    </row>
    <row r="15" spans="1:16" ht="25.5" x14ac:dyDescent="0.2">
      <c r="A15" s="185">
        <v>1</v>
      </c>
      <c r="B15" s="193"/>
      <c r="C15" s="115" t="s">
        <v>169</v>
      </c>
      <c r="D15" s="114" t="s">
        <v>119</v>
      </c>
      <c r="E15" s="194">
        <v>1</v>
      </c>
      <c r="F15" s="187"/>
      <c r="G15" s="146"/>
      <c r="H15" s="147"/>
      <c r="I15" s="148"/>
      <c r="J15" s="149"/>
      <c r="K15" s="137"/>
      <c r="L15" s="137"/>
      <c r="M15" s="137"/>
      <c r="N15" s="92"/>
      <c r="O15" s="93"/>
      <c r="P15" s="137"/>
    </row>
    <row r="16" spans="1:16" x14ac:dyDescent="0.2">
      <c r="A16" s="185">
        <v>2</v>
      </c>
      <c r="B16" s="193"/>
      <c r="C16" s="115" t="s">
        <v>170</v>
      </c>
      <c r="D16" s="114" t="s">
        <v>86</v>
      </c>
      <c r="E16" s="194">
        <v>35</v>
      </c>
      <c r="F16" s="187"/>
      <c r="G16" s="146"/>
      <c r="H16" s="147"/>
      <c r="I16" s="148"/>
      <c r="J16" s="149"/>
      <c r="K16" s="137"/>
      <c r="L16" s="137"/>
      <c r="M16" s="137"/>
      <c r="N16" s="92"/>
      <c r="O16" s="93"/>
      <c r="P16" s="137"/>
    </row>
    <row r="17" spans="1:16" x14ac:dyDescent="0.2">
      <c r="A17" s="185">
        <v>3</v>
      </c>
      <c r="B17" s="193"/>
      <c r="C17" s="115" t="s">
        <v>171</v>
      </c>
      <c r="D17" s="116" t="s">
        <v>117</v>
      </c>
      <c r="E17" s="116">
        <v>5</v>
      </c>
      <c r="F17" s="187"/>
      <c r="G17" s="146"/>
      <c r="H17" s="147"/>
      <c r="I17" s="148"/>
      <c r="J17" s="149"/>
      <c r="K17" s="137"/>
      <c r="L17" s="137"/>
      <c r="M17" s="137"/>
      <c r="N17" s="92"/>
      <c r="O17" s="93"/>
      <c r="P17" s="137"/>
    </row>
    <row r="18" spans="1:16" ht="15.75" x14ac:dyDescent="0.2">
      <c r="A18" s="185">
        <v>4</v>
      </c>
      <c r="B18" s="193"/>
      <c r="C18" s="115" t="s">
        <v>265</v>
      </c>
      <c r="D18" s="116" t="s">
        <v>117</v>
      </c>
      <c r="E18" s="116">
        <v>1</v>
      </c>
      <c r="F18" s="187"/>
      <c r="G18" s="146"/>
      <c r="H18" s="147"/>
      <c r="I18" s="148"/>
      <c r="J18" s="149"/>
      <c r="K18" s="137"/>
      <c r="L18" s="137"/>
      <c r="M18" s="137"/>
      <c r="N18" s="92"/>
      <c r="O18" s="93"/>
      <c r="P18" s="137"/>
    </row>
    <row r="19" spans="1:16" x14ac:dyDescent="0.2">
      <c r="A19" s="185">
        <v>5</v>
      </c>
      <c r="B19" s="193"/>
      <c r="C19" s="115" t="s">
        <v>172</v>
      </c>
      <c r="D19" s="116" t="s">
        <v>117</v>
      </c>
      <c r="E19" s="116">
        <v>2</v>
      </c>
      <c r="F19" s="188"/>
      <c r="G19" s="146"/>
      <c r="H19" s="147"/>
      <c r="I19" s="148"/>
      <c r="J19" s="149"/>
      <c r="K19" s="137"/>
      <c r="L19" s="137"/>
      <c r="M19" s="137"/>
      <c r="N19" s="92"/>
      <c r="O19" s="93"/>
      <c r="P19" s="137"/>
    </row>
    <row r="20" spans="1:16" x14ac:dyDescent="0.2">
      <c r="A20" s="185">
        <v>6</v>
      </c>
      <c r="B20" s="193"/>
      <c r="C20" s="115" t="s">
        <v>173</v>
      </c>
      <c r="D20" s="116" t="s">
        <v>117</v>
      </c>
      <c r="E20" s="116">
        <v>2</v>
      </c>
      <c r="F20" s="188"/>
      <c r="G20" s="146"/>
      <c r="H20" s="147"/>
      <c r="I20" s="148"/>
      <c r="J20" s="149"/>
      <c r="K20" s="137"/>
      <c r="L20" s="137"/>
      <c r="M20" s="137"/>
      <c r="N20" s="92"/>
      <c r="O20" s="93"/>
      <c r="P20" s="137"/>
    </row>
    <row r="21" spans="1:16" x14ac:dyDescent="0.2">
      <c r="A21" s="185">
        <v>7</v>
      </c>
      <c r="B21" s="193"/>
      <c r="C21" s="115" t="s">
        <v>174</v>
      </c>
      <c r="D21" s="116" t="s">
        <v>117</v>
      </c>
      <c r="E21" s="116">
        <v>18</v>
      </c>
      <c r="F21" s="189"/>
      <c r="G21" s="146"/>
      <c r="H21" s="147"/>
      <c r="I21" s="148"/>
      <c r="J21" s="149"/>
      <c r="K21" s="137"/>
      <c r="L21" s="137"/>
      <c r="M21" s="137"/>
      <c r="N21" s="92"/>
      <c r="O21" s="93"/>
      <c r="P21" s="137"/>
    </row>
    <row r="22" spans="1:16" x14ac:dyDescent="0.2">
      <c r="A22" s="185">
        <v>8</v>
      </c>
      <c r="B22" s="193"/>
      <c r="C22" s="115" t="s">
        <v>175</v>
      </c>
      <c r="D22" s="116" t="s">
        <v>117</v>
      </c>
      <c r="E22" s="116">
        <v>9</v>
      </c>
      <c r="F22" s="189"/>
      <c r="G22" s="146"/>
      <c r="H22" s="147"/>
      <c r="I22" s="148"/>
      <c r="J22" s="149"/>
      <c r="K22" s="137"/>
      <c r="L22" s="137"/>
      <c r="M22" s="137"/>
      <c r="N22" s="92"/>
      <c r="O22" s="93"/>
      <c r="P22" s="137"/>
    </row>
    <row r="23" spans="1:16" x14ac:dyDescent="0.2">
      <c r="A23" s="185">
        <v>9</v>
      </c>
      <c r="B23" s="193"/>
      <c r="C23" s="115" t="s">
        <v>176</v>
      </c>
      <c r="D23" s="114" t="s">
        <v>117</v>
      </c>
      <c r="E23" s="194">
        <v>3</v>
      </c>
      <c r="F23" s="189"/>
      <c r="G23" s="146"/>
      <c r="H23" s="147"/>
      <c r="I23" s="148"/>
      <c r="J23" s="149"/>
      <c r="K23" s="137"/>
      <c r="L23" s="137"/>
      <c r="M23" s="137"/>
      <c r="N23" s="92"/>
      <c r="O23" s="93"/>
      <c r="P23" s="137"/>
    </row>
    <row r="24" spans="1:16" x14ac:dyDescent="0.2">
      <c r="A24" s="185">
        <v>10</v>
      </c>
      <c r="B24" s="193"/>
      <c r="C24" s="115" t="s">
        <v>177</v>
      </c>
      <c r="D24" s="114" t="s">
        <v>117</v>
      </c>
      <c r="E24" s="194">
        <v>1</v>
      </c>
      <c r="F24" s="189"/>
      <c r="G24" s="146"/>
      <c r="H24" s="147"/>
      <c r="I24" s="148"/>
      <c r="J24" s="149"/>
      <c r="K24" s="137"/>
      <c r="L24" s="137"/>
      <c r="M24" s="137"/>
      <c r="N24" s="92"/>
      <c r="O24" s="93"/>
      <c r="P24" s="137"/>
    </row>
    <row r="25" spans="1:16" x14ac:dyDescent="0.2">
      <c r="A25" s="185">
        <v>11</v>
      </c>
      <c r="B25" s="193"/>
      <c r="C25" s="115" t="s">
        <v>178</v>
      </c>
      <c r="D25" s="114" t="s">
        <v>117</v>
      </c>
      <c r="E25" s="194">
        <v>1</v>
      </c>
      <c r="F25" s="189"/>
      <c r="G25" s="146"/>
      <c r="H25" s="147"/>
      <c r="I25" s="148"/>
      <c r="J25" s="149"/>
      <c r="K25" s="137"/>
      <c r="L25" s="137"/>
      <c r="M25" s="137"/>
      <c r="N25" s="92"/>
      <c r="O25" s="93"/>
      <c r="P25" s="137"/>
    </row>
    <row r="26" spans="1:16" x14ac:dyDescent="0.2">
      <c r="A26" s="185">
        <v>12</v>
      </c>
      <c r="B26" s="193"/>
      <c r="C26" s="115" t="s">
        <v>179</v>
      </c>
      <c r="D26" s="114" t="s">
        <v>119</v>
      </c>
      <c r="E26" s="114">
        <v>1</v>
      </c>
      <c r="F26" s="189"/>
      <c r="G26" s="146"/>
      <c r="H26" s="147"/>
      <c r="I26" s="148"/>
      <c r="J26" s="149"/>
      <c r="K26" s="137"/>
      <c r="L26" s="137"/>
      <c r="M26" s="137"/>
      <c r="N26" s="92"/>
      <c r="O26" s="93"/>
      <c r="P26" s="137"/>
    </row>
    <row r="27" spans="1:16" x14ac:dyDescent="0.2">
      <c r="A27" s="185">
        <v>13</v>
      </c>
      <c r="B27" s="193"/>
      <c r="C27" s="115" t="s">
        <v>180</v>
      </c>
      <c r="D27" s="114" t="s">
        <v>86</v>
      </c>
      <c r="E27" s="114">
        <v>35</v>
      </c>
      <c r="F27" s="189"/>
      <c r="G27" s="146"/>
      <c r="H27" s="147"/>
      <c r="I27" s="148"/>
      <c r="J27" s="149"/>
      <c r="K27" s="137"/>
      <c r="L27" s="137"/>
      <c r="M27" s="137"/>
      <c r="N27" s="92"/>
      <c r="O27" s="93"/>
      <c r="P27" s="137"/>
    </row>
    <row r="28" spans="1:16" x14ac:dyDescent="0.2">
      <c r="A28" s="185">
        <v>14</v>
      </c>
      <c r="B28" s="193"/>
      <c r="C28" s="115" t="s">
        <v>181</v>
      </c>
      <c r="D28" s="114" t="s">
        <v>119</v>
      </c>
      <c r="E28" s="194">
        <v>1</v>
      </c>
      <c r="F28" s="189"/>
      <c r="G28" s="146"/>
      <c r="H28" s="147"/>
      <c r="I28" s="148"/>
      <c r="J28" s="149"/>
      <c r="K28" s="137"/>
      <c r="L28" s="137"/>
      <c r="M28" s="137"/>
      <c r="N28" s="92"/>
      <c r="O28" s="93"/>
      <c r="P28" s="137"/>
    </row>
    <row r="29" spans="1:16" x14ac:dyDescent="0.2">
      <c r="A29" s="185">
        <v>15</v>
      </c>
      <c r="B29" s="193"/>
      <c r="C29" s="115" t="s">
        <v>220</v>
      </c>
      <c r="D29" s="114" t="s">
        <v>119</v>
      </c>
      <c r="E29" s="194">
        <v>1</v>
      </c>
      <c r="F29" s="189"/>
      <c r="G29" s="146"/>
      <c r="H29" s="147"/>
      <c r="I29" s="148"/>
      <c r="J29" s="149"/>
      <c r="K29" s="137"/>
      <c r="L29" s="137"/>
      <c r="M29" s="137"/>
      <c r="N29" s="92"/>
      <c r="O29" s="93"/>
      <c r="P29" s="137"/>
    </row>
    <row r="30" spans="1:16" x14ac:dyDescent="0.2">
      <c r="A30" s="185">
        <v>16</v>
      </c>
      <c r="B30" s="193"/>
      <c r="C30" s="115" t="s">
        <v>182</v>
      </c>
      <c r="D30" s="114" t="s">
        <v>119</v>
      </c>
      <c r="E30" s="194">
        <v>1</v>
      </c>
      <c r="F30" s="189"/>
      <c r="G30" s="146"/>
      <c r="H30" s="147"/>
      <c r="I30" s="148"/>
      <c r="J30" s="149"/>
      <c r="K30" s="137"/>
      <c r="L30" s="137"/>
      <c r="M30" s="137"/>
      <c r="N30" s="92"/>
      <c r="O30" s="93"/>
      <c r="P30" s="137"/>
    </row>
    <row r="31" spans="1:16" ht="15" x14ac:dyDescent="0.2">
      <c r="A31" s="298"/>
      <c r="B31" s="299" t="s">
        <v>183</v>
      </c>
      <c r="C31" s="299"/>
      <c r="D31" s="299"/>
      <c r="E31" s="299"/>
      <c r="F31" s="300"/>
      <c r="G31" s="301"/>
      <c r="H31" s="302"/>
      <c r="I31" s="303"/>
      <c r="J31" s="304"/>
      <c r="K31" s="236"/>
      <c r="L31" s="236"/>
      <c r="M31" s="236"/>
      <c r="N31" s="241"/>
      <c r="O31" s="242"/>
      <c r="P31" s="236"/>
    </row>
    <row r="32" spans="1:16" x14ac:dyDescent="0.2">
      <c r="A32" s="186">
        <v>17</v>
      </c>
      <c r="B32" s="193"/>
      <c r="C32" s="195" t="s">
        <v>184</v>
      </c>
      <c r="D32" s="194" t="s">
        <v>86</v>
      </c>
      <c r="E32" s="194">
        <v>34</v>
      </c>
      <c r="F32" s="189"/>
      <c r="G32" s="146"/>
      <c r="H32" s="147"/>
      <c r="I32" s="148"/>
      <c r="J32" s="149"/>
      <c r="K32" s="137"/>
      <c r="L32" s="137"/>
      <c r="M32" s="137"/>
      <c r="N32" s="92"/>
      <c r="O32" s="93"/>
      <c r="P32" s="137"/>
    </row>
    <row r="33" spans="1:16" x14ac:dyDescent="0.2">
      <c r="A33" s="186">
        <v>18</v>
      </c>
      <c r="B33" s="193"/>
      <c r="C33" s="195" t="s">
        <v>185</v>
      </c>
      <c r="D33" s="194" t="s">
        <v>117</v>
      </c>
      <c r="E33" s="194">
        <v>6</v>
      </c>
      <c r="F33" s="189"/>
      <c r="G33" s="146"/>
      <c r="H33" s="147"/>
      <c r="I33" s="148"/>
      <c r="J33" s="149"/>
      <c r="K33" s="137"/>
      <c r="L33" s="137"/>
      <c r="M33" s="137"/>
      <c r="N33" s="92"/>
      <c r="O33" s="93"/>
      <c r="P33" s="137"/>
    </row>
    <row r="34" spans="1:16" x14ac:dyDescent="0.2">
      <c r="A34" s="186">
        <v>19</v>
      </c>
      <c r="B34" s="193"/>
      <c r="C34" s="195" t="s">
        <v>186</v>
      </c>
      <c r="D34" s="194" t="s">
        <v>117</v>
      </c>
      <c r="E34" s="194">
        <v>19</v>
      </c>
      <c r="F34" s="189"/>
      <c r="G34" s="146"/>
      <c r="H34" s="147"/>
      <c r="I34" s="148"/>
      <c r="J34" s="149"/>
      <c r="K34" s="137"/>
      <c r="L34" s="137"/>
      <c r="M34" s="137"/>
      <c r="N34" s="92"/>
      <c r="O34" s="93"/>
      <c r="P34" s="137"/>
    </row>
    <row r="35" spans="1:16" x14ac:dyDescent="0.2">
      <c r="A35" s="186">
        <v>20</v>
      </c>
      <c r="B35" s="193"/>
      <c r="C35" s="195" t="s">
        <v>187</v>
      </c>
      <c r="D35" s="194" t="s">
        <v>117</v>
      </c>
      <c r="E35" s="194">
        <v>1</v>
      </c>
      <c r="F35" s="189"/>
      <c r="G35" s="146"/>
      <c r="H35" s="147"/>
      <c r="I35" s="148"/>
      <c r="J35" s="149"/>
      <c r="K35" s="137"/>
      <c r="L35" s="137"/>
      <c r="M35" s="137"/>
      <c r="N35" s="92"/>
      <c r="O35" s="93"/>
      <c r="P35" s="137"/>
    </row>
    <row r="36" spans="1:16" ht="25.5" x14ac:dyDescent="0.2">
      <c r="A36" s="186">
        <v>21</v>
      </c>
      <c r="B36" s="193"/>
      <c r="C36" s="196" t="s">
        <v>188</v>
      </c>
      <c r="D36" s="194" t="s">
        <v>117</v>
      </c>
      <c r="E36" s="194">
        <v>1</v>
      </c>
      <c r="F36" s="189"/>
      <c r="G36" s="146"/>
      <c r="H36" s="147"/>
      <c r="I36" s="148"/>
      <c r="J36" s="149"/>
      <c r="K36" s="137"/>
      <c r="L36" s="137"/>
      <c r="M36" s="137"/>
      <c r="N36" s="92"/>
      <c r="O36" s="93"/>
      <c r="P36" s="137"/>
    </row>
    <row r="37" spans="1:16" x14ac:dyDescent="0.2">
      <c r="A37" s="186">
        <v>22</v>
      </c>
      <c r="B37" s="193"/>
      <c r="C37" s="196" t="s">
        <v>189</v>
      </c>
      <c r="D37" s="194" t="s">
        <v>119</v>
      </c>
      <c r="E37" s="194">
        <v>1</v>
      </c>
      <c r="F37" s="187"/>
      <c r="G37" s="146"/>
      <c r="H37" s="147"/>
      <c r="I37" s="148"/>
      <c r="J37" s="149"/>
      <c r="K37" s="137"/>
      <c r="L37" s="137"/>
      <c r="M37" s="137"/>
      <c r="N37" s="92"/>
      <c r="O37" s="93"/>
      <c r="P37" s="137"/>
    </row>
    <row r="38" spans="1:16" x14ac:dyDescent="0.2">
      <c r="A38" s="186">
        <v>23</v>
      </c>
      <c r="B38" s="193"/>
      <c r="C38" s="196" t="s">
        <v>190</v>
      </c>
      <c r="D38" s="194" t="s">
        <v>119</v>
      </c>
      <c r="E38" s="194">
        <v>3</v>
      </c>
      <c r="F38" s="187"/>
      <c r="G38" s="146"/>
      <c r="H38" s="147"/>
      <c r="I38" s="148"/>
      <c r="J38" s="149"/>
      <c r="K38" s="137"/>
      <c r="L38" s="137"/>
      <c r="M38" s="137"/>
      <c r="N38" s="92"/>
      <c r="O38" s="93"/>
      <c r="P38" s="137"/>
    </row>
    <row r="39" spans="1:16" x14ac:dyDescent="0.2">
      <c r="A39" s="186">
        <v>24</v>
      </c>
      <c r="B39" s="193"/>
      <c r="C39" s="196" t="s">
        <v>191</v>
      </c>
      <c r="D39" s="194" t="s">
        <v>119</v>
      </c>
      <c r="E39" s="194">
        <v>1</v>
      </c>
      <c r="F39" s="187"/>
      <c r="G39" s="146"/>
      <c r="H39" s="147"/>
      <c r="I39" s="148"/>
      <c r="J39" s="149"/>
      <c r="K39" s="137"/>
      <c r="L39" s="137"/>
      <c r="M39" s="137"/>
      <c r="N39" s="92"/>
      <c r="O39" s="93"/>
      <c r="P39" s="137"/>
    </row>
    <row r="40" spans="1:16" x14ac:dyDescent="0.2">
      <c r="A40" s="186">
        <v>25</v>
      </c>
      <c r="B40" s="193"/>
      <c r="C40" s="196" t="s">
        <v>192</v>
      </c>
      <c r="D40" s="194" t="s">
        <v>119</v>
      </c>
      <c r="E40" s="194">
        <v>1</v>
      </c>
      <c r="F40" s="189"/>
      <c r="G40" s="146"/>
      <c r="H40" s="147"/>
      <c r="I40" s="148"/>
      <c r="J40" s="149"/>
      <c r="K40" s="137"/>
      <c r="L40" s="137"/>
      <c r="M40" s="137"/>
      <c r="N40" s="92"/>
      <c r="O40" s="93"/>
      <c r="P40" s="137"/>
    </row>
    <row r="41" spans="1:16" x14ac:dyDescent="0.2">
      <c r="A41" s="186">
        <v>26</v>
      </c>
      <c r="B41" s="193"/>
      <c r="C41" s="196" t="s">
        <v>193</v>
      </c>
      <c r="D41" s="194" t="s">
        <v>119</v>
      </c>
      <c r="E41" s="194">
        <v>1</v>
      </c>
      <c r="F41" s="189"/>
      <c r="G41" s="146"/>
      <c r="H41" s="147"/>
      <c r="I41" s="148"/>
      <c r="J41" s="149"/>
      <c r="K41" s="137"/>
      <c r="L41" s="137"/>
      <c r="M41" s="137"/>
      <c r="N41" s="92"/>
      <c r="O41" s="93"/>
      <c r="P41" s="137"/>
    </row>
    <row r="42" spans="1:16" x14ac:dyDescent="0.2">
      <c r="A42" s="186">
        <v>27</v>
      </c>
      <c r="B42" s="193"/>
      <c r="C42" s="196" t="s">
        <v>194</v>
      </c>
      <c r="D42" s="194" t="s">
        <v>117</v>
      </c>
      <c r="E42" s="194">
        <v>1</v>
      </c>
      <c r="F42" s="189"/>
      <c r="G42" s="146"/>
      <c r="H42" s="147"/>
      <c r="I42" s="148"/>
      <c r="J42" s="149"/>
      <c r="K42" s="137"/>
      <c r="L42" s="137"/>
      <c r="M42" s="137"/>
      <c r="N42" s="92"/>
      <c r="O42" s="93"/>
      <c r="P42" s="137"/>
    </row>
    <row r="43" spans="1:16" x14ac:dyDescent="0.2">
      <c r="A43" s="186">
        <v>28</v>
      </c>
      <c r="B43" s="193"/>
      <c r="C43" s="195" t="s">
        <v>195</v>
      </c>
      <c r="D43" s="194" t="s">
        <v>119</v>
      </c>
      <c r="E43" s="194">
        <v>1</v>
      </c>
      <c r="F43" s="189"/>
      <c r="G43" s="146"/>
      <c r="H43" s="147"/>
      <c r="I43" s="148"/>
      <c r="J43" s="149"/>
      <c r="K43" s="137"/>
      <c r="L43" s="137"/>
      <c r="M43" s="137"/>
      <c r="N43" s="92"/>
      <c r="O43" s="93"/>
      <c r="P43" s="137"/>
    </row>
    <row r="44" spans="1:16" x14ac:dyDescent="0.2">
      <c r="A44" s="186">
        <v>29</v>
      </c>
      <c r="B44" s="193"/>
      <c r="C44" s="195" t="s">
        <v>182</v>
      </c>
      <c r="D44" s="194" t="s">
        <v>119</v>
      </c>
      <c r="E44" s="194">
        <v>1</v>
      </c>
      <c r="F44" s="189"/>
      <c r="G44" s="146"/>
      <c r="H44" s="147"/>
      <c r="I44" s="148"/>
      <c r="J44" s="149"/>
      <c r="K44" s="137"/>
      <c r="L44" s="137"/>
      <c r="M44" s="137"/>
      <c r="N44" s="92"/>
      <c r="O44" s="93"/>
      <c r="P44" s="137"/>
    </row>
    <row r="45" spans="1:16" x14ac:dyDescent="0.2">
      <c r="A45" s="78" t="s">
        <v>9</v>
      </c>
      <c r="B45" s="190" t="s">
        <v>9</v>
      </c>
      <c r="C45" s="191" t="s">
        <v>113</v>
      </c>
      <c r="D45" s="192"/>
      <c r="E45" s="192"/>
      <c r="F45" s="80"/>
      <c r="G45" s="80"/>
      <c r="H45" s="80"/>
      <c r="I45" s="80"/>
      <c r="J45" s="81"/>
      <c r="K45" s="80"/>
      <c r="L45" s="144">
        <f>SUM(L15:L44)</f>
        <v>0</v>
      </c>
      <c r="M45" s="144">
        <f>SUM(M15:M44)</f>
        <v>0</v>
      </c>
      <c r="N45" s="144">
        <f>SUM(N15:N44)</f>
        <v>0</v>
      </c>
      <c r="O45" s="144">
        <f>SUM(O15:O44)</f>
        <v>0</v>
      </c>
      <c r="P45" s="144">
        <f>SUM(P15:P44)</f>
        <v>0</v>
      </c>
    </row>
    <row r="46" spans="1:16" x14ac:dyDescent="0.2">
      <c r="A46" s="30" t="s">
        <v>9</v>
      </c>
      <c r="B46" s="30"/>
      <c r="C46" s="30"/>
      <c r="D46" s="30"/>
      <c r="E46" s="58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  <row r="47" spans="1:16" ht="15.75" x14ac:dyDescent="0.2">
      <c r="A47" s="83"/>
      <c r="B47" s="84" t="s">
        <v>12</v>
      </c>
      <c r="C47" s="23"/>
      <c r="D47" s="85"/>
      <c r="E47" s="86"/>
      <c r="F47" s="23"/>
      <c r="G47" s="23"/>
      <c r="H47" s="23"/>
      <c r="I47" s="27"/>
      <c r="J47" s="55"/>
      <c r="K47" s="87"/>
      <c r="L47" s="27"/>
      <c r="M47" s="30"/>
      <c r="N47" s="30"/>
      <c r="O47" s="30"/>
      <c r="P47" s="30"/>
    </row>
    <row r="48" spans="1:16" x14ac:dyDescent="0.2">
      <c r="A48" s="30"/>
      <c r="B48" s="84"/>
      <c r="C48" s="25"/>
      <c r="D48" s="88"/>
      <c r="E48" s="89" t="s">
        <v>13</v>
      </c>
      <c r="F48" s="25"/>
      <c r="G48" s="25"/>
      <c r="H48" s="25"/>
      <c r="I48" s="27"/>
      <c r="J48" s="27"/>
      <c r="K48" s="27"/>
      <c r="L48" s="27"/>
      <c r="M48" s="30"/>
      <c r="N48" s="30"/>
      <c r="O48" s="30"/>
      <c r="P48" s="30"/>
    </row>
    <row r="49" spans="1:16" x14ac:dyDescent="0.2">
      <c r="A49" s="30"/>
      <c r="B49" s="22"/>
      <c r="C49" s="25"/>
      <c r="D49" s="88"/>
      <c r="E49" s="89"/>
      <c r="F49" s="25"/>
      <c r="G49" s="25"/>
      <c r="H49" s="25"/>
      <c r="I49" s="27"/>
      <c r="J49" s="27"/>
      <c r="K49" s="27"/>
      <c r="L49" s="27"/>
      <c r="M49" s="30"/>
      <c r="N49" s="30"/>
      <c r="O49" s="30"/>
      <c r="P49" s="30"/>
    </row>
    <row r="50" spans="1:16" x14ac:dyDescent="0.2">
      <c r="A50" s="30"/>
      <c r="B50" s="84"/>
      <c r="C50" s="27"/>
      <c r="D50" s="90"/>
      <c r="E50" s="84"/>
      <c r="F50" s="27"/>
      <c r="G50" s="27"/>
      <c r="H50" s="27"/>
      <c r="I50" s="27"/>
      <c r="J50" s="27"/>
      <c r="K50" s="27"/>
      <c r="L50" s="27"/>
      <c r="M50" s="30"/>
      <c r="N50" s="30"/>
      <c r="O50" s="30"/>
      <c r="P50" s="30"/>
    </row>
    <row r="51" spans="1:16" x14ac:dyDescent="0.2">
      <c r="A51" s="30"/>
      <c r="B51" s="84" t="s">
        <v>14</v>
      </c>
      <c r="C51" s="23"/>
      <c r="D51" s="85"/>
      <c r="E51" s="86"/>
      <c r="F51" s="23"/>
      <c r="G51" s="23"/>
      <c r="H51" s="23"/>
      <c r="I51" s="27"/>
      <c r="J51" s="27"/>
      <c r="K51" s="27"/>
      <c r="L51" s="27"/>
      <c r="M51" s="30"/>
      <c r="N51" s="30"/>
      <c r="O51" s="30"/>
      <c r="P51" s="30"/>
    </row>
    <row r="52" spans="1:16" x14ac:dyDescent="0.2">
      <c r="A52" s="30"/>
      <c r="B52" s="84"/>
      <c r="C52" s="25"/>
      <c r="D52" s="88"/>
      <c r="E52" s="89" t="s">
        <v>13</v>
      </c>
      <c r="F52" s="25"/>
      <c r="G52" s="25"/>
      <c r="H52" s="25"/>
      <c r="I52" s="27"/>
      <c r="J52" s="27"/>
      <c r="K52" s="27"/>
      <c r="L52" s="27"/>
      <c r="M52" s="30"/>
      <c r="N52" s="30"/>
      <c r="O52" s="30"/>
      <c r="P52" s="30"/>
    </row>
    <row r="53" spans="1:16" x14ac:dyDescent="0.2">
      <c r="A53" s="30"/>
      <c r="B53" s="84" t="s">
        <v>15</v>
      </c>
      <c r="C53" s="23"/>
      <c r="D53" s="84"/>
      <c r="E53" s="58"/>
      <c r="F53" s="27"/>
      <c r="G53" s="27"/>
      <c r="H53" s="27"/>
      <c r="I53" s="27"/>
      <c r="J53" s="27"/>
      <c r="K53" s="27"/>
      <c r="L53" s="27"/>
      <c r="M53" s="30"/>
      <c r="N53" s="30"/>
      <c r="O53" s="30"/>
      <c r="P53" s="30"/>
    </row>
    <row r="54" spans="1:16" x14ac:dyDescent="0.2">
      <c r="A54" s="30"/>
      <c r="B54" s="30"/>
      <c r="C54" s="30"/>
      <c r="D54" s="30"/>
      <c r="E54" s="58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</row>
    <row r="55" spans="1:16" x14ac:dyDescent="0.2">
      <c r="A55" s="30"/>
      <c r="B55" s="30"/>
      <c r="C55" s="30"/>
      <c r="D55" s="30"/>
      <c r="E55" s="58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</row>
  </sheetData>
  <mergeCells count="8">
    <mergeCell ref="B14:E14"/>
    <mergeCell ref="B31:E31"/>
    <mergeCell ref="A1:P1"/>
    <mergeCell ref="N8:O8"/>
    <mergeCell ref="D10:D11"/>
    <mergeCell ref="E10:E11"/>
    <mergeCell ref="F10:K10"/>
    <mergeCell ref="L10:P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38"/>
  <sheetViews>
    <sheetView showZeros="0" workbookViewId="0">
      <selection activeCell="I24" sqref="I24"/>
    </sheetView>
  </sheetViews>
  <sheetFormatPr defaultRowHeight="12.75" x14ac:dyDescent="0.2"/>
  <cols>
    <col min="3" max="3" width="49.85546875" customWidth="1"/>
  </cols>
  <sheetData>
    <row r="1" spans="1:16" ht="15.75" x14ac:dyDescent="0.25">
      <c r="A1" s="218" t="s">
        <v>196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15.75" x14ac:dyDescent="0.25">
      <c r="A2" s="62"/>
      <c r="B2" s="62"/>
      <c r="C2" s="62"/>
      <c r="D2" s="62"/>
      <c r="E2" s="63" t="s">
        <v>31</v>
      </c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5.75" x14ac:dyDescent="0.25">
      <c r="A3" s="124"/>
      <c r="B3" s="124"/>
      <c r="C3" s="124"/>
      <c r="D3" s="124"/>
      <c r="E3" s="6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15.75" x14ac:dyDescent="0.2">
      <c r="A4" s="109" t="s">
        <v>1</v>
      </c>
      <c r="B4" s="106"/>
      <c r="C4" s="106"/>
      <c r="D4" s="59"/>
      <c r="E4" s="60"/>
      <c r="F4" s="61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5.75" x14ac:dyDescent="0.2">
      <c r="A5" s="3" t="s">
        <v>266</v>
      </c>
      <c r="B5" s="111"/>
      <c r="C5" s="111"/>
      <c r="D5" s="59"/>
      <c r="E5" s="60"/>
      <c r="F5" s="61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6" ht="15.75" x14ac:dyDescent="0.2">
      <c r="A6" s="4" t="s">
        <v>2</v>
      </c>
      <c r="B6" s="65"/>
      <c r="C6" s="59"/>
      <c r="D6" s="59"/>
      <c r="E6" s="60"/>
      <c r="F6" s="61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5.75" x14ac:dyDescent="0.2">
      <c r="A7" s="66"/>
      <c r="B7" s="65"/>
      <c r="C7" s="59"/>
      <c r="D7" s="59"/>
      <c r="E7" s="60"/>
      <c r="F7" s="61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x14ac:dyDescent="0.2">
      <c r="A8" s="67" t="s">
        <v>197</v>
      </c>
      <c r="B8" s="59"/>
      <c r="C8" s="59"/>
      <c r="D8" s="59"/>
      <c r="E8" s="60"/>
      <c r="F8" s="61"/>
      <c r="G8" s="59"/>
      <c r="H8" s="59"/>
      <c r="I8" s="59"/>
      <c r="J8" s="59"/>
      <c r="K8" s="59"/>
      <c r="L8" s="59" t="s">
        <v>23</v>
      </c>
      <c r="M8" s="59"/>
      <c r="N8" s="219">
        <f>P28</f>
        <v>0</v>
      </c>
      <c r="O8" s="219"/>
      <c r="P8" s="59"/>
    </row>
    <row r="9" spans="1:16" ht="15.75" x14ac:dyDescent="0.2">
      <c r="A9" s="83" t="s">
        <v>267</v>
      </c>
      <c r="B9" s="65"/>
      <c r="C9" s="65"/>
      <c r="D9" s="65"/>
      <c r="E9" s="68"/>
      <c r="F9" s="69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x14ac:dyDescent="0.2">
      <c r="A10" s="70" t="s">
        <v>3</v>
      </c>
      <c r="B10" s="71" t="s">
        <v>39</v>
      </c>
      <c r="C10" s="72"/>
      <c r="D10" s="216" t="s">
        <v>40</v>
      </c>
      <c r="E10" s="221" t="s">
        <v>41</v>
      </c>
      <c r="F10" s="216" t="s">
        <v>42</v>
      </c>
      <c r="G10" s="216"/>
      <c r="H10" s="216"/>
      <c r="I10" s="216"/>
      <c r="J10" s="216"/>
      <c r="K10" s="216"/>
      <c r="L10" s="216" t="s">
        <v>43</v>
      </c>
      <c r="M10" s="216"/>
      <c r="N10" s="216"/>
      <c r="O10" s="216"/>
      <c r="P10" s="216"/>
    </row>
    <row r="11" spans="1:16" ht="48" x14ac:dyDescent="0.2">
      <c r="A11" s="74" t="s">
        <v>6</v>
      </c>
      <c r="B11" s="75"/>
      <c r="C11" s="76" t="s">
        <v>44</v>
      </c>
      <c r="D11" s="220"/>
      <c r="E11" s="222"/>
      <c r="F11" s="128" t="s">
        <v>45</v>
      </c>
      <c r="G11" s="128" t="s">
        <v>46</v>
      </c>
      <c r="H11" s="128" t="s">
        <v>47</v>
      </c>
      <c r="I11" s="128" t="s">
        <v>48</v>
      </c>
      <c r="J11" s="128" t="s">
        <v>49</v>
      </c>
      <c r="K11" s="128" t="s">
        <v>50</v>
      </c>
      <c r="L11" s="128" t="s">
        <v>51</v>
      </c>
      <c r="M11" s="128" t="s">
        <v>47</v>
      </c>
      <c r="N11" s="128" t="s">
        <v>48</v>
      </c>
      <c r="O11" s="128" t="s">
        <v>49</v>
      </c>
      <c r="P11" s="128" t="s">
        <v>52</v>
      </c>
    </row>
    <row r="12" spans="1:16" x14ac:dyDescent="0.2">
      <c r="A12" s="125">
        <v>1</v>
      </c>
      <c r="B12" s="125">
        <v>2</v>
      </c>
      <c r="C12" s="125">
        <v>3</v>
      </c>
      <c r="D12" s="125">
        <v>4</v>
      </c>
      <c r="E12" s="125">
        <v>5</v>
      </c>
      <c r="F12" s="125">
        <v>6</v>
      </c>
      <c r="G12" s="127">
        <v>7</v>
      </c>
      <c r="H12" s="77">
        <v>8</v>
      </c>
      <c r="I12" s="77">
        <v>9</v>
      </c>
      <c r="J12" s="77">
        <v>10</v>
      </c>
      <c r="K12" s="77">
        <v>11</v>
      </c>
      <c r="L12" s="77">
        <v>12</v>
      </c>
      <c r="M12" s="77">
        <v>13</v>
      </c>
      <c r="N12" s="77">
        <v>14</v>
      </c>
      <c r="O12" s="77">
        <v>15</v>
      </c>
      <c r="P12" s="77">
        <v>16</v>
      </c>
    </row>
    <row r="13" spans="1:16" ht="13.5" x14ac:dyDescent="0.2">
      <c r="A13" s="305"/>
      <c r="B13" s="306" t="s">
        <v>198</v>
      </c>
      <c r="C13" s="307"/>
      <c r="D13" s="307"/>
      <c r="E13" s="308"/>
      <c r="F13" s="287"/>
      <c r="G13" s="309"/>
      <c r="H13" s="310"/>
      <c r="I13" s="310"/>
      <c r="J13" s="310"/>
      <c r="K13" s="310"/>
      <c r="L13" s="310"/>
      <c r="M13" s="310"/>
      <c r="N13" s="310"/>
      <c r="O13" s="310"/>
      <c r="P13" s="310"/>
    </row>
    <row r="14" spans="1:16" x14ac:dyDescent="0.2">
      <c r="A14" s="197" t="s">
        <v>199</v>
      </c>
      <c r="B14" s="119"/>
      <c r="C14" s="198" t="s">
        <v>200</v>
      </c>
      <c r="D14" s="199" t="s">
        <v>119</v>
      </c>
      <c r="E14" s="199" t="s">
        <v>199</v>
      </c>
      <c r="F14" s="187"/>
      <c r="G14" s="146"/>
      <c r="H14" s="147"/>
      <c r="I14" s="148"/>
      <c r="J14" s="149"/>
      <c r="K14" s="137"/>
      <c r="L14" s="137"/>
      <c r="M14" s="137"/>
      <c r="N14" s="92"/>
      <c r="O14" s="93"/>
      <c r="P14" s="137"/>
    </row>
    <row r="15" spans="1:16" ht="25.5" x14ac:dyDescent="0.2">
      <c r="A15" s="200">
        <v>2</v>
      </c>
      <c r="B15" s="119"/>
      <c r="C15" s="201" t="s">
        <v>201</v>
      </c>
      <c r="D15" s="170" t="s">
        <v>119</v>
      </c>
      <c r="E15" s="170">
        <v>6</v>
      </c>
      <c r="F15" s="187"/>
      <c r="G15" s="146"/>
      <c r="H15" s="147"/>
      <c r="I15" s="148"/>
      <c r="J15" s="149"/>
      <c r="K15" s="137"/>
      <c r="L15" s="137"/>
      <c r="M15" s="137"/>
      <c r="N15" s="92"/>
      <c r="O15" s="93"/>
      <c r="P15" s="137"/>
    </row>
    <row r="16" spans="1:16" x14ac:dyDescent="0.2">
      <c r="A16" s="200">
        <v>3</v>
      </c>
      <c r="B16" s="119"/>
      <c r="C16" s="202" t="s">
        <v>182</v>
      </c>
      <c r="D16" s="170" t="s">
        <v>119</v>
      </c>
      <c r="E16" s="170">
        <v>1</v>
      </c>
      <c r="F16" s="187"/>
      <c r="G16" s="146"/>
      <c r="H16" s="147"/>
      <c r="I16" s="148"/>
      <c r="J16" s="149"/>
      <c r="K16" s="137"/>
      <c r="L16" s="137"/>
      <c r="M16" s="137"/>
      <c r="N16" s="92"/>
      <c r="O16" s="93"/>
      <c r="P16" s="137"/>
    </row>
    <row r="17" spans="1:16" ht="13.5" x14ac:dyDescent="0.2">
      <c r="A17" s="311"/>
      <c r="B17" s="312" t="s">
        <v>202</v>
      </c>
      <c r="C17" s="312"/>
      <c r="D17" s="312"/>
      <c r="E17" s="312"/>
      <c r="F17" s="313"/>
      <c r="G17" s="301"/>
      <c r="H17" s="302"/>
      <c r="I17" s="303"/>
      <c r="J17" s="304"/>
      <c r="K17" s="236"/>
      <c r="L17" s="236"/>
      <c r="M17" s="236"/>
      <c r="N17" s="241"/>
      <c r="O17" s="242"/>
      <c r="P17" s="236"/>
    </row>
    <row r="18" spans="1:16" x14ac:dyDescent="0.2">
      <c r="A18" s="311"/>
      <c r="B18" s="314" t="s">
        <v>203</v>
      </c>
      <c r="C18" s="314"/>
      <c r="D18" s="314"/>
      <c r="E18" s="314"/>
      <c r="F18" s="315"/>
      <c r="G18" s="301"/>
      <c r="H18" s="302"/>
      <c r="I18" s="303"/>
      <c r="J18" s="304"/>
      <c r="K18" s="236"/>
      <c r="L18" s="236"/>
      <c r="M18" s="236"/>
      <c r="N18" s="241"/>
      <c r="O18" s="242"/>
      <c r="P18" s="236"/>
    </row>
    <row r="19" spans="1:16" x14ac:dyDescent="0.2">
      <c r="A19" s="203" t="s">
        <v>204</v>
      </c>
      <c r="B19" s="119"/>
      <c r="C19" s="204" t="s">
        <v>205</v>
      </c>
      <c r="D19" s="205" t="s">
        <v>119</v>
      </c>
      <c r="E19" s="205" t="s">
        <v>199</v>
      </c>
      <c r="F19" s="188"/>
      <c r="G19" s="146"/>
      <c r="H19" s="147"/>
      <c r="I19" s="148"/>
      <c r="J19" s="149"/>
      <c r="K19" s="137"/>
      <c r="L19" s="137"/>
      <c r="M19" s="137"/>
      <c r="N19" s="92"/>
      <c r="O19" s="93"/>
      <c r="P19" s="137"/>
    </row>
    <row r="20" spans="1:16" x14ac:dyDescent="0.2">
      <c r="A20" s="203" t="s">
        <v>206</v>
      </c>
      <c r="B20" s="119"/>
      <c r="C20" s="206" t="s">
        <v>207</v>
      </c>
      <c r="D20" s="207" t="s">
        <v>117</v>
      </c>
      <c r="E20" s="207">
        <v>1</v>
      </c>
      <c r="F20" s="189"/>
      <c r="G20" s="146"/>
      <c r="H20" s="147"/>
      <c r="I20" s="148"/>
      <c r="J20" s="149"/>
      <c r="K20" s="137"/>
      <c r="L20" s="137"/>
      <c r="M20" s="137"/>
      <c r="N20" s="92"/>
      <c r="O20" s="93"/>
      <c r="P20" s="137"/>
    </row>
    <row r="21" spans="1:16" x14ac:dyDescent="0.2">
      <c r="A21" s="203" t="s">
        <v>208</v>
      </c>
      <c r="B21" s="119"/>
      <c r="C21" s="206" t="s">
        <v>209</v>
      </c>
      <c r="D21" s="207" t="s">
        <v>117</v>
      </c>
      <c r="E21" s="207">
        <v>1</v>
      </c>
      <c r="F21" s="189"/>
      <c r="G21" s="146"/>
      <c r="H21" s="147"/>
      <c r="I21" s="148"/>
      <c r="J21" s="149"/>
      <c r="K21" s="137"/>
      <c r="L21" s="137"/>
      <c r="M21" s="137"/>
      <c r="N21" s="92"/>
      <c r="O21" s="93"/>
      <c r="P21" s="137"/>
    </row>
    <row r="22" spans="1:16" x14ac:dyDescent="0.2">
      <c r="A22" s="203" t="s">
        <v>210</v>
      </c>
      <c r="B22" s="119"/>
      <c r="C22" s="208" t="s">
        <v>211</v>
      </c>
      <c r="D22" s="207" t="s">
        <v>86</v>
      </c>
      <c r="E22" s="207">
        <v>4</v>
      </c>
      <c r="F22" s="189"/>
      <c r="G22" s="146"/>
      <c r="H22" s="147"/>
      <c r="I22" s="148"/>
      <c r="J22" s="149"/>
      <c r="K22" s="137"/>
      <c r="L22" s="137"/>
      <c r="M22" s="137"/>
      <c r="N22" s="92"/>
      <c r="O22" s="93"/>
      <c r="P22" s="137"/>
    </row>
    <row r="23" spans="1:16" ht="18" x14ac:dyDescent="0.2">
      <c r="A23" s="203" t="s">
        <v>212</v>
      </c>
      <c r="B23" s="119"/>
      <c r="C23" s="208" t="s">
        <v>213</v>
      </c>
      <c r="D23" s="207" t="s">
        <v>117</v>
      </c>
      <c r="E23" s="207">
        <v>1</v>
      </c>
      <c r="F23" s="189"/>
      <c r="G23" s="146"/>
      <c r="H23" s="147"/>
      <c r="I23" s="148"/>
      <c r="J23" s="149"/>
      <c r="K23" s="137"/>
      <c r="L23" s="137"/>
      <c r="M23" s="137"/>
      <c r="N23" s="92"/>
      <c r="O23" s="93"/>
      <c r="P23" s="137"/>
    </row>
    <row r="24" spans="1:16" ht="15.75" x14ac:dyDescent="0.2">
      <c r="A24" s="203" t="s">
        <v>214</v>
      </c>
      <c r="B24" s="119"/>
      <c r="C24" s="208" t="s">
        <v>215</v>
      </c>
      <c r="D24" s="207" t="s">
        <v>216</v>
      </c>
      <c r="E24" s="207">
        <v>2</v>
      </c>
      <c r="F24" s="189"/>
      <c r="G24" s="146"/>
      <c r="H24" s="147"/>
      <c r="I24" s="148"/>
      <c r="J24" s="149"/>
      <c r="K24" s="137"/>
      <c r="L24" s="137"/>
      <c r="M24" s="137"/>
      <c r="N24" s="92"/>
      <c r="O24" s="93"/>
      <c r="P24" s="137"/>
    </row>
    <row r="25" spans="1:16" x14ac:dyDescent="0.2">
      <c r="A25" s="203" t="s">
        <v>217</v>
      </c>
      <c r="B25" s="119"/>
      <c r="C25" s="208" t="s">
        <v>218</v>
      </c>
      <c r="D25" s="207" t="s">
        <v>119</v>
      </c>
      <c r="E25" s="207">
        <v>1</v>
      </c>
      <c r="F25" s="189"/>
      <c r="G25" s="146"/>
      <c r="H25" s="147"/>
      <c r="I25" s="148"/>
      <c r="J25" s="149"/>
      <c r="K25" s="137"/>
      <c r="L25" s="137"/>
      <c r="M25" s="137"/>
      <c r="N25" s="92"/>
      <c r="O25" s="93"/>
      <c r="P25" s="137"/>
    </row>
    <row r="26" spans="1:16" x14ac:dyDescent="0.2">
      <c r="A26" s="203" t="s">
        <v>219</v>
      </c>
      <c r="B26" s="119"/>
      <c r="C26" s="208" t="s">
        <v>220</v>
      </c>
      <c r="D26" s="207" t="s">
        <v>119</v>
      </c>
      <c r="E26" s="207">
        <v>1</v>
      </c>
      <c r="F26" s="189"/>
      <c r="G26" s="146"/>
      <c r="H26" s="147"/>
      <c r="I26" s="148"/>
      <c r="J26" s="149"/>
      <c r="K26" s="137"/>
      <c r="L26" s="137"/>
      <c r="M26" s="137"/>
      <c r="N26" s="92"/>
      <c r="O26" s="93"/>
      <c r="P26" s="137"/>
    </row>
    <row r="27" spans="1:16" x14ac:dyDescent="0.2">
      <c r="A27" s="203" t="s">
        <v>221</v>
      </c>
      <c r="B27" s="119"/>
      <c r="C27" s="208" t="s">
        <v>182</v>
      </c>
      <c r="D27" s="207" t="s">
        <v>119</v>
      </c>
      <c r="E27" s="207">
        <v>1</v>
      </c>
      <c r="F27" s="189"/>
      <c r="G27" s="146"/>
      <c r="H27" s="147"/>
      <c r="I27" s="148"/>
      <c r="J27" s="149"/>
      <c r="K27" s="137"/>
      <c r="L27" s="137"/>
      <c r="M27" s="137"/>
      <c r="N27" s="92"/>
      <c r="O27" s="93"/>
      <c r="P27" s="137"/>
    </row>
    <row r="28" spans="1:16" x14ac:dyDescent="0.2">
      <c r="A28" s="78" t="s">
        <v>9</v>
      </c>
      <c r="B28" s="79" t="s">
        <v>9</v>
      </c>
      <c r="C28" s="98" t="s">
        <v>113</v>
      </c>
      <c r="D28" s="80"/>
      <c r="E28" s="80"/>
      <c r="F28" s="80"/>
      <c r="G28" s="80"/>
      <c r="H28" s="80"/>
      <c r="I28" s="80"/>
      <c r="J28" s="81"/>
      <c r="K28" s="80"/>
      <c r="L28" s="144">
        <f>SUM(L14:L27)</f>
        <v>0</v>
      </c>
      <c r="M28" s="144">
        <f>SUM(M14:M27)</f>
        <v>0</v>
      </c>
      <c r="N28" s="144">
        <f>SUM(N14:N27)</f>
        <v>0</v>
      </c>
      <c r="O28" s="144">
        <f>SUM(O14:O27)</f>
        <v>0</v>
      </c>
      <c r="P28" s="144">
        <f>SUM(P14:P27)</f>
        <v>0</v>
      </c>
    </row>
    <row r="29" spans="1:16" x14ac:dyDescent="0.2">
      <c r="A29" s="30" t="s">
        <v>9</v>
      </c>
      <c r="B29" s="30"/>
      <c r="C29" s="30"/>
      <c r="D29" s="30"/>
      <c r="E29" s="58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</row>
    <row r="30" spans="1:16" ht="15.75" x14ac:dyDescent="0.2">
      <c r="A30" s="83"/>
      <c r="B30" s="84" t="s">
        <v>12</v>
      </c>
      <c r="C30" s="23"/>
      <c r="D30" s="85"/>
      <c r="E30" s="86"/>
      <c r="F30" s="23"/>
      <c r="G30" s="23"/>
      <c r="H30" s="23"/>
      <c r="I30" s="27"/>
      <c r="J30" s="55"/>
      <c r="K30" s="87"/>
      <c r="L30" s="27"/>
      <c r="M30" s="30"/>
      <c r="N30" s="30"/>
      <c r="O30" s="30"/>
      <c r="P30" s="30"/>
    </row>
    <row r="31" spans="1:16" x14ac:dyDescent="0.2">
      <c r="A31" s="30"/>
      <c r="B31" s="84"/>
      <c r="C31" s="25"/>
      <c r="D31" s="88"/>
      <c r="E31" s="89" t="s">
        <v>13</v>
      </c>
      <c r="F31" s="25"/>
      <c r="G31" s="25"/>
      <c r="H31" s="25"/>
      <c r="I31" s="27"/>
      <c r="J31" s="27"/>
      <c r="K31" s="27"/>
      <c r="L31" s="27"/>
      <c r="M31" s="30"/>
      <c r="N31" s="30"/>
      <c r="O31" s="30"/>
      <c r="P31" s="30"/>
    </row>
    <row r="32" spans="1:16" x14ac:dyDescent="0.2">
      <c r="A32" s="30"/>
      <c r="B32" s="22"/>
      <c r="C32" s="25"/>
      <c r="D32" s="88"/>
      <c r="E32" s="89"/>
      <c r="F32" s="25"/>
      <c r="G32" s="25"/>
      <c r="H32" s="25"/>
      <c r="I32" s="27"/>
      <c r="J32" s="27"/>
      <c r="K32" s="27"/>
      <c r="L32" s="27"/>
      <c r="M32" s="30"/>
      <c r="N32" s="30"/>
      <c r="O32" s="30"/>
      <c r="P32" s="30"/>
    </row>
    <row r="33" spans="1:16" x14ac:dyDescent="0.2">
      <c r="A33" s="30"/>
      <c r="B33" s="84"/>
      <c r="C33" s="27"/>
      <c r="D33" s="90"/>
      <c r="E33" s="84"/>
      <c r="F33" s="27"/>
      <c r="G33" s="27"/>
      <c r="H33" s="27"/>
      <c r="I33" s="27"/>
      <c r="J33" s="27"/>
      <c r="K33" s="27"/>
      <c r="L33" s="27"/>
      <c r="M33" s="30"/>
      <c r="N33" s="30"/>
      <c r="O33" s="30"/>
      <c r="P33" s="30"/>
    </row>
    <row r="34" spans="1:16" x14ac:dyDescent="0.2">
      <c r="A34" s="30"/>
      <c r="B34" s="84" t="s">
        <v>14</v>
      </c>
      <c r="C34" s="23"/>
      <c r="D34" s="85"/>
      <c r="E34" s="86"/>
      <c r="F34" s="23"/>
      <c r="G34" s="23"/>
      <c r="H34" s="23"/>
      <c r="I34" s="27"/>
      <c r="J34" s="27"/>
      <c r="K34" s="27"/>
      <c r="L34" s="27"/>
      <c r="M34" s="30"/>
      <c r="N34" s="30"/>
      <c r="O34" s="30"/>
      <c r="P34" s="30"/>
    </row>
    <row r="35" spans="1:16" x14ac:dyDescent="0.2">
      <c r="A35" s="30"/>
      <c r="B35" s="84"/>
      <c r="C35" s="25"/>
      <c r="D35" s="88"/>
      <c r="E35" s="89" t="s">
        <v>13</v>
      </c>
      <c r="F35" s="25"/>
      <c r="G35" s="25"/>
      <c r="H35" s="25"/>
      <c r="I35" s="27"/>
      <c r="J35" s="27"/>
      <c r="K35" s="27"/>
      <c r="L35" s="27"/>
      <c r="M35" s="30"/>
      <c r="N35" s="30"/>
      <c r="O35" s="30"/>
      <c r="P35" s="30"/>
    </row>
    <row r="36" spans="1:16" x14ac:dyDescent="0.2">
      <c r="A36" s="30"/>
      <c r="B36" s="84" t="s">
        <v>15</v>
      </c>
      <c r="C36" s="23"/>
      <c r="D36" s="84"/>
      <c r="E36" s="58"/>
      <c r="F36" s="27"/>
      <c r="G36" s="27"/>
      <c r="H36" s="27"/>
      <c r="I36" s="27"/>
      <c r="J36" s="27"/>
      <c r="K36" s="27"/>
      <c r="L36" s="27"/>
      <c r="M36" s="30"/>
      <c r="N36" s="30"/>
      <c r="O36" s="30"/>
      <c r="P36" s="30"/>
    </row>
    <row r="37" spans="1:16" x14ac:dyDescent="0.2">
      <c r="A37" s="30"/>
      <c r="B37" s="30"/>
      <c r="C37" s="30"/>
      <c r="D37" s="30"/>
      <c r="E37" s="58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</row>
    <row r="38" spans="1:16" x14ac:dyDescent="0.2">
      <c r="A38" s="30"/>
      <c r="B38" s="30"/>
      <c r="C38" s="30"/>
      <c r="D38" s="30"/>
      <c r="E38" s="58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</row>
  </sheetData>
  <mergeCells count="9">
    <mergeCell ref="B13:E13"/>
    <mergeCell ref="B17:E17"/>
    <mergeCell ref="B18:E18"/>
    <mergeCell ref="A1:P1"/>
    <mergeCell ref="N8:O8"/>
    <mergeCell ref="D10:D11"/>
    <mergeCell ref="E10:E11"/>
    <mergeCell ref="F10:K10"/>
    <mergeCell ref="L10:P1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  <pageSetUpPr fitToPage="1"/>
  </sheetPr>
  <dimension ref="A1:P46"/>
  <sheetViews>
    <sheetView showZeros="0" zoomScale="90" zoomScaleNormal="90" workbookViewId="0">
      <selection activeCell="I23" sqref="I23"/>
    </sheetView>
  </sheetViews>
  <sheetFormatPr defaultColWidth="8.42578125" defaultRowHeight="12.75" customHeight="1" x14ac:dyDescent="0.2"/>
  <cols>
    <col min="1" max="1" width="5" style="59" customWidth="1"/>
    <col min="2" max="2" width="7.140625" style="59" customWidth="1"/>
    <col min="3" max="3" width="49" style="59" customWidth="1"/>
    <col min="4" max="4" width="8" style="59" customWidth="1"/>
    <col min="5" max="5" width="9.7109375" style="60" customWidth="1"/>
    <col min="6" max="6" width="8.42578125" style="61"/>
    <col min="7" max="11" width="8.42578125" style="59"/>
    <col min="12" max="12" width="8.85546875" style="59" customWidth="1"/>
    <col min="13" max="15" width="10.140625" style="59" customWidth="1"/>
    <col min="16" max="16" width="13.85546875" style="59" customWidth="1"/>
    <col min="17" max="16384" width="8.42578125" style="59"/>
  </cols>
  <sheetData>
    <row r="1" spans="1:16" ht="15.75" customHeight="1" x14ac:dyDescent="0.25">
      <c r="A1" s="218" t="s">
        <v>222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15.75" customHeight="1" x14ac:dyDescent="0.25">
      <c r="A2" s="62"/>
      <c r="B2" s="62"/>
      <c r="C2" s="62"/>
      <c r="D2" s="62"/>
      <c r="E2" s="63"/>
      <c r="F2" s="62" t="s">
        <v>33</v>
      </c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5.75" customHeight="1" x14ac:dyDescent="0.25">
      <c r="A3" s="124"/>
      <c r="B3" s="124"/>
      <c r="C3" s="124"/>
      <c r="D3" s="124"/>
      <c r="E3" s="6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15.75" customHeight="1" x14ac:dyDescent="0.2">
      <c r="A4" s="109" t="s">
        <v>1</v>
      </c>
      <c r="B4" s="106"/>
      <c r="C4" s="106"/>
    </row>
    <row r="5" spans="1:16" ht="15.75" customHeight="1" x14ac:dyDescent="0.2">
      <c r="A5" s="3" t="s">
        <v>266</v>
      </c>
      <c r="B5" s="111"/>
      <c r="C5" s="111"/>
    </row>
    <row r="6" spans="1:16" ht="15.75" customHeight="1" x14ac:dyDescent="0.2">
      <c r="A6" s="4" t="s">
        <v>2</v>
      </c>
      <c r="B6" s="65"/>
    </row>
    <row r="7" spans="1:16" ht="15.75" customHeight="1" x14ac:dyDescent="0.2">
      <c r="A7" s="66"/>
      <c r="B7" s="65"/>
    </row>
    <row r="8" spans="1:16" ht="12.75" customHeight="1" x14ac:dyDescent="0.2">
      <c r="A8" s="67" t="s">
        <v>223</v>
      </c>
      <c r="L8" s="59" t="s">
        <v>23</v>
      </c>
      <c r="N8" s="219">
        <f>P35</f>
        <v>0</v>
      </c>
      <c r="O8" s="219"/>
    </row>
    <row r="9" spans="1:16" ht="15.75" customHeight="1" x14ac:dyDescent="0.2">
      <c r="A9" s="83" t="s">
        <v>267</v>
      </c>
      <c r="B9" s="65"/>
      <c r="C9" s="65"/>
      <c r="D9" s="65"/>
      <c r="E9" s="68"/>
      <c r="F9" s="69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s="73" customFormat="1" ht="12.75" customHeight="1" x14ac:dyDescent="0.2">
      <c r="A10" s="70" t="s">
        <v>3</v>
      </c>
      <c r="B10" s="71" t="s">
        <v>39</v>
      </c>
      <c r="C10" s="72"/>
      <c r="D10" s="216" t="s">
        <v>40</v>
      </c>
      <c r="E10" s="221" t="s">
        <v>41</v>
      </c>
      <c r="F10" s="216" t="s">
        <v>42</v>
      </c>
      <c r="G10" s="216"/>
      <c r="H10" s="216"/>
      <c r="I10" s="216"/>
      <c r="J10" s="216"/>
      <c r="K10" s="216"/>
      <c r="L10" s="216" t="s">
        <v>43</v>
      </c>
      <c r="M10" s="216"/>
      <c r="N10" s="216"/>
      <c r="O10" s="216"/>
      <c r="P10" s="216"/>
    </row>
    <row r="11" spans="1:16" s="73" customFormat="1" ht="48" customHeight="1" x14ac:dyDescent="0.2">
      <c r="A11" s="74" t="s">
        <v>6</v>
      </c>
      <c r="B11" s="75"/>
      <c r="C11" s="76" t="s">
        <v>44</v>
      </c>
      <c r="D11" s="216"/>
      <c r="E11" s="221"/>
      <c r="F11" s="128" t="s">
        <v>45</v>
      </c>
      <c r="G11" s="128" t="s">
        <v>46</v>
      </c>
      <c r="H11" s="128" t="s">
        <v>47</v>
      </c>
      <c r="I11" s="128" t="s">
        <v>48</v>
      </c>
      <c r="J11" s="128" t="s">
        <v>49</v>
      </c>
      <c r="K11" s="128" t="s">
        <v>50</v>
      </c>
      <c r="L11" s="128" t="s">
        <v>51</v>
      </c>
      <c r="M11" s="128" t="s">
        <v>47</v>
      </c>
      <c r="N11" s="128" t="s">
        <v>48</v>
      </c>
      <c r="O11" s="128" t="s">
        <v>49</v>
      </c>
      <c r="P11" s="128" t="s">
        <v>52</v>
      </c>
    </row>
    <row r="12" spans="1:16" s="73" customFormat="1" ht="12.75" customHeight="1" x14ac:dyDescent="0.2">
      <c r="A12" s="316">
        <v>1</v>
      </c>
      <c r="B12" s="316">
        <v>2</v>
      </c>
      <c r="C12" s="316">
        <v>3</v>
      </c>
      <c r="D12" s="127">
        <v>4</v>
      </c>
      <c r="E12" s="77">
        <v>5</v>
      </c>
      <c r="F12" s="77">
        <v>6</v>
      </c>
      <c r="G12" s="77">
        <v>7</v>
      </c>
      <c r="H12" s="77">
        <v>8</v>
      </c>
      <c r="I12" s="77">
        <v>9</v>
      </c>
      <c r="J12" s="77">
        <v>10</v>
      </c>
      <c r="K12" s="77">
        <v>11</v>
      </c>
      <c r="L12" s="77">
        <v>12</v>
      </c>
      <c r="M12" s="77">
        <v>13</v>
      </c>
      <c r="N12" s="77">
        <v>14</v>
      </c>
      <c r="O12" s="77">
        <v>15</v>
      </c>
      <c r="P12" s="77">
        <v>16</v>
      </c>
    </row>
    <row r="13" spans="1:16" s="73" customFormat="1" ht="15" customHeight="1" x14ac:dyDescent="0.2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</row>
    <row r="14" spans="1:16" s="73" customFormat="1" ht="15.75" customHeight="1" x14ac:dyDescent="0.2">
      <c r="A14" s="287"/>
      <c r="B14" s="287"/>
      <c r="C14" s="288" t="s">
        <v>288</v>
      </c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</row>
    <row r="15" spans="1:16" s="104" customFormat="1" ht="15" x14ac:dyDescent="0.25">
      <c r="A15" s="277">
        <v>1</v>
      </c>
      <c r="B15" s="129"/>
      <c r="C15" s="317" t="s">
        <v>224</v>
      </c>
      <c r="D15" s="318" t="s">
        <v>117</v>
      </c>
      <c r="E15" s="319">
        <v>16</v>
      </c>
      <c r="F15" s="320"/>
      <c r="G15" s="321"/>
      <c r="H15" s="322"/>
      <c r="I15" s="322"/>
      <c r="J15" s="323"/>
      <c r="K15" s="324"/>
      <c r="L15" s="325"/>
      <c r="M15" s="325"/>
      <c r="N15" s="325"/>
      <c r="O15" s="325"/>
      <c r="P15" s="325"/>
    </row>
    <row r="16" spans="1:16" s="104" customFormat="1" ht="15" x14ac:dyDescent="0.25">
      <c r="A16" s="114">
        <f>SUM(A15+1)</f>
        <v>2</v>
      </c>
      <c r="B16" s="117"/>
      <c r="C16" s="119" t="s">
        <v>225</v>
      </c>
      <c r="D16" s="177" t="s">
        <v>117</v>
      </c>
      <c r="E16" s="173">
        <v>7</v>
      </c>
      <c r="F16" s="178"/>
      <c r="G16" s="179"/>
      <c r="H16" s="180"/>
      <c r="I16" s="180"/>
      <c r="J16" s="181"/>
      <c r="K16" s="182"/>
      <c r="L16" s="183"/>
      <c r="M16" s="183"/>
      <c r="N16" s="183"/>
      <c r="O16" s="183"/>
      <c r="P16" s="183"/>
    </row>
    <row r="17" spans="1:16" s="104" customFormat="1" ht="15" x14ac:dyDescent="0.25">
      <c r="A17" s="114">
        <f t="shared" ref="A17:A34" si="0">SUM(A16+1)</f>
        <v>3</v>
      </c>
      <c r="B17" s="117"/>
      <c r="C17" s="119" t="s">
        <v>226</v>
      </c>
      <c r="D17" s="177" t="s">
        <v>117</v>
      </c>
      <c r="E17" s="174">
        <v>1</v>
      </c>
      <c r="F17" s="178"/>
      <c r="G17" s="179"/>
      <c r="H17" s="180"/>
      <c r="I17" s="180"/>
      <c r="J17" s="181"/>
      <c r="K17" s="182"/>
      <c r="L17" s="183"/>
      <c r="M17" s="183"/>
      <c r="N17" s="183"/>
      <c r="O17" s="183"/>
      <c r="P17" s="183"/>
    </row>
    <row r="18" spans="1:16" s="104" customFormat="1" ht="15" x14ac:dyDescent="0.25">
      <c r="A18" s="114">
        <f t="shared" si="0"/>
        <v>4</v>
      </c>
      <c r="B18" s="117"/>
      <c r="C18" s="175" t="s">
        <v>227</v>
      </c>
      <c r="D18" s="177" t="s">
        <v>117</v>
      </c>
      <c r="E18" s="173">
        <v>1</v>
      </c>
      <c r="F18" s="178"/>
      <c r="G18" s="179"/>
      <c r="H18" s="180"/>
      <c r="I18" s="180"/>
      <c r="J18" s="181"/>
      <c r="K18" s="182"/>
      <c r="L18" s="183"/>
      <c r="M18" s="183"/>
      <c r="N18" s="183"/>
      <c r="O18" s="183"/>
      <c r="P18" s="183"/>
    </row>
    <row r="19" spans="1:16" s="104" customFormat="1" ht="15" x14ac:dyDescent="0.25">
      <c r="A19" s="114">
        <f t="shared" si="0"/>
        <v>5</v>
      </c>
      <c r="B19" s="117"/>
      <c r="C19" s="176" t="s">
        <v>228</v>
      </c>
      <c r="D19" s="177" t="s">
        <v>117</v>
      </c>
      <c r="E19" s="174">
        <v>1</v>
      </c>
      <c r="F19" s="178"/>
      <c r="G19" s="179"/>
      <c r="H19" s="180"/>
      <c r="I19" s="180"/>
      <c r="J19" s="181"/>
      <c r="K19" s="182"/>
      <c r="L19" s="183"/>
      <c r="M19" s="183"/>
      <c r="N19" s="183"/>
      <c r="O19" s="183"/>
      <c r="P19" s="183"/>
    </row>
    <row r="20" spans="1:16" s="104" customFormat="1" ht="15" x14ac:dyDescent="0.25">
      <c r="A20" s="114">
        <f t="shared" si="0"/>
        <v>6</v>
      </c>
      <c r="B20" s="117"/>
      <c r="C20" s="176" t="s">
        <v>229</v>
      </c>
      <c r="D20" s="177" t="s">
        <v>117</v>
      </c>
      <c r="E20" s="174">
        <v>3</v>
      </c>
      <c r="F20" s="178"/>
      <c r="G20" s="179"/>
      <c r="H20" s="180"/>
      <c r="I20" s="180"/>
      <c r="J20" s="181"/>
      <c r="K20" s="182"/>
      <c r="L20" s="183"/>
      <c r="M20" s="183"/>
      <c r="N20" s="183"/>
      <c r="O20" s="183"/>
      <c r="P20" s="183"/>
    </row>
    <row r="21" spans="1:16" s="104" customFormat="1" ht="15" x14ac:dyDescent="0.25">
      <c r="A21" s="114">
        <f t="shared" si="0"/>
        <v>7</v>
      </c>
      <c r="B21" s="117"/>
      <c r="C21" s="176" t="s">
        <v>230</v>
      </c>
      <c r="D21" s="177" t="s">
        <v>117</v>
      </c>
      <c r="E21" s="174">
        <v>1</v>
      </c>
      <c r="F21" s="178"/>
      <c r="G21" s="179"/>
      <c r="H21" s="180"/>
      <c r="I21" s="180"/>
      <c r="J21" s="181"/>
      <c r="K21" s="182"/>
      <c r="L21" s="183"/>
      <c r="M21" s="183"/>
      <c r="N21" s="183"/>
      <c r="O21" s="183"/>
      <c r="P21" s="183"/>
    </row>
    <row r="22" spans="1:16" s="104" customFormat="1" ht="15" x14ac:dyDescent="0.25">
      <c r="A22" s="114">
        <f t="shared" si="0"/>
        <v>8</v>
      </c>
      <c r="B22" s="117"/>
      <c r="C22" s="175" t="s">
        <v>231</v>
      </c>
      <c r="D22" s="177" t="s">
        <v>117</v>
      </c>
      <c r="E22" s="174">
        <v>1</v>
      </c>
      <c r="F22" s="178"/>
      <c r="G22" s="179"/>
      <c r="H22" s="180"/>
      <c r="I22" s="180"/>
      <c r="J22" s="181"/>
      <c r="K22" s="182"/>
      <c r="L22" s="183"/>
      <c r="M22" s="183"/>
      <c r="N22" s="183"/>
      <c r="O22" s="183"/>
      <c r="P22" s="183"/>
    </row>
    <row r="23" spans="1:16" s="104" customFormat="1" ht="15" x14ac:dyDescent="0.25">
      <c r="A23" s="114">
        <f t="shared" si="0"/>
        <v>9</v>
      </c>
      <c r="B23" s="117"/>
      <c r="C23" s="176" t="s">
        <v>232</v>
      </c>
      <c r="D23" s="177" t="s">
        <v>117</v>
      </c>
      <c r="E23" s="174">
        <v>2</v>
      </c>
      <c r="F23" s="178"/>
      <c r="G23" s="179"/>
      <c r="H23" s="180"/>
      <c r="I23" s="180"/>
      <c r="J23" s="181"/>
      <c r="K23" s="182"/>
      <c r="L23" s="183"/>
      <c r="M23" s="183"/>
      <c r="N23" s="183"/>
      <c r="O23" s="183"/>
      <c r="P23" s="183"/>
    </row>
    <row r="24" spans="1:16" s="104" customFormat="1" ht="15" x14ac:dyDescent="0.25">
      <c r="A24" s="114">
        <f t="shared" si="0"/>
        <v>10</v>
      </c>
      <c r="B24" s="117"/>
      <c r="C24" s="172" t="s">
        <v>233</v>
      </c>
      <c r="D24" s="177" t="s">
        <v>117</v>
      </c>
      <c r="E24" s="173">
        <v>1</v>
      </c>
      <c r="F24" s="178"/>
      <c r="G24" s="179"/>
      <c r="H24" s="180"/>
      <c r="I24" s="180"/>
      <c r="J24" s="181"/>
      <c r="K24" s="182"/>
      <c r="L24" s="183"/>
      <c r="M24" s="183"/>
      <c r="N24" s="183"/>
      <c r="O24" s="183"/>
      <c r="P24" s="183"/>
    </row>
    <row r="25" spans="1:16" s="104" customFormat="1" ht="15" x14ac:dyDescent="0.25">
      <c r="A25" s="114">
        <f t="shared" si="0"/>
        <v>11</v>
      </c>
      <c r="B25" s="117"/>
      <c r="C25" s="172" t="s">
        <v>234</v>
      </c>
      <c r="D25" s="177" t="s">
        <v>124</v>
      </c>
      <c r="E25" s="174">
        <v>200</v>
      </c>
      <c r="F25" s="178"/>
      <c r="G25" s="179"/>
      <c r="H25" s="180"/>
      <c r="I25" s="180"/>
      <c r="J25" s="181"/>
      <c r="K25" s="182"/>
      <c r="L25" s="183"/>
      <c r="M25" s="183"/>
      <c r="N25" s="183"/>
      <c r="O25" s="183"/>
      <c r="P25" s="183"/>
    </row>
    <row r="26" spans="1:16" s="104" customFormat="1" ht="15" x14ac:dyDescent="0.25">
      <c r="A26" s="114">
        <f t="shared" si="0"/>
        <v>12</v>
      </c>
      <c r="B26" s="117"/>
      <c r="C26" s="172" t="s">
        <v>235</v>
      </c>
      <c r="D26" s="177" t="s">
        <v>124</v>
      </c>
      <c r="E26" s="174">
        <v>70</v>
      </c>
      <c r="F26" s="178"/>
      <c r="G26" s="179"/>
      <c r="H26" s="180"/>
      <c r="I26" s="180"/>
      <c r="J26" s="181"/>
      <c r="K26" s="182"/>
      <c r="L26" s="183"/>
      <c r="M26" s="183"/>
      <c r="N26" s="183"/>
      <c r="O26" s="183"/>
      <c r="P26" s="183"/>
    </row>
    <row r="27" spans="1:16" s="104" customFormat="1" ht="15" x14ac:dyDescent="0.25">
      <c r="A27" s="114">
        <f t="shared" si="0"/>
        <v>13</v>
      </c>
      <c r="B27" s="117"/>
      <c r="C27" s="172" t="s">
        <v>236</v>
      </c>
      <c r="D27" s="177" t="s">
        <v>124</v>
      </c>
      <c r="E27" s="174">
        <v>15</v>
      </c>
      <c r="F27" s="178"/>
      <c r="G27" s="179"/>
      <c r="H27" s="180"/>
      <c r="I27" s="180"/>
      <c r="J27" s="181"/>
      <c r="K27" s="182"/>
      <c r="L27" s="183"/>
      <c r="M27" s="183"/>
      <c r="N27" s="183"/>
      <c r="O27" s="183"/>
      <c r="P27" s="183"/>
    </row>
    <row r="28" spans="1:16" s="104" customFormat="1" ht="15" x14ac:dyDescent="0.25">
      <c r="A28" s="114">
        <f t="shared" si="0"/>
        <v>14</v>
      </c>
      <c r="B28" s="117"/>
      <c r="C28" s="172" t="s">
        <v>237</v>
      </c>
      <c r="D28" s="177" t="s">
        <v>124</v>
      </c>
      <c r="E28" s="174">
        <v>15</v>
      </c>
      <c r="F28" s="178"/>
      <c r="G28" s="179"/>
      <c r="H28" s="180"/>
      <c r="I28" s="180"/>
      <c r="J28" s="181"/>
      <c r="K28" s="182"/>
      <c r="L28" s="183"/>
      <c r="M28" s="183"/>
      <c r="N28" s="183"/>
      <c r="O28" s="183"/>
      <c r="P28" s="183"/>
    </row>
    <row r="29" spans="1:16" s="104" customFormat="1" ht="15" x14ac:dyDescent="0.25">
      <c r="A29" s="114">
        <f t="shared" si="0"/>
        <v>15</v>
      </c>
      <c r="B29" s="117"/>
      <c r="C29" s="172" t="s">
        <v>238</v>
      </c>
      <c r="D29" s="177" t="s">
        <v>124</v>
      </c>
      <c r="E29" s="174">
        <v>30</v>
      </c>
      <c r="F29" s="178"/>
      <c r="G29" s="179"/>
      <c r="H29" s="180"/>
      <c r="I29" s="180"/>
      <c r="J29" s="181"/>
      <c r="K29" s="182"/>
      <c r="L29" s="183"/>
      <c r="M29" s="183"/>
      <c r="N29" s="183"/>
      <c r="O29" s="183"/>
      <c r="P29" s="183"/>
    </row>
    <row r="30" spans="1:16" s="104" customFormat="1" ht="15" x14ac:dyDescent="0.25">
      <c r="A30" s="114">
        <f t="shared" si="0"/>
        <v>16</v>
      </c>
      <c r="B30" s="117"/>
      <c r="C30" s="172" t="s">
        <v>239</v>
      </c>
      <c r="D30" s="177" t="s">
        <v>117</v>
      </c>
      <c r="E30" s="174">
        <v>7</v>
      </c>
      <c r="F30" s="178"/>
      <c r="G30" s="179"/>
      <c r="H30" s="180"/>
      <c r="I30" s="180"/>
      <c r="J30" s="181"/>
      <c r="K30" s="182"/>
      <c r="L30" s="183"/>
      <c r="M30" s="183"/>
      <c r="N30" s="183"/>
      <c r="O30" s="183"/>
      <c r="P30" s="183"/>
    </row>
    <row r="31" spans="1:16" s="104" customFormat="1" ht="15" x14ac:dyDescent="0.25">
      <c r="A31" s="114">
        <f t="shared" si="0"/>
        <v>17</v>
      </c>
      <c r="B31" s="117"/>
      <c r="C31" s="172" t="s">
        <v>240</v>
      </c>
      <c r="D31" s="177" t="s">
        <v>241</v>
      </c>
      <c r="E31" s="174">
        <v>1</v>
      </c>
      <c r="F31" s="178"/>
      <c r="G31" s="179"/>
      <c r="H31" s="180"/>
      <c r="I31" s="180"/>
      <c r="J31" s="181"/>
      <c r="K31" s="182"/>
      <c r="L31" s="183"/>
      <c r="M31" s="183"/>
      <c r="N31" s="183"/>
      <c r="O31" s="183"/>
      <c r="P31" s="183"/>
    </row>
    <row r="32" spans="1:16" s="104" customFormat="1" ht="15" x14ac:dyDescent="0.25">
      <c r="A32" s="114">
        <f t="shared" si="0"/>
        <v>18</v>
      </c>
      <c r="B32" s="117"/>
      <c r="C32" s="172" t="s">
        <v>242</v>
      </c>
      <c r="D32" s="177" t="s">
        <v>241</v>
      </c>
      <c r="E32" s="174">
        <v>1</v>
      </c>
      <c r="F32" s="178"/>
      <c r="G32" s="179"/>
      <c r="H32" s="180"/>
      <c r="I32" s="180"/>
      <c r="J32" s="181"/>
      <c r="K32" s="182"/>
      <c r="L32" s="183"/>
      <c r="M32" s="183"/>
      <c r="N32" s="183"/>
      <c r="O32" s="183"/>
      <c r="P32" s="183"/>
    </row>
    <row r="33" spans="1:16" s="104" customFormat="1" ht="25.5" x14ac:dyDescent="0.25">
      <c r="A33" s="114">
        <f t="shared" si="0"/>
        <v>19</v>
      </c>
      <c r="B33" s="117"/>
      <c r="C33" s="172" t="s">
        <v>243</v>
      </c>
      <c r="D33" s="177" t="s">
        <v>241</v>
      </c>
      <c r="E33" s="174">
        <v>1</v>
      </c>
      <c r="F33" s="178"/>
      <c r="G33" s="179"/>
      <c r="H33" s="180"/>
      <c r="I33" s="180"/>
      <c r="J33" s="181"/>
      <c r="K33" s="182"/>
      <c r="L33" s="183"/>
      <c r="M33" s="183"/>
      <c r="N33" s="183"/>
      <c r="O33" s="183"/>
      <c r="P33" s="183"/>
    </row>
    <row r="34" spans="1:16" s="104" customFormat="1" ht="25.5" x14ac:dyDescent="0.25">
      <c r="A34" s="114">
        <f t="shared" si="0"/>
        <v>20</v>
      </c>
      <c r="B34" s="117"/>
      <c r="C34" s="172" t="s">
        <v>244</v>
      </c>
      <c r="D34" s="177" t="s">
        <v>241</v>
      </c>
      <c r="E34" s="174">
        <v>1</v>
      </c>
      <c r="F34" s="178"/>
      <c r="G34" s="179"/>
      <c r="H34" s="180"/>
      <c r="I34" s="180"/>
      <c r="J34" s="181"/>
      <c r="K34" s="182"/>
      <c r="L34" s="183"/>
      <c r="M34" s="183"/>
      <c r="N34" s="183"/>
      <c r="O34" s="183"/>
      <c r="P34" s="183"/>
    </row>
    <row r="35" spans="1:16" s="105" customFormat="1" ht="15" x14ac:dyDescent="0.25">
      <c r="A35" s="165" t="s">
        <v>9</v>
      </c>
      <c r="B35" s="166" t="s">
        <v>9</v>
      </c>
      <c r="C35" s="164" t="s">
        <v>113</v>
      </c>
      <c r="D35" s="81"/>
      <c r="E35" s="80"/>
      <c r="F35" s="80"/>
      <c r="G35" s="80"/>
      <c r="H35" s="80"/>
      <c r="I35" s="80"/>
      <c r="J35" s="81"/>
      <c r="K35" s="80"/>
      <c r="L35" s="144">
        <f>SUM(L15:L34)</f>
        <v>0</v>
      </c>
      <c r="M35" s="144">
        <f t="shared" ref="M35:P35" si="1">SUM(M15:M34)</f>
        <v>0</v>
      </c>
      <c r="N35" s="144">
        <f t="shared" si="1"/>
        <v>0</v>
      </c>
      <c r="O35" s="144">
        <f t="shared" si="1"/>
        <v>0</v>
      </c>
      <c r="P35" s="144">
        <f t="shared" si="1"/>
        <v>0</v>
      </c>
    </row>
    <row r="36" spans="1:16" s="105" customFormat="1" ht="15" x14ac:dyDescent="0.25">
      <c r="A36" s="30"/>
      <c r="B36" s="30"/>
      <c r="C36" s="107"/>
      <c r="D36" s="107"/>
      <c r="E36" s="107"/>
      <c r="F36" s="107"/>
      <c r="G36" s="30"/>
      <c r="H36" s="30"/>
      <c r="I36" s="30"/>
      <c r="J36" s="30"/>
      <c r="K36" s="30"/>
      <c r="L36" s="30"/>
      <c r="M36" s="30"/>
      <c r="N36" s="30"/>
      <c r="O36" s="30"/>
      <c r="P36" s="30"/>
    </row>
    <row r="37" spans="1:16" ht="12.75" customHeight="1" x14ac:dyDescent="0.2">
      <c r="A37" s="83"/>
      <c r="B37" s="84" t="s">
        <v>12</v>
      </c>
      <c r="C37" s="23"/>
      <c r="D37" s="85"/>
      <c r="E37" s="86"/>
      <c r="F37" s="23"/>
      <c r="G37" s="23"/>
      <c r="H37" s="23"/>
      <c r="I37" s="27"/>
      <c r="J37" s="55"/>
      <c r="K37" s="87"/>
      <c r="L37" s="27"/>
      <c r="M37" s="30"/>
      <c r="N37" s="30"/>
      <c r="O37" s="30"/>
      <c r="P37" s="30"/>
    </row>
    <row r="38" spans="1:16" ht="15.75" customHeight="1" x14ac:dyDescent="0.2">
      <c r="A38" s="30"/>
      <c r="B38" s="84"/>
      <c r="C38" s="25"/>
      <c r="D38" s="88"/>
      <c r="E38" s="89" t="s">
        <v>13</v>
      </c>
      <c r="F38" s="25"/>
      <c r="G38" s="25"/>
      <c r="H38" s="25"/>
      <c r="I38" s="27"/>
      <c r="J38" s="27"/>
      <c r="K38" s="27"/>
      <c r="L38" s="27"/>
      <c r="M38" s="30"/>
      <c r="N38" s="30"/>
      <c r="O38" s="30"/>
      <c r="P38" s="30"/>
    </row>
    <row r="39" spans="1:16" ht="12.75" customHeight="1" x14ac:dyDescent="0.2">
      <c r="A39" s="30"/>
      <c r="B39" s="22"/>
      <c r="C39" s="25"/>
      <c r="D39" s="88"/>
      <c r="E39" s="89"/>
      <c r="F39" s="25"/>
      <c r="G39" s="25"/>
      <c r="H39" s="25"/>
      <c r="I39" s="27"/>
      <c r="J39" s="27"/>
      <c r="K39" s="27"/>
      <c r="L39" s="27"/>
      <c r="M39" s="30"/>
      <c r="N39" s="30"/>
      <c r="O39" s="30"/>
      <c r="P39" s="30"/>
    </row>
    <row r="40" spans="1:16" ht="12.75" customHeight="1" x14ac:dyDescent="0.2">
      <c r="A40" s="30"/>
      <c r="B40" s="84"/>
      <c r="C40" s="27"/>
      <c r="D40" s="90"/>
      <c r="E40" s="84"/>
      <c r="F40" s="27"/>
      <c r="G40" s="27"/>
      <c r="H40" s="27"/>
      <c r="I40" s="27"/>
      <c r="J40" s="27"/>
      <c r="K40" s="27"/>
      <c r="L40" s="27"/>
      <c r="M40" s="30"/>
      <c r="N40" s="30"/>
      <c r="O40" s="30"/>
      <c r="P40" s="30"/>
    </row>
    <row r="41" spans="1:16" ht="12.75" customHeight="1" x14ac:dyDescent="0.2">
      <c r="A41" s="30"/>
      <c r="B41" s="84" t="s">
        <v>14</v>
      </c>
      <c r="C41" s="23"/>
      <c r="D41" s="85"/>
      <c r="E41" s="86"/>
      <c r="F41" s="23"/>
      <c r="G41" s="23"/>
      <c r="H41" s="23"/>
      <c r="I41" s="27"/>
      <c r="J41" s="27"/>
      <c r="K41" s="27"/>
      <c r="L41" s="27"/>
      <c r="M41" s="30"/>
      <c r="N41" s="30"/>
      <c r="O41" s="30"/>
      <c r="P41" s="30"/>
    </row>
    <row r="42" spans="1:16" ht="12.75" customHeight="1" x14ac:dyDescent="0.2">
      <c r="A42" s="30"/>
      <c r="B42" s="84"/>
      <c r="C42" s="25"/>
      <c r="D42" s="88"/>
      <c r="E42" s="89" t="s">
        <v>13</v>
      </c>
      <c r="F42" s="25"/>
      <c r="G42" s="25"/>
      <c r="H42" s="25"/>
      <c r="I42" s="27"/>
      <c r="J42" s="27"/>
      <c r="K42" s="27"/>
      <c r="L42" s="27"/>
      <c r="M42" s="30"/>
      <c r="N42" s="30"/>
      <c r="O42" s="30"/>
      <c r="P42" s="30"/>
    </row>
    <row r="43" spans="1:16" ht="12.75" customHeight="1" x14ac:dyDescent="0.2">
      <c r="A43" s="30"/>
      <c r="B43" s="84" t="s">
        <v>15</v>
      </c>
      <c r="C43" s="23"/>
      <c r="D43" s="84"/>
      <c r="E43" s="58"/>
      <c r="F43" s="27"/>
      <c r="G43" s="27"/>
      <c r="H43" s="27"/>
      <c r="I43" s="27"/>
      <c r="J43" s="27"/>
      <c r="K43" s="27"/>
      <c r="L43" s="27"/>
      <c r="M43" s="30"/>
      <c r="N43" s="30"/>
      <c r="O43" s="30"/>
      <c r="P43" s="30"/>
    </row>
    <row r="44" spans="1:16" ht="12.75" customHeight="1" x14ac:dyDescent="0.2">
      <c r="A44" s="30"/>
      <c r="B44" s="30"/>
      <c r="C44" s="30"/>
      <c r="D44" s="30"/>
      <c r="E44" s="58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.75" customHeight="1" x14ac:dyDescent="0.2">
      <c r="A45" s="30"/>
      <c r="B45" s="30"/>
      <c r="C45" s="30"/>
      <c r="D45" s="30"/>
      <c r="E45" s="58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</row>
    <row r="46" spans="1:16" ht="12.75" customHeight="1" x14ac:dyDescent="0.2">
      <c r="A46" s="30"/>
      <c r="B46" s="30"/>
      <c r="C46" s="30"/>
      <c r="D46" s="30"/>
      <c r="E46" s="58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</row>
  </sheetData>
  <sheetProtection selectLockedCells="1" selectUnlockedCells="1"/>
  <autoFilter ref="A12:P38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2" firstPageNumber="0" fitToHeight="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FF00"/>
    <pageSetUpPr fitToPage="1"/>
  </sheetPr>
  <dimension ref="A1:P45"/>
  <sheetViews>
    <sheetView showZeros="0" zoomScale="90" zoomScaleNormal="90" workbookViewId="0">
      <selection activeCell="H17" sqref="H17"/>
    </sheetView>
  </sheetViews>
  <sheetFormatPr defaultColWidth="8.42578125" defaultRowHeight="12.75" customHeight="1" x14ac:dyDescent="0.2"/>
  <cols>
    <col min="1" max="1" width="5" style="59" customWidth="1"/>
    <col min="2" max="2" width="7.140625" style="59" customWidth="1"/>
    <col min="3" max="3" width="51" style="59" customWidth="1"/>
    <col min="4" max="4" width="8" style="59" customWidth="1"/>
    <col min="5" max="5" width="9.7109375" style="60" customWidth="1"/>
    <col min="6" max="6" width="8.42578125" style="61"/>
    <col min="7" max="11" width="8.42578125" style="59"/>
    <col min="12" max="12" width="8.85546875" style="59" customWidth="1"/>
    <col min="13" max="15" width="10.140625" style="59" customWidth="1"/>
    <col min="16" max="16" width="13.85546875" style="59" customWidth="1"/>
    <col min="17" max="16384" width="8.42578125" style="59"/>
  </cols>
  <sheetData>
    <row r="1" spans="1:16" ht="15.75" customHeight="1" x14ac:dyDescent="0.25">
      <c r="A1" s="218" t="s">
        <v>245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</row>
    <row r="2" spans="1:16" ht="15.75" customHeight="1" x14ac:dyDescent="0.25">
      <c r="A2" s="62"/>
      <c r="B2" s="62"/>
      <c r="C2" s="62"/>
      <c r="D2" s="62"/>
      <c r="E2" s="63"/>
      <c r="F2" s="62" t="s">
        <v>34</v>
      </c>
      <c r="G2" s="62"/>
      <c r="H2" s="62"/>
      <c r="I2" s="62"/>
      <c r="J2" s="62"/>
      <c r="K2" s="62"/>
      <c r="L2" s="62"/>
      <c r="M2" s="62"/>
      <c r="N2" s="62"/>
      <c r="O2" s="62"/>
      <c r="P2" s="62"/>
    </row>
    <row r="3" spans="1:16" ht="15.75" customHeight="1" x14ac:dyDescent="0.25">
      <c r="A3" s="124"/>
      <c r="B3" s="124"/>
      <c r="C3" s="124"/>
      <c r="D3" s="124"/>
      <c r="E3" s="6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15.75" customHeight="1" x14ac:dyDescent="0.2">
      <c r="A4" s="109" t="s">
        <v>1</v>
      </c>
      <c r="B4" s="106"/>
      <c r="C4" s="106"/>
    </row>
    <row r="5" spans="1:16" ht="15.75" customHeight="1" x14ac:dyDescent="0.2">
      <c r="A5" s="3" t="s">
        <v>266</v>
      </c>
      <c r="B5" s="111"/>
      <c r="C5" s="111"/>
    </row>
    <row r="6" spans="1:16" ht="15.75" customHeight="1" x14ac:dyDescent="0.2">
      <c r="A6" s="4" t="s">
        <v>2</v>
      </c>
      <c r="B6" s="65"/>
    </row>
    <row r="7" spans="1:16" ht="15.75" customHeight="1" x14ac:dyDescent="0.2">
      <c r="A7" s="66"/>
      <c r="B7" s="65"/>
    </row>
    <row r="8" spans="1:16" ht="12.75" customHeight="1" x14ac:dyDescent="0.2">
      <c r="A8" s="67" t="s">
        <v>246</v>
      </c>
      <c r="L8" s="59" t="s">
        <v>23</v>
      </c>
      <c r="N8" s="219">
        <f>P33</f>
        <v>0</v>
      </c>
      <c r="O8" s="219"/>
    </row>
    <row r="9" spans="1:16" ht="15.75" customHeight="1" x14ac:dyDescent="0.2">
      <c r="A9" s="83" t="s">
        <v>267</v>
      </c>
      <c r="B9" s="65"/>
      <c r="C9" s="65"/>
      <c r="D9" s="65"/>
      <c r="E9" s="68"/>
      <c r="F9" s="69"/>
      <c r="G9" s="65"/>
      <c r="H9" s="65"/>
      <c r="I9" s="65"/>
      <c r="J9" s="65"/>
      <c r="K9" s="65"/>
      <c r="L9" s="65"/>
      <c r="M9" s="65"/>
      <c r="N9" s="65"/>
      <c r="O9" s="65"/>
      <c r="P9" s="65"/>
    </row>
    <row r="10" spans="1:16" s="73" customFormat="1" ht="12.75" customHeight="1" x14ac:dyDescent="0.2">
      <c r="A10" s="70" t="s">
        <v>3</v>
      </c>
      <c r="B10" s="71" t="s">
        <v>39</v>
      </c>
      <c r="C10" s="72"/>
      <c r="D10" s="216" t="s">
        <v>40</v>
      </c>
      <c r="E10" s="221" t="s">
        <v>41</v>
      </c>
      <c r="F10" s="216" t="s">
        <v>42</v>
      </c>
      <c r="G10" s="216"/>
      <c r="H10" s="216"/>
      <c r="I10" s="216"/>
      <c r="J10" s="216"/>
      <c r="K10" s="216"/>
      <c r="L10" s="216" t="s">
        <v>43</v>
      </c>
      <c r="M10" s="216"/>
      <c r="N10" s="216"/>
      <c r="O10" s="216"/>
      <c r="P10" s="216"/>
    </row>
    <row r="11" spans="1:16" s="73" customFormat="1" ht="48" customHeight="1" x14ac:dyDescent="0.2">
      <c r="A11" s="74" t="s">
        <v>6</v>
      </c>
      <c r="B11" s="75"/>
      <c r="C11" s="76" t="s">
        <v>44</v>
      </c>
      <c r="D11" s="220"/>
      <c r="E11" s="222"/>
      <c r="F11" s="128" t="s">
        <v>45</v>
      </c>
      <c r="G11" s="128" t="s">
        <v>46</v>
      </c>
      <c r="H11" s="128" t="s">
        <v>47</v>
      </c>
      <c r="I11" s="128" t="s">
        <v>48</v>
      </c>
      <c r="J11" s="128" t="s">
        <v>49</v>
      </c>
      <c r="K11" s="128" t="s">
        <v>50</v>
      </c>
      <c r="L11" s="128" t="s">
        <v>51</v>
      </c>
      <c r="M11" s="128" t="s">
        <v>47</v>
      </c>
      <c r="N11" s="128" t="s">
        <v>48</v>
      </c>
      <c r="O11" s="128" t="s">
        <v>49</v>
      </c>
      <c r="P11" s="128" t="s">
        <v>52</v>
      </c>
    </row>
    <row r="12" spans="1:16" s="73" customFormat="1" ht="12.75" customHeight="1" x14ac:dyDescent="0.2">
      <c r="A12" s="131">
        <v>1</v>
      </c>
      <c r="B12" s="316">
        <v>2</v>
      </c>
      <c r="C12" s="316">
        <v>3</v>
      </c>
      <c r="D12" s="316">
        <v>4</v>
      </c>
      <c r="E12" s="316">
        <v>5</v>
      </c>
      <c r="F12" s="316">
        <v>6</v>
      </c>
      <c r="G12" s="127">
        <v>7</v>
      </c>
      <c r="H12" s="77">
        <v>8</v>
      </c>
      <c r="I12" s="77">
        <v>9</v>
      </c>
      <c r="J12" s="77">
        <v>10</v>
      </c>
      <c r="K12" s="77">
        <v>11</v>
      </c>
      <c r="L12" s="77">
        <v>12</v>
      </c>
      <c r="M12" s="77">
        <v>13</v>
      </c>
      <c r="N12" s="77">
        <v>14</v>
      </c>
      <c r="O12" s="77">
        <v>15</v>
      </c>
      <c r="P12" s="77">
        <v>16</v>
      </c>
    </row>
    <row r="13" spans="1:16" s="73" customFormat="1" ht="15.75" customHeight="1" x14ac:dyDescent="0.2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</row>
    <row r="14" spans="1:16" s="73" customFormat="1" ht="15.75" customHeight="1" x14ac:dyDescent="0.2">
      <c r="A14" s="287"/>
      <c r="B14" s="287"/>
      <c r="C14" s="288" t="s">
        <v>289</v>
      </c>
      <c r="D14" s="287"/>
      <c r="E14" s="287"/>
      <c r="F14" s="287"/>
      <c r="G14" s="287"/>
      <c r="H14" s="287"/>
      <c r="I14" s="287"/>
      <c r="J14" s="287"/>
      <c r="K14" s="287"/>
      <c r="L14" s="287"/>
      <c r="M14" s="287"/>
      <c r="N14" s="287"/>
      <c r="O14" s="287"/>
      <c r="P14" s="287"/>
    </row>
    <row r="15" spans="1:16" s="104" customFormat="1" ht="15" x14ac:dyDescent="0.25">
      <c r="A15" s="277">
        <v>1</v>
      </c>
      <c r="B15" s="129"/>
      <c r="C15" s="132" t="s">
        <v>247</v>
      </c>
      <c r="D15" s="277" t="s">
        <v>60</v>
      </c>
      <c r="E15" s="277">
        <f>148*0.5</f>
        <v>74</v>
      </c>
      <c r="F15" s="130"/>
      <c r="G15" s="281"/>
      <c r="H15" s="282"/>
      <c r="I15" s="283"/>
      <c r="J15" s="284"/>
      <c r="K15" s="284"/>
      <c r="L15" s="284"/>
      <c r="M15" s="284"/>
      <c r="N15" s="285"/>
      <c r="O15" s="286"/>
      <c r="P15" s="284"/>
    </row>
    <row r="16" spans="1:16" s="104" customFormat="1" ht="15" x14ac:dyDescent="0.25">
      <c r="A16" s="114">
        <v>2</v>
      </c>
      <c r="B16" s="129"/>
      <c r="C16" s="132" t="s">
        <v>248</v>
      </c>
      <c r="D16" s="277" t="s">
        <v>86</v>
      </c>
      <c r="E16" s="277">
        <f>0.6+12.13+4.5</f>
        <v>17.23</v>
      </c>
      <c r="F16" s="130"/>
      <c r="G16" s="139"/>
      <c r="H16" s="141"/>
      <c r="I16" s="142"/>
      <c r="J16" s="137"/>
      <c r="K16" s="137"/>
      <c r="L16" s="137"/>
      <c r="M16" s="137"/>
      <c r="N16" s="92"/>
      <c r="O16" s="93"/>
      <c r="P16" s="137"/>
    </row>
    <row r="17" spans="1:16" s="104" customFormat="1" ht="15" x14ac:dyDescent="0.25">
      <c r="A17" s="114">
        <v>3</v>
      </c>
      <c r="B17" s="129"/>
      <c r="C17" s="132" t="s">
        <v>249</v>
      </c>
      <c r="D17" s="277" t="s">
        <v>55</v>
      </c>
      <c r="E17" s="277">
        <f>17.23*0.6</f>
        <v>10.337999999999999</v>
      </c>
      <c r="F17" s="130"/>
      <c r="G17" s="139"/>
      <c r="H17" s="141"/>
      <c r="I17" s="142"/>
      <c r="J17" s="137"/>
      <c r="K17" s="137"/>
      <c r="L17" s="137"/>
      <c r="M17" s="137"/>
      <c r="N17" s="92"/>
      <c r="O17" s="93"/>
      <c r="P17" s="137"/>
    </row>
    <row r="18" spans="1:16" s="104" customFormat="1" ht="15" x14ac:dyDescent="0.25">
      <c r="A18" s="114">
        <v>4</v>
      </c>
      <c r="B18" s="129"/>
      <c r="C18" s="132" t="s">
        <v>250</v>
      </c>
      <c r="D18" s="277" t="s">
        <v>55</v>
      </c>
      <c r="E18" s="277">
        <f>E17</f>
        <v>10.337999999999999</v>
      </c>
      <c r="F18" s="130"/>
      <c r="G18" s="139"/>
      <c r="H18" s="141"/>
      <c r="I18" s="142"/>
      <c r="J18" s="137"/>
      <c r="K18" s="137"/>
      <c r="L18" s="137"/>
      <c r="M18" s="137"/>
      <c r="N18" s="92"/>
      <c r="O18" s="93"/>
      <c r="P18" s="137"/>
    </row>
    <row r="19" spans="1:16" s="104" customFormat="1" ht="15" x14ac:dyDescent="0.25">
      <c r="A19" s="114">
        <v>5</v>
      </c>
      <c r="B19" s="129"/>
      <c r="C19" s="132" t="s">
        <v>251</v>
      </c>
      <c r="D19" s="277" t="s">
        <v>60</v>
      </c>
      <c r="E19" s="277">
        <v>3</v>
      </c>
      <c r="F19" s="130"/>
      <c r="G19" s="139"/>
      <c r="H19" s="141"/>
      <c r="I19" s="142"/>
      <c r="J19" s="137"/>
      <c r="K19" s="137"/>
      <c r="L19" s="137"/>
      <c r="M19" s="137"/>
      <c r="N19" s="92"/>
      <c r="O19" s="93"/>
      <c r="P19" s="137"/>
    </row>
    <row r="20" spans="1:16" s="104" customFormat="1" ht="25.5" x14ac:dyDescent="0.25">
      <c r="A20" s="114">
        <v>6</v>
      </c>
      <c r="B20" s="117"/>
      <c r="C20" s="115" t="s">
        <v>252</v>
      </c>
      <c r="D20" s="116" t="s">
        <v>60</v>
      </c>
      <c r="E20" s="114">
        <v>8</v>
      </c>
      <c r="F20" s="103"/>
      <c r="G20" s="139"/>
      <c r="H20" s="141"/>
      <c r="I20" s="142"/>
      <c r="J20" s="137"/>
      <c r="K20" s="137"/>
      <c r="L20" s="137"/>
      <c r="M20" s="137"/>
      <c r="N20" s="92"/>
      <c r="O20" s="93"/>
      <c r="P20" s="137"/>
    </row>
    <row r="21" spans="1:16" s="104" customFormat="1" ht="15" x14ac:dyDescent="0.25">
      <c r="A21" s="114">
        <v>7</v>
      </c>
      <c r="B21" s="117"/>
      <c r="C21" s="115" t="s">
        <v>253</v>
      </c>
      <c r="D21" s="116" t="s">
        <v>73</v>
      </c>
      <c r="E21" s="114">
        <v>10</v>
      </c>
      <c r="F21" s="103"/>
      <c r="G21" s="139"/>
      <c r="H21" s="141"/>
      <c r="I21" s="142"/>
      <c r="J21" s="137"/>
      <c r="K21" s="137"/>
      <c r="L21" s="137"/>
      <c r="M21" s="137"/>
      <c r="N21" s="92"/>
      <c r="O21" s="93"/>
      <c r="P21" s="137"/>
    </row>
    <row r="22" spans="1:16" s="104" customFormat="1" ht="15" x14ac:dyDescent="0.25">
      <c r="A22" s="114">
        <v>8</v>
      </c>
      <c r="B22" s="117"/>
      <c r="C22" s="133" t="s">
        <v>254</v>
      </c>
      <c r="D22" s="326" t="s">
        <v>60</v>
      </c>
      <c r="E22" s="326">
        <f>220*0.4</f>
        <v>88</v>
      </c>
      <c r="F22" s="130"/>
      <c r="G22" s="139"/>
      <c r="H22" s="141"/>
      <c r="I22" s="142"/>
      <c r="J22" s="137"/>
      <c r="K22" s="137"/>
      <c r="L22" s="137"/>
      <c r="M22" s="137"/>
      <c r="N22" s="92"/>
      <c r="O22" s="93"/>
      <c r="P22" s="137"/>
    </row>
    <row r="23" spans="1:16" s="104" customFormat="1" ht="25.5" x14ac:dyDescent="0.25">
      <c r="A23" s="114">
        <v>9</v>
      </c>
      <c r="B23" s="117"/>
      <c r="C23" s="120" t="s">
        <v>255</v>
      </c>
      <c r="D23" s="326" t="s">
        <v>60</v>
      </c>
      <c r="E23" s="326">
        <f>220*0.14</f>
        <v>30.8</v>
      </c>
      <c r="F23" s="130"/>
      <c r="G23" s="139"/>
      <c r="H23" s="141"/>
      <c r="I23" s="142"/>
      <c r="J23" s="137"/>
      <c r="K23" s="137"/>
      <c r="L23" s="137"/>
      <c r="M23" s="137"/>
      <c r="N23" s="92"/>
      <c r="O23" s="93"/>
      <c r="P23" s="137"/>
    </row>
    <row r="24" spans="1:16" s="104" customFormat="1" ht="25.5" x14ac:dyDescent="0.25">
      <c r="A24" s="114">
        <v>10</v>
      </c>
      <c r="B24" s="117"/>
      <c r="C24" s="120" t="s">
        <v>256</v>
      </c>
      <c r="D24" s="326" t="s">
        <v>60</v>
      </c>
      <c r="E24" s="326">
        <f>220*0.12</f>
        <v>26.4</v>
      </c>
      <c r="F24" s="130"/>
      <c r="G24" s="139"/>
      <c r="H24" s="141"/>
      <c r="I24" s="142"/>
      <c r="J24" s="137"/>
      <c r="K24" s="137"/>
      <c r="L24" s="137"/>
      <c r="M24" s="137"/>
      <c r="N24" s="92"/>
      <c r="O24" s="93"/>
      <c r="P24" s="137"/>
    </row>
    <row r="25" spans="1:16" s="104" customFormat="1" ht="15" x14ac:dyDescent="0.25">
      <c r="A25" s="114">
        <v>11</v>
      </c>
      <c r="B25" s="117"/>
      <c r="C25" s="120" t="s">
        <v>257</v>
      </c>
      <c r="D25" s="326" t="s">
        <v>60</v>
      </c>
      <c r="E25" s="326">
        <f>220*0.05</f>
        <v>11</v>
      </c>
      <c r="F25" s="130"/>
      <c r="G25" s="139"/>
      <c r="H25" s="141"/>
      <c r="I25" s="142"/>
      <c r="J25" s="137"/>
      <c r="K25" s="137"/>
      <c r="L25" s="137"/>
      <c r="M25" s="137"/>
      <c r="N25" s="92"/>
      <c r="O25" s="93"/>
      <c r="P25" s="137"/>
    </row>
    <row r="26" spans="1:16" s="104" customFormat="1" ht="15" x14ac:dyDescent="0.25">
      <c r="A26" s="114">
        <v>12</v>
      </c>
      <c r="B26" s="117"/>
      <c r="C26" s="120" t="s">
        <v>258</v>
      </c>
      <c r="D26" s="326" t="s">
        <v>55</v>
      </c>
      <c r="E26" s="326">
        <v>220</v>
      </c>
      <c r="F26" s="103"/>
      <c r="G26" s="139"/>
      <c r="H26" s="141"/>
      <c r="I26" s="142"/>
      <c r="J26" s="137"/>
      <c r="K26" s="137"/>
      <c r="L26" s="137"/>
      <c r="M26" s="137"/>
      <c r="N26" s="92"/>
      <c r="O26" s="93"/>
      <c r="P26" s="137"/>
    </row>
    <row r="27" spans="1:16" s="104" customFormat="1" ht="15" x14ac:dyDescent="0.25">
      <c r="A27" s="114">
        <v>13</v>
      </c>
      <c r="B27" s="117"/>
      <c r="C27" s="120" t="s">
        <v>259</v>
      </c>
      <c r="D27" s="326" t="s">
        <v>86</v>
      </c>
      <c r="E27" s="326">
        <v>50</v>
      </c>
      <c r="F27" s="118"/>
      <c r="G27" s="139"/>
      <c r="H27" s="141"/>
      <c r="I27" s="142"/>
      <c r="J27" s="137"/>
      <c r="K27" s="137"/>
      <c r="L27" s="137"/>
      <c r="M27" s="137"/>
      <c r="N27" s="92"/>
      <c r="O27" s="93"/>
      <c r="P27" s="137"/>
    </row>
    <row r="28" spans="1:16" s="104" customFormat="1" ht="15" x14ac:dyDescent="0.25">
      <c r="A28" s="114">
        <v>14</v>
      </c>
      <c r="B28" s="117"/>
      <c r="C28" s="120" t="s">
        <v>260</v>
      </c>
      <c r="D28" s="326" t="s">
        <v>86</v>
      </c>
      <c r="E28" s="326">
        <v>24</v>
      </c>
      <c r="F28" s="118"/>
      <c r="G28" s="139"/>
      <c r="H28" s="141"/>
      <c r="I28" s="142"/>
      <c r="J28" s="137"/>
      <c r="K28" s="137"/>
      <c r="L28" s="137"/>
      <c r="M28" s="137"/>
      <c r="N28" s="92"/>
      <c r="O28" s="93"/>
      <c r="P28" s="137"/>
    </row>
    <row r="29" spans="1:16" s="104" customFormat="1" ht="25.5" x14ac:dyDescent="0.25">
      <c r="A29" s="114">
        <v>15</v>
      </c>
      <c r="B29" s="117"/>
      <c r="C29" s="120" t="s">
        <v>261</v>
      </c>
      <c r="D29" s="326" t="s">
        <v>55</v>
      </c>
      <c r="E29" s="326">
        <v>5</v>
      </c>
      <c r="F29" s="118"/>
      <c r="G29" s="139"/>
      <c r="H29" s="141"/>
      <c r="I29" s="142"/>
      <c r="J29" s="137"/>
      <c r="K29" s="137"/>
      <c r="L29" s="137"/>
      <c r="M29" s="137"/>
      <c r="N29" s="92"/>
      <c r="O29" s="93"/>
      <c r="P29" s="137"/>
    </row>
    <row r="30" spans="1:16" s="104" customFormat="1" ht="15" x14ac:dyDescent="0.25">
      <c r="A30" s="114">
        <v>16</v>
      </c>
      <c r="B30" s="117"/>
      <c r="C30" s="120" t="s">
        <v>262</v>
      </c>
      <c r="D30" s="326" t="s">
        <v>55</v>
      </c>
      <c r="E30" s="114">
        <v>12</v>
      </c>
      <c r="F30" s="103"/>
      <c r="G30" s="139"/>
      <c r="H30" s="141"/>
      <c r="I30" s="142"/>
      <c r="J30" s="137"/>
      <c r="K30" s="137"/>
      <c r="L30" s="137"/>
      <c r="M30" s="137"/>
      <c r="N30" s="92"/>
      <c r="O30" s="93"/>
      <c r="P30" s="137"/>
    </row>
    <row r="31" spans="1:16" s="104" customFormat="1" ht="15" x14ac:dyDescent="0.25">
      <c r="A31" s="114">
        <v>17</v>
      </c>
      <c r="B31" s="117"/>
      <c r="C31" s="120" t="s">
        <v>263</v>
      </c>
      <c r="D31" s="121" t="s">
        <v>60</v>
      </c>
      <c r="E31" s="114">
        <v>3</v>
      </c>
      <c r="F31" s="103"/>
      <c r="G31" s="139"/>
      <c r="H31" s="141"/>
      <c r="I31" s="142"/>
      <c r="J31" s="137"/>
      <c r="K31" s="137"/>
      <c r="L31" s="137"/>
      <c r="M31" s="137"/>
      <c r="N31" s="92"/>
      <c r="O31" s="93"/>
      <c r="P31" s="137"/>
    </row>
    <row r="32" spans="1:16" s="104" customFormat="1" ht="15" x14ac:dyDescent="0.25">
      <c r="A32" s="114">
        <v>18</v>
      </c>
      <c r="B32" s="117"/>
      <c r="C32" s="133" t="s">
        <v>264</v>
      </c>
      <c r="D32" s="121" t="s">
        <v>55</v>
      </c>
      <c r="E32" s="114">
        <v>150</v>
      </c>
      <c r="F32" s="118"/>
      <c r="G32" s="146"/>
      <c r="H32" s="147"/>
      <c r="I32" s="148"/>
      <c r="J32" s="149"/>
      <c r="K32" s="137"/>
      <c r="L32" s="137"/>
      <c r="M32" s="137"/>
      <c r="N32" s="92"/>
      <c r="O32" s="93"/>
      <c r="P32" s="137"/>
    </row>
    <row r="33" spans="1:16" s="104" customFormat="1" ht="15" x14ac:dyDescent="0.25">
      <c r="A33" s="78" t="s">
        <v>9</v>
      </c>
      <c r="B33" s="79" t="s">
        <v>9</v>
      </c>
      <c r="C33" s="98" t="s">
        <v>113</v>
      </c>
      <c r="D33" s="80"/>
      <c r="E33" s="80"/>
      <c r="F33" s="80"/>
      <c r="G33" s="80"/>
      <c r="H33" s="80"/>
      <c r="I33" s="80"/>
      <c r="J33" s="81"/>
      <c r="K33" s="80"/>
      <c r="L33" s="82">
        <f>SUM(L15:L32)</f>
        <v>0</v>
      </c>
      <c r="M33" s="82">
        <f>SUM(M15:M32)</f>
        <v>0</v>
      </c>
      <c r="N33" s="82">
        <f>SUM(N15:N32)</f>
        <v>0</v>
      </c>
      <c r="O33" s="82">
        <f>SUM(O15:O32)</f>
        <v>0</v>
      </c>
      <c r="P33" s="82">
        <f>SUM(P15:P32)</f>
        <v>0</v>
      </c>
    </row>
    <row r="34" spans="1:16" s="105" customFormat="1" ht="15" x14ac:dyDescent="0.25">
      <c r="A34" s="30" t="s">
        <v>9</v>
      </c>
      <c r="B34" s="30"/>
      <c r="C34" s="30"/>
      <c r="D34" s="30"/>
      <c r="E34" s="58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spans="1:16" ht="12.75" customHeight="1" x14ac:dyDescent="0.2">
      <c r="A35" s="83"/>
      <c r="B35" s="84" t="s">
        <v>12</v>
      </c>
      <c r="C35" s="23"/>
      <c r="D35" s="85"/>
      <c r="E35" s="86"/>
      <c r="F35" s="23"/>
      <c r="G35" s="23"/>
      <c r="H35" s="23"/>
      <c r="I35" s="27"/>
      <c r="J35" s="55"/>
      <c r="K35" s="87"/>
      <c r="L35" s="27"/>
      <c r="M35" s="30"/>
      <c r="N35" s="30"/>
      <c r="O35" s="30"/>
      <c r="P35" s="30"/>
    </row>
    <row r="36" spans="1:16" ht="15.75" customHeight="1" x14ac:dyDescent="0.2">
      <c r="A36" s="30"/>
      <c r="B36" s="84"/>
      <c r="C36" s="25"/>
      <c r="D36" s="88"/>
      <c r="E36" s="89" t="s">
        <v>13</v>
      </c>
      <c r="F36" s="25"/>
      <c r="G36" s="25"/>
      <c r="H36" s="25"/>
      <c r="I36" s="27"/>
      <c r="J36" s="27"/>
      <c r="K36" s="27"/>
      <c r="L36" s="27"/>
      <c r="M36" s="30"/>
      <c r="N36" s="30"/>
      <c r="O36" s="30"/>
      <c r="P36" s="30"/>
    </row>
    <row r="37" spans="1:16" ht="12.75" customHeight="1" x14ac:dyDescent="0.2">
      <c r="A37" s="30"/>
      <c r="B37" s="22"/>
      <c r="C37" s="25"/>
      <c r="D37" s="88"/>
      <c r="E37" s="89"/>
      <c r="F37" s="25"/>
      <c r="G37" s="25"/>
      <c r="H37" s="25"/>
      <c r="I37" s="27"/>
      <c r="J37" s="27"/>
      <c r="K37" s="27"/>
      <c r="L37" s="27"/>
      <c r="M37" s="30"/>
      <c r="N37" s="30"/>
      <c r="O37" s="30"/>
      <c r="P37" s="30"/>
    </row>
    <row r="38" spans="1:16" ht="12.75" customHeight="1" x14ac:dyDescent="0.2">
      <c r="A38" s="30"/>
      <c r="B38" s="84"/>
      <c r="C38" s="27"/>
      <c r="D38" s="90"/>
      <c r="E38" s="84"/>
      <c r="F38" s="27"/>
      <c r="G38" s="27"/>
      <c r="H38" s="27"/>
      <c r="I38" s="27"/>
      <c r="J38" s="27"/>
      <c r="K38" s="27"/>
      <c r="L38" s="27"/>
      <c r="M38" s="30"/>
      <c r="N38" s="30"/>
      <c r="O38" s="30"/>
      <c r="P38" s="30"/>
    </row>
    <row r="39" spans="1:16" ht="12.75" customHeight="1" x14ac:dyDescent="0.2">
      <c r="A39" s="30"/>
      <c r="B39" s="84" t="s">
        <v>14</v>
      </c>
      <c r="C39" s="23"/>
      <c r="D39" s="85"/>
      <c r="E39" s="86"/>
      <c r="F39" s="23"/>
      <c r="G39" s="23"/>
      <c r="H39" s="23"/>
      <c r="I39" s="27"/>
      <c r="J39" s="27"/>
      <c r="K39" s="27"/>
      <c r="L39" s="27"/>
      <c r="M39" s="30"/>
      <c r="N39" s="30"/>
      <c r="O39" s="30"/>
      <c r="P39" s="30"/>
    </row>
    <row r="40" spans="1:16" ht="12.75" customHeight="1" x14ac:dyDescent="0.2">
      <c r="A40" s="30"/>
      <c r="B40" s="84"/>
      <c r="C40" s="25"/>
      <c r="D40" s="88"/>
      <c r="E40" s="89" t="s">
        <v>13</v>
      </c>
      <c r="F40" s="25"/>
      <c r="G40" s="25"/>
      <c r="H40" s="25"/>
      <c r="I40" s="27"/>
      <c r="J40" s="27"/>
      <c r="K40" s="27"/>
      <c r="L40" s="27"/>
      <c r="M40" s="30"/>
      <c r="N40" s="30"/>
      <c r="O40" s="30"/>
      <c r="P40" s="30"/>
    </row>
    <row r="41" spans="1:16" ht="12.75" customHeight="1" x14ac:dyDescent="0.2">
      <c r="A41" s="30"/>
      <c r="B41" s="84" t="s">
        <v>15</v>
      </c>
      <c r="C41" s="23"/>
      <c r="D41" s="84"/>
      <c r="E41" s="58"/>
      <c r="F41" s="27"/>
      <c r="G41" s="27"/>
      <c r="H41" s="27"/>
      <c r="I41" s="27"/>
      <c r="J41" s="27"/>
      <c r="K41" s="27"/>
      <c r="L41" s="27"/>
      <c r="M41" s="30"/>
      <c r="N41" s="30"/>
      <c r="O41" s="30"/>
      <c r="P41" s="30"/>
    </row>
    <row r="42" spans="1:16" ht="12.75" customHeight="1" x14ac:dyDescent="0.2">
      <c r="A42" s="30"/>
      <c r="B42" s="30"/>
      <c r="C42" s="30"/>
      <c r="D42" s="30"/>
      <c r="E42" s="58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</row>
    <row r="43" spans="1:16" ht="12.75" customHeight="1" x14ac:dyDescent="0.2">
      <c r="A43" s="30"/>
      <c r="B43" s="30"/>
      <c r="C43" s="30"/>
      <c r="D43" s="30"/>
      <c r="E43" s="58"/>
      <c r="F43" s="152"/>
      <c r="G43" s="153"/>
      <c r="H43" s="154"/>
      <c r="I43" s="155"/>
      <c r="J43" s="156"/>
      <c r="K43" s="30"/>
      <c r="L43" s="30"/>
      <c r="M43" s="30"/>
      <c r="N43" s="30"/>
      <c r="O43" s="30"/>
      <c r="P43" s="30"/>
    </row>
    <row r="44" spans="1:16" ht="12.75" customHeight="1" x14ac:dyDescent="0.2">
      <c r="A44" s="30"/>
      <c r="B44" s="30"/>
      <c r="C44" s="30"/>
      <c r="D44" s="30"/>
      <c r="E44" s="58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</row>
    <row r="45" spans="1:16" ht="12.75" customHeight="1" x14ac:dyDescent="0.2">
      <c r="H45" s="61"/>
      <c r="I45" s="61"/>
      <c r="J45" s="61"/>
    </row>
  </sheetData>
  <sheetProtection selectLockedCells="1" selectUnlockedCells="1"/>
  <autoFilter ref="A12:P36"/>
  <mergeCells count="6">
    <mergeCell ref="A1:P1"/>
    <mergeCell ref="N8:O8"/>
    <mergeCell ref="D10:D11"/>
    <mergeCell ref="E10:E11"/>
    <mergeCell ref="F10:K10"/>
    <mergeCell ref="L10:P10"/>
  </mergeCells>
  <pageMargins left="0.31527777777777777" right="0.31527777777777777" top="0.55138888888888893" bottom="0.35416666666666669" header="0.51180555555555551" footer="0.51180555555555551"/>
  <pageSetup paperSize="9" scale="78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25</vt:i4>
      </vt:variant>
    </vt:vector>
  </HeadingPairs>
  <TitlesOfParts>
    <vt:vector size="33" baseType="lpstr">
      <vt:lpstr>kopt</vt:lpstr>
      <vt:lpstr>kops</vt:lpstr>
      <vt:lpstr>1</vt:lpstr>
      <vt:lpstr>2</vt:lpstr>
      <vt:lpstr>3</vt:lpstr>
      <vt:lpstr>4</vt:lpstr>
      <vt:lpstr>5</vt:lpstr>
      <vt:lpstr>6</vt:lpstr>
      <vt:lpstr>_____xlnm._FilterDatabase_1</vt:lpstr>
      <vt:lpstr>'6'!_____xlnm._FilterDatabase_2</vt:lpstr>
      <vt:lpstr>'2'!_____xlnm._FilterDatabase_3</vt:lpstr>
      <vt:lpstr>_____xlnm._FilterDatabase_3</vt:lpstr>
      <vt:lpstr>____xlnm._FilterDatabase</vt:lpstr>
      <vt:lpstr>___xlnm._FilterDatabase_1</vt:lpstr>
      <vt:lpstr>___xlnm._FilterDatabase_1_1</vt:lpstr>
      <vt:lpstr>'2'!___xlnm._FilterDatabase_3</vt:lpstr>
      <vt:lpstr>'5'!___xlnm._FilterDatabase_3</vt:lpstr>
      <vt:lpstr>'6'!___xlnm._FilterDatabase_3</vt:lpstr>
      <vt:lpstr>'2'!___xlnm._FilterDatabase_3_1</vt:lpstr>
      <vt:lpstr>'5'!___xlnm._FilterDatabase_3_1</vt:lpstr>
      <vt:lpstr>'6'!___xlnm._FilterDatabase_3_1</vt:lpstr>
      <vt:lpstr>___xlnm._FilterDatabase_6</vt:lpstr>
      <vt:lpstr>'1'!__xlnm._FilterDatabase</vt:lpstr>
      <vt:lpstr>'2'!__xlnm._FilterDatabase</vt:lpstr>
      <vt:lpstr>'5'!__xlnm._FilterDatabase</vt:lpstr>
      <vt:lpstr>'6'!__xlnm._FilterDatabase</vt:lpstr>
      <vt:lpstr>'2'!__xlnm._FilterDatabase_1</vt:lpstr>
      <vt:lpstr>'5'!__xlnm._FilterDatabase_1</vt:lpstr>
      <vt:lpstr>'6'!__xlnm._FilterDatabase_1</vt:lpstr>
      <vt:lpstr>'2'!__xlnm._FilterDatabase_1_1</vt:lpstr>
      <vt:lpstr>'5'!__xlnm._FilterDatabase_1_1</vt:lpstr>
      <vt:lpstr>'6'!__xlnm._FilterDatabase_1_1</vt:lpstr>
      <vt:lpstr>'1'!Print_Area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Juris Bruveris</cp:lastModifiedBy>
  <cp:revision/>
  <dcterms:created xsi:type="dcterms:W3CDTF">2017-11-09T11:47:32Z</dcterms:created>
  <dcterms:modified xsi:type="dcterms:W3CDTF">2018-08-30T08:32:30Z</dcterms:modified>
</cp:coreProperties>
</file>